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codeName="ThisWorkbook" defaultThemeVersion="124226"/>
  <mc:AlternateContent xmlns:mc="http://schemas.openxmlformats.org/markup-compatibility/2006">
    <mc:Choice Requires="x15">
      <x15ac:absPath xmlns:x15ac="http://schemas.microsoft.com/office/spreadsheetml/2010/11/ac" url="N:\FMS\CCH\CCH Data Input Workbook Templates\2024 Data Input Workbooks\2024 DIW Master Templates\"/>
    </mc:Choice>
  </mc:AlternateContent>
  <xr:revisionPtr revIDLastSave="0" documentId="13_ncr:1_{91EAE947-4DDB-4D83-B864-6C1EA84EA2F1}" xr6:coauthVersionLast="47" xr6:coauthVersionMax="47" xr10:uidLastSave="{00000000-0000-0000-0000-000000000000}"/>
  <bookViews>
    <workbookView xWindow="57480" yWindow="-8370" windowWidth="29040" windowHeight="15840" tabRatio="707" xr2:uid="{00000000-000D-0000-FFFF-FFFF00000000}"/>
  </bookViews>
  <sheets>
    <sheet name="Instructions" sheetId="81" r:id="rId1"/>
    <sheet name="Unit Data from Audit Worksheet" sheetId="1" r:id="rId2"/>
    <sheet name="TD Info Completed by Auditor" sheetId="91" r:id="rId3"/>
    <sheet name="Import" sheetId="28" state="hidden" r:id="rId4"/>
    <sheet name="Performance  Indicators Print" sheetId="92" r:id="rId5"/>
    <sheet name="PY1 Data(H)" sheetId="82" state="hidden" r:id="rId6"/>
    <sheet name="PY2 Data(H)" sheetId="84" state="hidden" r:id="rId7"/>
    <sheet name="Unit Names(H)" sheetId="29" state="hidden" r:id="rId8"/>
  </sheets>
  <externalReferences>
    <externalReference r:id="rId9"/>
  </externalReferences>
  <definedNames>
    <definedName name="Audit_Dtl">[1]Database!$AC$3:$AP$413</definedName>
    <definedName name="errorCount">#REF!</definedName>
    <definedName name="ppp">#REF!</definedName>
    <definedName name="_xlnm.Print_Area" localSheetId="0">Instructions!#REF!</definedName>
    <definedName name="_xlnm.Print_Area" localSheetId="4">'Performance  Indicators Print'!$A$1:$I$14</definedName>
    <definedName name="_xlnm.Print_Area" localSheetId="1">'Unit Data from Audit Worksheet'!$A$7:$D$81</definedName>
    <definedName name="Print_Selection_Auditor">#REF!</definedName>
    <definedName name="Print_Selection_Internal" localSheetId="4">#REF!</definedName>
    <definedName name="Print_Selection_Internal">#REF!</definedName>
    <definedName name="_xlnm.Print_Titles" localSheetId="1">'Unit Data from Audit Worksheet'!$5:$5</definedName>
    <definedName name="showError">#REF!</definedName>
    <definedName name="TD_IMPORT_RANGE" localSheetId="0">#REF!</definedName>
    <definedName name="TD_IMPORT_RANGE" localSheetId="4">#REF!</definedName>
    <definedName name="TD_IMPORT_RANGE">#REF!</definedName>
    <definedName name="Temp">[1]Database!$BF$3:$EG$3</definedName>
    <definedName name="Unit_Nam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3" i="29" l="1"/>
  <c r="I4" i="29"/>
  <c r="I5" i="29"/>
  <c r="I6" i="29"/>
  <c r="I7" i="29"/>
  <c r="I8" i="29"/>
  <c r="I9" i="29"/>
  <c r="I10" i="29"/>
  <c r="I11" i="29"/>
  <c r="I12" i="29"/>
  <c r="I13" i="29"/>
  <c r="I14" i="29"/>
  <c r="I15" i="29"/>
  <c r="I16" i="29"/>
  <c r="I17" i="29"/>
  <c r="I18" i="29"/>
  <c r="I19" i="29"/>
  <c r="I20" i="29"/>
  <c r="I21" i="29"/>
  <c r="I22" i="29"/>
  <c r="I23" i="29"/>
  <c r="I24" i="29"/>
  <c r="I25" i="29"/>
  <c r="I26" i="29"/>
  <c r="I27" i="29"/>
  <c r="I28" i="29"/>
  <c r="I29" i="29"/>
  <c r="I30" i="29"/>
  <c r="I31" i="29"/>
  <c r="I32" i="29"/>
  <c r="I33" i="29"/>
  <c r="I34" i="29"/>
  <c r="I35" i="29"/>
  <c r="I36" i="29"/>
  <c r="I37" i="29"/>
  <c r="I38" i="29"/>
  <c r="I39" i="29"/>
  <c r="I40" i="29"/>
  <c r="I41" i="29"/>
  <c r="I42" i="29"/>
  <c r="I43" i="29"/>
  <c r="I44" i="29"/>
  <c r="I45" i="29"/>
  <c r="I46" i="29"/>
  <c r="I47" i="29"/>
  <c r="I48" i="29"/>
  <c r="I49" i="29"/>
  <c r="I50" i="29"/>
  <c r="I51" i="29"/>
  <c r="I52" i="29"/>
  <c r="I53" i="29"/>
  <c r="I54" i="29"/>
  <c r="I55" i="29"/>
  <c r="I56" i="29"/>
  <c r="I57" i="29"/>
  <c r="I58" i="29"/>
  <c r="I59" i="29"/>
  <c r="I60" i="29"/>
  <c r="I61" i="29"/>
  <c r="I62" i="29"/>
  <c r="I63" i="29"/>
  <c r="I64" i="29"/>
  <c r="I65" i="29"/>
  <c r="I66" i="29"/>
  <c r="I67" i="29"/>
  <c r="I68" i="29"/>
  <c r="I69" i="29"/>
  <c r="I70" i="29"/>
  <c r="I71" i="29"/>
  <c r="I72" i="29"/>
  <c r="I73" i="29"/>
  <c r="I74" i="29"/>
  <c r="I75" i="29"/>
  <c r="I76" i="29"/>
  <c r="I77" i="29"/>
  <c r="I78" i="29"/>
  <c r="I79" i="29"/>
  <c r="I80" i="29"/>
  <c r="I81" i="29"/>
  <c r="I82" i="29"/>
  <c r="I83" i="29"/>
  <c r="I84" i="29"/>
  <c r="I85" i="29"/>
  <c r="I86" i="29"/>
  <c r="I87" i="29"/>
  <c r="I88" i="29"/>
  <c r="I89" i="29"/>
  <c r="I90" i="29"/>
  <c r="I91" i="29"/>
  <c r="I92" i="29"/>
  <c r="I93" i="29"/>
  <c r="I94" i="29"/>
  <c r="I95" i="29"/>
  <c r="I96" i="29"/>
  <c r="I97" i="29"/>
  <c r="I98" i="29"/>
  <c r="I99" i="29"/>
  <c r="I100" i="29"/>
  <c r="I101" i="29"/>
  <c r="I102" i="29"/>
  <c r="I103" i="29"/>
  <c r="I104" i="29"/>
  <c r="I105" i="29"/>
  <c r="I106" i="29"/>
  <c r="I107" i="29"/>
  <c r="I108" i="29"/>
  <c r="I109" i="29"/>
  <c r="I110" i="29"/>
  <c r="I111" i="29"/>
  <c r="I112" i="29"/>
  <c r="I113" i="29"/>
  <c r="I114" i="29"/>
  <c r="I115" i="29"/>
  <c r="I116" i="29"/>
  <c r="I118" i="29"/>
  <c r="I2" i="29"/>
  <c r="H118" i="29"/>
  <c r="H24" i="29"/>
  <c r="H25" i="29"/>
  <c r="H26" i="29"/>
  <c r="H27" i="29"/>
  <c r="H28" i="29"/>
  <c r="H29" i="29"/>
  <c r="H30" i="29"/>
  <c r="H31" i="29"/>
  <c r="H32" i="29"/>
  <c r="H33" i="29"/>
  <c r="H34" i="29"/>
  <c r="H35" i="29"/>
  <c r="H36" i="29"/>
  <c r="H39" i="29"/>
  <c r="H41" i="29"/>
  <c r="H42" i="29"/>
  <c r="H43" i="29"/>
  <c r="H44" i="29"/>
  <c r="H45" i="29"/>
  <c r="H46" i="29"/>
  <c r="H47" i="29"/>
  <c r="H48" i="29"/>
  <c r="H50" i="29"/>
  <c r="H51" i="29"/>
  <c r="H52" i="29"/>
  <c r="H53" i="29"/>
  <c r="H54" i="29"/>
  <c r="H55" i="29"/>
  <c r="H56" i="29"/>
  <c r="H58" i="29"/>
  <c r="H59" i="29"/>
  <c r="H60" i="29"/>
  <c r="H61" i="29"/>
  <c r="H62" i="29"/>
  <c r="H63" i="29"/>
  <c r="H64" i="29"/>
  <c r="H65" i="29"/>
  <c r="H66" i="29"/>
  <c r="H67" i="29"/>
  <c r="H68" i="29"/>
  <c r="H69" i="29"/>
  <c r="H70" i="29"/>
  <c r="H71" i="29"/>
  <c r="H72" i="29"/>
  <c r="H73" i="29"/>
  <c r="H74" i="29"/>
  <c r="H76" i="29"/>
  <c r="H77" i="29"/>
  <c r="H78" i="29"/>
  <c r="H79" i="29"/>
  <c r="H80" i="29"/>
  <c r="H81" i="29"/>
  <c r="H82" i="29"/>
  <c r="H83" i="29"/>
  <c r="H84" i="29"/>
  <c r="H85" i="29"/>
  <c r="H86" i="29"/>
  <c r="H87" i="29"/>
  <c r="H88" i="29"/>
  <c r="H89" i="29"/>
  <c r="H90" i="29"/>
  <c r="H91" i="29"/>
  <c r="H93" i="29"/>
  <c r="H94" i="29"/>
  <c r="H95" i="29"/>
  <c r="H96" i="29"/>
  <c r="H97" i="29"/>
  <c r="H98" i="29"/>
  <c r="H99" i="29"/>
  <c r="H100" i="29"/>
  <c r="H101" i="29"/>
  <c r="H102" i="29"/>
  <c r="H103" i="29"/>
  <c r="H104" i="29"/>
  <c r="H105" i="29"/>
  <c r="H106" i="29"/>
  <c r="H107" i="29"/>
  <c r="H108" i="29"/>
  <c r="H109" i="29"/>
  <c r="H110" i="29"/>
  <c r="H111" i="29"/>
  <c r="H112" i="29"/>
  <c r="H113" i="29"/>
  <c r="H115" i="29"/>
  <c r="H116" i="29"/>
  <c r="H22" i="29"/>
  <c r="H23" i="29"/>
  <c r="H38" i="29"/>
  <c r="H40" i="29"/>
  <c r="H57" i="29"/>
  <c r="H75" i="29"/>
  <c r="H92" i="29"/>
  <c r="H114" i="29"/>
  <c r="H3" i="29"/>
  <c r="H4" i="29"/>
  <c r="H5" i="29"/>
  <c r="H6" i="29"/>
  <c r="H7" i="29"/>
  <c r="H8" i="29"/>
  <c r="H9" i="29"/>
  <c r="H10" i="29"/>
  <c r="H11" i="29"/>
  <c r="H12" i="29"/>
  <c r="H13" i="29"/>
  <c r="H14" i="29"/>
  <c r="H15" i="29"/>
  <c r="H16" i="29"/>
  <c r="H17" i="29"/>
  <c r="H18" i="29"/>
  <c r="H19" i="29"/>
  <c r="H20" i="29"/>
  <c r="H21" i="29"/>
  <c r="H2" i="29"/>
  <c r="E127" i="84"/>
  <c r="F127" i="84"/>
  <c r="G127" i="84"/>
  <c r="H127" i="84"/>
  <c r="I127" i="84"/>
  <c r="J127" i="84"/>
  <c r="K127" i="84"/>
  <c r="L127" i="84"/>
  <c r="M127" i="84"/>
  <c r="N127" i="84"/>
  <c r="O127" i="84"/>
  <c r="P127" i="84"/>
  <c r="Q127" i="84"/>
  <c r="R127" i="84"/>
  <c r="S127" i="84"/>
  <c r="T127" i="84"/>
  <c r="U127" i="84"/>
  <c r="V127" i="84"/>
  <c r="W127" i="84"/>
  <c r="X127" i="84"/>
  <c r="Y127" i="84"/>
  <c r="Z127" i="84"/>
  <c r="AA127" i="84"/>
  <c r="AB127" i="84"/>
  <c r="AC127" i="84"/>
  <c r="AD127" i="84"/>
  <c r="AE127" i="84"/>
  <c r="AF127" i="84"/>
  <c r="AG127" i="84"/>
  <c r="AH127" i="84"/>
  <c r="AI127" i="84"/>
  <c r="AJ127" i="84"/>
  <c r="AK127" i="84"/>
  <c r="AL127" i="84"/>
  <c r="AM127" i="84"/>
  <c r="AN127" i="84"/>
  <c r="AO127" i="84"/>
  <c r="AP127" i="84"/>
  <c r="AQ127" i="84"/>
  <c r="AR127" i="84"/>
  <c r="AS127" i="84"/>
  <c r="AT127" i="84"/>
  <c r="AU127" i="84"/>
  <c r="AV127" i="84"/>
  <c r="AW127" i="84"/>
  <c r="AX127" i="84"/>
  <c r="AY127" i="84"/>
  <c r="AZ127" i="84"/>
  <c r="BA127" i="84"/>
  <c r="BB127" i="84"/>
  <c r="BC127" i="84"/>
  <c r="BD127" i="84"/>
  <c r="BE127" i="84"/>
  <c r="BF127" i="84"/>
  <c r="BG127" i="84"/>
  <c r="BH127" i="84"/>
  <c r="BI127" i="84"/>
  <c r="BJ127" i="84"/>
  <c r="D127" i="84"/>
  <c r="E173" i="82"/>
  <c r="F173" i="82"/>
  <c r="G173" i="82"/>
  <c r="H173" i="82"/>
  <c r="I173" i="82"/>
  <c r="J173" i="82"/>
  <c r="K173" i="82"/>
  <c r="L173" i="82"/>
  <c r="M173" i="82"/>
  <c r="N173" i="82"/>
  <c r="O173" i="82"/>
  <c r="P173" i="82"/>
  <c r="Q173" i="82"/>
  <c r="R173" i="82"/>
  <c r="S173" i="82"/>
  <c r="T173" i="82"/>
  <c r="U173" i="82"/>
  <c r="V173" i="82"/>
  <c r="W173" i="82"/>
  <c r="X173" i="82"/>
  <c r="Y173" i="82"/>
  <c r="Z173" i="82"/>
  <c r="AA173" i="82"/>
  <c r="AB173" i="82"/>
  <c r="AC173" i="82"/>
  <c r="AD173" i="82"/>
  <c r="AE173" i="82"/>
  <c r="AF173" i="82"/>
  <c r="AG173" i="82"/>
  <c r="AH173" i="82"/>
  <c r="AI173" i="82"/>
  <c r="AJ173" i="82"/>
  <c r="AK173" i="82"/>
  <c r="AL173" i="82"/>
  <c r="AM173" i="82"/>
  <c r="AN173" i="82"/>
  <c r="AO173" i="82"/>
  <c r="AP173" i="82"/>
  <c r="AQ173" i="82"/>
  <c r="AR173" i="82"/>
  <c r="AS173" i="82"/>
  <c r="AT173" i="82"/>
  <c r="AU173" i="82"/>
  <c r="AV173" i="82"/>
  <c r="AW173" i="82"/>
  <c r="AX173" i="82"/>
  <c r="AY173" i="82"/>
  <c r="AZ173" i="82"/>
  <c r="BA173" i="82"/>
  <c r="BB173" i="82"/>
  <c r="BC173" i="82"/>
  <c r="BD173" i="82"/>
  <c r="BE173" i="82"/>
  <c r="BF173" i="82"/>
  <c r="BG173" i="82"/>
  <c r="BH173" i="82"/>
  <c r="BI173" i="82"/>
  <c r="BJ173" i="82"/>
  <c r="D173" i="82"/>
  <c r="B143" i="82"/>
  <c r="C143" i="82"/>
  <c r="D143" i="82"/>
  <c r="E143" i="82"/>
  <c r="F143" i="82"/>
  <c r="G143" i="82"/>
  <c r="H143" i="82"/>
  <c r="I143" i="82"/>
  <c r="J143" i="82"/>
  <c r="K143" i="82"/>
  <c r="L143" i="82"/>
  <c r="M143" i="82"/>
  <c r="N143" i="82"/>
  <c r="O143" i="82"/>
  <c r="P143" i="82"/>
  <c r="Q143" i="82"/>
  <c r="R143" i="82"/>
  <c r="S143" i="82"/>
  <c r="T143" i="82"/>
  <c r="U143" i="82"/>
  <c r="V143" i="82"/>
  <c r="W143" i="82"/>
  <c r="X143" i="82"/>
  <c r="Y143" i="82"/>
  <c r="Z143" i="82"/>
  <c r="AA143" i="82"/>
  <c r="AB143" i="82"/>
  <c r="AC143" i="82"/>
  <c r="AD143" i="82"/>
  <c r="AE143" i="82"/>
  <c r="AF143" i="82"/>
  <c r="AG143" i="82"/>
  <c r="AH143" i="82"/>
  <c r="AI143" i="82"/>
  <c r="AJ143" i="82"/>
  <c r="AK143" i="82"/>
  <c r="AL143" i="82"/>
  <c r="AM143" i="82"/>
  <c r="AN143" i="82"/>
  <c r="AO143" i="82"/>
  <c r="AP143" i="82"/>
  <c r="AQ143" i="82"/>
  <c r="AR143" i="82"/>
  <c r="AS143" i="82"/>
  <c r="AT143" i="82"/>
  <c r="AU143" i="82"/>
  <c r="AV143" i="82"/>
  <c r="AW143" i="82"/>
  <c r="AX143" i="82"/>
  <c r="AY143" i="82"/>
  <c r="AZ143" i="82"/>
  <c r="BA143" i="82"/>
  <c r="BB143" i="82"/>
  <c r="BC143" i="82"/>
  <c r="BD143" i="82"/>
  <c r="BE143" i="82"/>
  <c r="BF143" i="82"/>
  <c r="BG143" i="82"/>
  <c r="BH143" i="82"/>
  <c r="BI143" i="82"/>
  <c r="BJ143" i="82"/>
  <c r="A143" i="82"/>
  <c r="BJ160" i="82"/>
  <c r="BI160" i="82"/>
  <c r="BH160" i="82"/>
  <c r="BG160" i="82"/>
  <c r="BF160" i="82"/>
  <c r="BE160" i="82"/>
  <c r="BD160" i="82"/>
  <c r="BC160" i="82"/>
  <c r="BB160" i="82"/>
  <c r="BA160" i="82"/>
  <c r="AZ160" i="82"/>
  <c r="AY160" i="82"/>
  <c r="AX160" i="82"/>
  <c r="AW160" i="82"/>
  <c r="AV160" i="82"/>
  <c r="AU160" i="82"/>
  <c r="AT160" i="82"/>
  <c r="AS160" i="82"/>
  <c r="AR160" i="82"/>
  <c r="AQ160" i="82"/>
  <c r="AP160" i="82"/>
  <c r="AO160" i="82"/>
  <c r="AN160" i="82"/>
  <c r="AM160" i="82"/>
  <c r="AL160" i="82"/>
  <c r="AK160" i="82"/>
  <c r="AJ160" i="82"/>
  <c r="AI160" i="82"/>
  <c r="AH160" i="82"/>
  <c r="AG160" i="82"/>
  <c r="AF160" i="82"/>
  <c r="AE160" i="82"/>
  <c r="AD160" i="82"/>
  <c r="AC160" i="82"/>
  <c r="AB160" i="82"/>
  <c r="AA160" i="82"/>
  <c r="Z160" i="82"/>
  <c r="Y160" i="82"/>
  <c r="X160" i="82"/>
  <c r="W160" i="82"/>
  <c r="V160" i="82"/>
  <c r="U160" i="82"/>
  <c r="T160" i="82"/>
  <c r="S160" i="82"/>
  <c r="R160" i="82"/>
  <c r="Q160" i="82"/>
  <c r="P160" i="82"/>
  <c r="O160" i="82"/>
  <c r="N160" i="82"/>
  <c r="M160" i="82"/>
  <c r="L160" i="82"/>
  <c r="K160" i="82"/>
  <c r="J160" i="82"/>
  <c r="I160" i="82"/>
  <c r="H160" i="82"/>
  <c r="G160" i="82"/>
  <c r="F160" i="82"/>
  <c r="E160" i="82"/>
  <c r="D160" i="82"/>
  <c r="C160" i="82"/>
  <c r="B160" i="82"/>
  <c r="A160" i="82"/>
  <c r="BJ159" i="82"/>
  <c r="BI159" i="82"/>
  <c r="BH159" i="82"/>
  <c r="BG159" i="82"/>
  <c r="BF159" i="82"/>
  <c r="BE159" i="82"/>
  <c r="BD159" i="82"/>
  <c r="BC159" i="82"/>
  <c r="BB159" i="82"/>
  <c r="BA159" i="82"/>
  <c r="AZ159" i="82"/>
  <c r="AY159" i="82"/>
  <c r="AX159" i="82"/>
  <c r="AW159" i="82"/>
  <c r="AV159" i="82"/>
  <c r="AU159" i="82"/>
  <c r="AT159" i="82"/>
  <c r="AS159" i="82"/>
  <c r="AR159" i="82"/>
  <c r="AQ159" i="82"/>
  <c r="AP159" i="82"/>
  <c r="AO159" i="82"/>
  <c r="AN159" i="82"/>
  <c r="AM159" i="82"/>
  <c r="AL159" i="82"/>
  <c r="AK159" i="82"/>
  <c r="AJ159" i="82"/>
  <c r="AI159" i="82"/>
  <c r="AH159" i="82"/>
  <c r="AG159" i="82"/>
  <c r="AF159" i="82"/>
  <c r="AE159" i="82"/>
  <c r="AD159" i="82"/>
  <c r="AC159" i="82"/>
  <c r="AB159" i="82"/>
  <c r="AA159" i="82"/>
  <c r="Z159" i="82"/>
  <c r="Y159" i="82"/>
  <c r="X159" i="82"/>
  <c r="W159" i="82"/>
  <c r="V159" i="82"/>
  <c r="U159" i="82"/>
  <c r="T159" i="82"/>
  <c r="S159" i="82"/>
  <c r="R159" i="82"/>
  <c r="Q159" i="82"/>
  <c r="P159" i="82"/>
  <c r="O159" i="82"/>
  <c r="N159" i="82"/>
  <c r="M159" i="82"/>
  <c r="L159" i="82"/>
  <c r="K159" i="82"/>
  <c r="J159" i="82"/>
  <c r="I159" i="82"/>
  <c r="H159" i="82"/>
  <c r="G159" i="82"/>
  <c r="F159" i="82"/>
  <c r="E159" i="82"/>
  <c r="D159" i="82"/>
  <c r="C159" i="82"/>
  <c r="B159" i="82"/>
  <c r="A159" i="82"/>
  <c r="BJ158" i="82"/>
  <c r="BI158" i="82"/>
  <c r="BH158" i="82"/>
  <c r="BG158" i="82"/>
  <c r="BF158" i="82"/>
  <c r="BE158" i="82"/>
  <c r="BD158" i="82"/>
  <c r="BC158" i="82"/>
  <c r="BB158" i="82"/>
  <c r="BA158" i="82"/>
  <c r="AZ158" i="82"/>
  <c r="AY158" i="82"/>
  <c r="AX158" i="82"/>
  <c r="AW158" i="82"/>
  <c r="AV158" i="82"/>
  <c r="AU158" i="82"/>
  <c r="AT158" i="82"/>
  <c r="AS158" i="82"/>
  <c r="AR158" i="82"/>
  <c r="AQ158" i="82"/>
  <c r="AP158" i="82"/>
  <c r="AO158" i="82"/>
  <c r="AN158" i="82"/>
  <c r="AM158" i="82"/>
  <c r="AL158" i="82"/>
  <c r="AK158" i="82"/>
  <c r="AJ158" i="82"/>
  <c r="AI158" i="82"/>
  <c r="AH158" i="82"/>
  <c r="AG158" i="82"/>
  <c r="AF158" i="82"/>
  <c r="AE158" i="82"/>
  <c r="AD158" i="82"/>
  <c r="AC158" i="82"/>
  <c r="AB158" i="82"/>
  <c r="AA158" i="82"/>
  <c r="Z158" i="82"/>
  <c r="Y158" i="82"/>
  <c r="X158" i="82"/>
  <c r="W158" i="82"/>
  <c r="V158" i="82"/>
  <c r="U158" i="82"/>
  <c r="T158" i="82"/>
  <c r="S158" i="82"/>
  <c r="R158" i="82"/>
  <c r="Q158" i="82"/>
  <c r="P158" i="82"/>
  <c r="O158" i="82"/>
  <c r="N158" i="82"/>
  <c r="M158" i="82"/>
  <c r="L158" i="82"/>
  <c r="K158" i="82"/>
  <c r="J158" i="82"/>
  <c r="I158" i="82"/>
  <c r="H158" i="82"/>
  <c r="G158" i="82"/>
  <c r="F158" i="82"/>
  <c r="E158" i="82"/>
  <c r="D158" i="82"/>
  <c r="C158" i="82"/>
  <c r="B158" i="82"/>
  <c r="A158" i="82"/>
  <c r="BJ155" i="82"/>
  <c r="BI155" i="82"/>
  <c r="BH155" i="82"/>
  <c r="BG155" i="82"/>
  <c r="BF155" i="82"/>
  <c r="BE155" i="82"/>
  <c r="BD155" i="82"/>
  <c r="BC155" i="82"/>
  <c r="BB155" i="82"/>
  <c r="BA155" i="82"/>
  <c r="AZ155" i="82"/>
  <c r="AY155" i="82"/>
  <c r="AX155" i="82"/>
  <c r="AW155" i="82"/>
  <c r="AV155" i="82"/>
  <c r="AU155" i="82"/>
  <c r="AT155" i="82"/>
  <c r="AS155" i="82"/>
  <c r="AR155" i="82"/>
  <c r="AQ155" i="82"/>
  <c r="AP155" i="82"/>
  <c r="AO155" i="82"/>
  <c r="AN155" i="82"/>
  <c r="AM155" i="82"/>
  <c r="AL155" i="82"/>
  <c r="AK155" i="82"/>
  <c r="AJ155" i="82"/>
  <c r="AI155" i="82"/>
  <c r="AH155" i="82"/>
  <c r="AG155" i="82"/>
  <c r="AF155" i="82"/>
  <c r="AE155" i="82"/>
  <c r="AD155" i="82"/>
  <c r="AC155" i="82"/>
  <c r="AB155" i="82"/>
  <c r="AA155" i="82"/>
  <c r="Z155" i="82"/>
  <c r="Y155" i="82"/>
  <c r="X155" i="82"/>
  <c r="W155" i="82"/>
  <c r="V155" i="82"/>
  <c r="U155" i="82"/>
  <c r="T155" i="82"/>
  <c r="S155" i="82"/>
  <c r="R155" i="82"/>
  <c r="Q155" i="82"/>
  <c r="P155" i="82"/>
  <c r="O155" i="82"/>
  <c r="N155" i="82"/>
  <c r="M155" i="82"/>
  <c r="L155" i="82"/>
  <c r="K155" i="82"/>
  <c r="J155" i="82"/>
  <c r="I155" i="82"/>
  <c r="H155" i="82"/>
  <c r="G155" i="82"/>
  <c r="F155" i="82"/>
  <c r="E155" i="82"/>
  <c r="D155" i="82"/>
  <c r="B155" i="82"/>
  <c r="A155" i="82"/>
  <c r="BJ154" i="82"/>
  <c r="BI154" i="82"/>
  <c r="BH154" i="82"/>
  <c r="BG154" i="82"/>
  <c r="BF154" i="82"/>
  <c r="BE154" i="82"/>
  <c r="BD154" i="82"/>
  <c r="BC154" i="82"/>
  <c r="BB154" i="82"/>
  <c r="BA154" i="82"/>
  <c r="AZ154" i="82"/>
  <c r="AY154" i="82"/>
  <c r="AX154" i="82"/>
  <c r="AW154" i="82"/>
  <c r="AV154" i="82"/>
  <c r="AU154" i="82"/>
  <c r="AT154" i="82"/>
  <c r="AS154" i="82"/>
  <c r="AR154" i="82"/>
  <c r="AQ154" i="82"/>
  <c r="AP154" i="82"/>
  <c r="AO154" i="82"/>
  <c r="AN154" i="82"/>
  <c r="AM154" i="82"/>
  <c r="AL154" i="82"/>
  <c r="AK154" i="82"/>
  <c r="AJ154" i="82"/>
  <c r="AI154" i="82"/>
  <c r="AH154" i="82"/>
  <c r="AG154" i="82"/>
  <c r="AF154" i="82"/>
  <c r="AE154" i="82"/>
  <c r="AD154" i="82"/>
  <c r="AC154" i="82"/>
  <c r="AB154" i="82"/>
  <c r="AA154" i="82"/>
  <c r="Z154" i="82"/>
  <c r="Y154" i="82"/>
  <c r="X154" i="82"/>
  <c r="W154" i="82"/>
  <c r="V154" i="82"/>
  <c r="U154" i="82"/>
  <c r="T154" i="82"/>
  <c r="S154" i="82"/>
  <c r="R154" i="82"/>
  <c r="Q154" i="82"/>
  <c r="P154" i="82"/>
  <c r="O154" i="82"/>
  <c r="N154" i="82"/>
  <c r="M154" i="82"/>
  <c r="L154" i="82"/>
  <c r="K154" i="82"/>
  <c r="J154" i="82"/>
  <c r="I154" i="82"/>
  <c r="H154" i="82"/>
  <c r="G154" i="82"/>
  <c r="F154" i="82"/>
  <c r="E154" i="82"/>
  <c r="D154" i="82"/>
  <c r="B154" i="82"/>
  <c r="A154" i="82"/>
  <c r="BJ153" i="82"/>
  <c r="BI153" i="82"/>
  <c r="BH153" i="82"/>
  <c r="BG153" i="82"/>
  <c r="BF153" i="82"/>
  <c r="BE153" i="82"/>
  <c r="BD153" i="82"/>
  <c r="BC153" i="82"/>
  <c r="BB153" i="82"/>
  <c r="BA153" i="82"/>
  <c r="AZ153" i="82"/>
  <c r="AY153" i="82"/>
  <c r="AX153" i="82"/>
  <c r="AW153" i="82"/>
  <c r="AV153" i="82"/>
  <c r="AU153" i="82"/>
  <c r="AT153" i="82"/>
  <c r="AS153" i="82"/>
  <c r="AR153" i="82"/>
  <c r="AQ153" i="82"/>
  <c r="AP153" i="82"/>
  <c r="AO153" i="82"/>
  <c r="AN153" i="82"/>
  <c r="AM153" i="82"/>
  <c r="AL153" i="82"/>
  <c r="AK153" i="82"/>
  <c r="AJ153" i="82"/>
  <c r="AI153" i="82"/>
  <c r="AH153" i="82"/>
  <c r="AG153" i="82"/>
  <c r="AF153" i="82"/>
  <c r="AE153" i="82"/>
  <c r="AD153" i="82"/>
  <c r="AC153" i="82"/>
  <c r="AB153" i="82"/>
  <c r="AA153" i="82"/>
  <c r="Z153" i="82"/>
  <c r="Y153" i="82"/>
  <c r="X153" i="82"/>
  <c r="W153" i="82"/>
  <c r="V153" i="82"/>
  <c r="U153" i="82"/>
  <c r="T153" i="82"/>
  <c r="S153" i="82"/>
  <c r="R153" i="82"/>
  <c r="Q153" i="82"/>
  <c r="P153" i="82"/>
  <c r="O153" i="82"/>
  <c r="N153" i="82"/>
  <c r="M153" i="82"/>
  <c r="L153" i="82"/>
  <c r="K153" i="82"/>
  <c r="J153" i="82"/>
  <c r="I153" i="82"/>
  <c r="H153" i="82"/>
  <c r="G153" i="82"/>
  <c r="F153" i="82"/>
  <c r="E153" i="82"/>
  <c r="D153" i="82"/>
  <c r="B153" i="82"/>
  <c r="A153" i="82"/>
  <c r="BJ152" i="82"/>
  <c r="BI152" i="82"/>
  <c r="BH152" i="82"/>
  <c r="BG152" i="82"/>
  <c r="BF152" i="82"/>
  <c r="BE152" i="82"/>
  <c r="BD152" i="82"/>
  <c r="BC152" i="82"/>
  <c r="BB152" i="82"/>
  <c r="BA152" i="82"/>
  <c r="AZ152" i="82"/>
  <c r="AY152" i="82"/>
  <c r="AX152" i="82"/>
  <c r="AW152" i="82"/>
  <c r="AV152" i="82"/>
  <c r="AU152" i="82"/>
  <c r="AT152" i="82"/>
  <c r="AS152" i="82"/>
  <c r="AR152" i="82"/>
  <c r="AQ152" i="82"/>
  <c r="AP152" i="82"/>
  <c r="AO152" i="82"/>
  <c r="AN152" i="82"/>
  <c r="AM152" i="82"/>
  <c r="AL152" i="82"/>
  <c r="AK152" i="82"/>
  <c r="AJ152" i="82"/>
  <c r="AI152" i="82"/>
  <c r="AH152" i="82"/>
  <c r="AG152" i="82"/>
  <c r="AF152" i="82"/>
  <c r="AE152" i="82"/>
  <c r="AD152" i="82"/>
  <c r="AC152" i="82"/>
  <c r="AB152" i="82"/>
  <c r="AA152" i="82"/>
  <c r="Z152" i="82"/>
  <c r="Y152" i="82"/>
  <c r="X152" i="82"/>
  <c r="W152" i="82"/>
  <c r="V152" i="82"/>
  <c r="U152" i="82"/>
  <c r="T152" i="82"/>
  <c r="S152" i="82"/>
  <c r="R152" i="82"/>
  <c r="Q152" i="82"/>
  <c r="P152" i="82"/>
  <c r="O152" i="82"/>
  <c r="N152" i="82"/>
  <c r="M152" i="82"/>
  <c r="L152" i="82"/>
  <c r="K152" i="82"/>
  <c r="J152" i="82"/>
  <c r="I152" i="82"/>
  <c r="H152" i="82"/>
  <c r="G152" i="82"/>
  <c r="F152" i="82"/>
  <c r="E152" i="82"/>
  <c r="D152" i="82"/>
  <c r="B152" i="82"/>
  <c r="A152" i="82"/>
  <c r="BJ151" i="82"/>
  <c r="BI151" i="82"/>
  <c r="BH151" i="82"/>
  <c r="BG151" i="82"/>
  <c r="BF151" i="82"/>
  <c r="BE151" i="82"/>
  <c r="BD151" i="82"/>
  <c r="BC151" i="82"/>
  <c r="BB151" i="82"/>
  <c r="BA151" i="82"/>
  <c r="AZ151" i="82"/>
  <c r="AY151" i="82"/>
  <c r="AX151" i="82"/>
  <c r="AW151" i="82"/>
  <c r="AV151" i="82"/>
  <c r="AU151" i="82"/>
  <c r="AT151" i="82"/>
  <c r="AS151" i="82"/>
  <c r="AR151" i="82"/>
  <c r="AQ151" i="82"/>
  <c r="AP151" i="82"/>
  <c r="AO151" i="82"/>
  <c r="AN151" i="82"/>
  <c r="AM151" i="82"/>
  <c r="AL151" i="82"/>
  <c r="AK151" i="82"/>
  <c r="AJ151" i="82"/>
  <c r="AI151" i="82"/>
  <c r="AH151" i="82"/>
  <c r="AG151" i="82"/>
  <c r="AF151" i="82"/>
  <c r="AE151" i="82"/>
  <c r="AD151" i="82"/>
  <c r="AC151" i="82"/>
  <c r="AB151" i="82"/>
  <c r="AA151" i="82"/>
  <c r="Z151" i="82"/>
  <c r="Y151" i="82"/>
  <c r="X151" i="82"/>
  <c r="W151" i="82"/>
  <c r="V151" i="82"/>
  <c r="U151" i="82"/>
  <c r="T151" i="82"/>
  <c r="S151" i="82"/>
  <c r="R151" i="82"/>
  <c r="Q151" i="82"/>
  <c r="P151" i="82"/>
  <c r="O151" i="82"/>
  <c r="N151" i="82"/>
  <c r="M151" i="82"/>
  <c r="L151" i="82"/>
  <c r="K151" i="82"/>
  <c r="J151" i="82"/>
  <c r="I151" i="82"/>
  <c r="H151" i="82"/>
  <c r="G151" i="82"/>
  <c r="F151" i="82"/>
  <c r="E151" i="82"/>
  <c r="D151" i="82"/>
  <c r="B151" i="82"/>
  <c r="A151" i="82"/>
  <c r="BJ150" i="82"/>
  <c r="BI150" i="82"/>
  <c r="BH150" i="82"/>
  <c r="BG150" i="82"/>
  <c r="BF150" i="82"/>
  <c r="BE150" i="82"/>
  <c r="BD150" i="82"/>
  <c r="BC150" i="82"/>
  <c r="BB150" i="82"/>
  <c r="BA150" i="82"/>
  <c r="AZ150" i="82"/>
  <c r="AY150" i="82"/>
  <c r="AX150" i="82"/>
  <c r="AW150" i="82"/>
  <c r="AV150" i="82"/>
  <c r="AU150" i="82"/>
  <c r="AT150" i="82"/>
  <c r="AS150" i="82"/>
  <c r="AR150" i="82"/>
  <c r="AQ150" i="82"/>
  <c r="AP150" i="82"/>
  <c r="AO150" i="82"/>
  <c r="AN150" i="82"/>
  <c r="AM150" i="82"/>
  <c r="AL150" i="82"/>
  <c r="AK150" i="82"/>
  <c r="AJ150" i="82"/>
  <c r="AI150" i="82"/>
  <c r="AH150" i="82"/>
  <c r="AG150" i="82"/>
  <c r="AF150" i="82"/>
  <c r="AE150" i="82"/>
  <c r="AD150" i="82"/>
  <c r="AC150" i="82"/>
  <c r="AB150" i="82"/>
  <c r="AA150" i="82"/>
  <c r="Z150" i="82"/>
  <c r="Y150" i="82"/>
  <c r="X150" i="82"/>
  <c r="W150" i="82"/>
  <c r="V150" i="82"/>
  <c r="U150" i="82"/>
  <c r="T150" i="82"/>
  <c r="S150" i="82"/>
  <c r="R150" i="82"/>
  <c r="Q150" i="82"/>
  <c r="P150" i="82"/>
  <c r="O150" i="82"/>
  <c r="N150" i="82"/>
  <c r="M150" i="82"/>
  <c r="L150" i="82"/>
  <c r="K150" i="82"/>
  <c r="J150" i="82"/>
  <c r="I150" i="82"/>
  <c r="H150" i="82"/>
  <c r="G150" i="82"/>
  <c r="F150" i="82"/>
  <c r="E150" i="82"/>
  <c r="D150" i="82"/>
  <c r="B150" i="82"/>
  <c r="A150" i="82"/>
  <c r="BJ149" i="82"/>
  <c r="BI149" i="82"/>
  <c r="BH149" i="82"/>
  <c r="BG149" i="82"/>
  <c r="BF149" i="82"/>
  <c r="BE149" i="82"/>
  <c r="BD149" i="82"/>
  <c r="BC149" i="82"/>
  <c r="BB149" i="82"/>
  <c r="BA149" i="82"/>
  <c r="AZ149" i="82"/>
  <c r="AY149" i="82"/>
  <c r="AX149" i="82"/>
  <c r="AW149" i="82"/>
  <c r="AV149" i="82"/>
  <c r="AU149" i="82"/>
  <c r="AT149" i="82"/>
  <c r="AS149" i="82"/>
  <c r="AR149" i="82"/>
  <c r="AQ149" i="82"/>
  <c r="AP149" i="82"/>
  <c r="AO149" i="82"/>
  <c r="AN149" i="82"/>
  <c r="AM149" i="82"/>
  <c r="AL149" i="82"/>
  <c r="AK149" i="82"/>
  <c r="AJ149" i="82"/>
  <c r="AI149" i="82"/>
  <c r="AH149" i="82"/>
  <c r="AG149" i="82"/>
  <c r="AF149" i="82"/>
  <c r="AE149" i="82"/>
  <c r="AD149" i="82"/>
  <c r="AC149" i="82"/>
  <c r="AB149" i="82"/>
  <c r="AA149" i="82"/>
  <c r="Z149" i="82"/>
  <c r="Y149" i="82"/>
  <c r="X149" i="82"/>
  <c r="W149" i="82"/>
  <c r="V149" i="82"/>
  <c r="U149" i="82"/>
  <c r="T149" i="82"/>
  <c r="S149" i="82"/>
  <c r="R149" i="82"/>
  <c r="Q149" i="82"/>
  <c r="P149" i="82"/>
  <c r="O149" i="82"/>
  <c r="N149" i="82"/>
  <c r="M149" i="82"/>
  <c r="L149" i="82"/>
  <c r="K149" i="82"/>
  <c r="J149" i="82"/>
  <c r="I149" i="82"/>
  <c r="H149" i="82"/>
  <c r="G149" i="82"/>
  <c r="F149" i="82"/>
  <c r="E149" i="82"/>
  <c r="D149" i="82"/>
  <c r="B149" i="82"/>
  <c r="A149" i="82"/>
  <c r="BJ148" i="82"/>
  <c r="BI148" i="82"/>
  <c r="BH148" i="82"/>
  <c r="BG148" i="82"/>
  <c r="BF148" i="82"/>
  <c r="BE148" i="82"/>
  <c r="BD148" i="82"/>
  <c r="BC148" i="82"/>
  <c r="BB148" i="82"/>
  <c r="BA148" i="82"/>
  <c r="AZ148" i="82"/>
  <c r="AY148" i="82"/>
  <c r="AX148" i="82"/>
  <c r="AW148" i="82"/>
  <c r="AV148" i="82"/>
  <c r="AU148" i="82"/>
  <c r="AT148" i="82"/>
  <c r="AS148" i="82"/>
  <c r="AR148" i="82"/>
  <c r="AQ148" i="82"/>
  <c r="AP148" i="82"/>
  <c r="AO148" i="82"/>
  <c r="AN148" i="82"/>
  <c r="AM148" i="82"/>
  <c r="AL148" i="82"/>
  <c r="AK148" i="82"/>
  <c r="AJ148" i="82"/>
  <c r="AI148" i="82"/>
  <c r="AH148" i="82"/>
  <c r="AG148" i="82"/>
  <c r="AF148" i="82"/>
  <c r="AE148" i="82"/>
  <c r="AD148" i="82"/>
  <c r="AC148" i="82"/>
  <c r="AB148" i="82"/>
  <c r="AA148" i="82"/>
  <c r="Z148" i="82"/>
  <c r="Y148" i="82"/>
  <c r="X148" i="82"/>
  <c r="W148" i="82"/>
  <c r="V148" i="82"/>
  <c r="U148" i="82"/>
  <c r="T148" i="82"/>
  <c r="S148" i="82"/>
  <c r="R148" i="82"/>
  <c r="Q148" i="82"/>
  <c r="P148" i="82"/>
  <c r="O148" i="82"/>
  <c r="N148" i="82"/>
  <c r="M148" i="82"/>
  <c r="L148" i="82"/>
  <c r="K148" i="82"/>
  <c r="J148" i="82"/>
  <c r="I148" i="82"/>
  <c r="H148" i="82"/>
  <c r="G148" i="82"/>
  <c r="F148" i="82"/>
  <c r="E148" i="82"/>
  <c r="D148" i="82"/>
  <c r="B148" i="82"/>
  <c r="A148" i="82"/>
  <c r="BJ142" i="82"/>
  <c r="BI142" i="82"/>
  <c r="BH142" i="82"/>
  <c r="BG142" i="82"/>
  <c r="BF142" i="82"/>
  <c r="BE142" i="82"/>
  <c r="BD142" i="82"/>
  <c r="BC142" i="82"/>
  <c r="BB142" i="82"/>
  <c r="BA142" i="82"/>
  <c r="AZ142" i="82"/>
  <c r="AY142" i="82"/>
  <c r="AX142" i="82"/>
  <c r="AW142" i="82"/>
  <c r="AV142" i="82"/>
  <c r="AU142" i="82"/>
  <c r="AT142" i="82"/>
  <c r="AS142" i="82"/>
  <c r="AR142" i="82"/>
  <c r="AQ142" i="82"/>
  <c r="AP142" i="82"/>
  <c r="AO142" i="82"/>
  <c r="AN142" i="82"/>
  <c r="AM142" i="82"/>
  <c r="AL142" i="82"/>
  <c r="AK142" i="82"/>
  <c r="AJ142" i="82"/>
  <c r="AI142" i="82"/>
  <c r="AH142" i="82"/>
  <c r="AG142" i="82"/>
  <c r="AF142" i="82"/>
  <c r="AE142" i="82"/>
  <c r="AD142" i="82"/>
  <c r="AC142" i="82"/>
  <c r="AB142" i="82"/>
  <c r="AA142" i="82"/>
  <c r="Z142" i="82"/>
  <c r="Y142" i="82"/>
  <c r="X142" i="82"/>
  <c r="W142" i="82"/>
  <c r="V142" i="82"/>
  <c r="U142" i="82"/>
  <c r="T142" i="82"/>
  <c r="S142" i="82"/>
  <c r="R142" i="82"/>
  <c r="Q142" i="82"/>
  <c r="P142" i="82"/>
  <c r="O142" i="82"/>
  <c r="N142" i="82"/>
  <c r="M142" i="82"/>
  <c r="L142" i="82"/>
  <c r="K142" i="82"/>
  <c r="J142" i="82"/>
  <c r="I142" i="82"/>
  <c r="H142" i="82"/>
  <c r="G142" i="82"/>
  <c r="F142" i="82"/>
  <c r="E142" i="82"/>
  <c r="D142" i="82"/>
  <c r="B142" i="82"/>
  <c r="A142" i="82"/>
  <c r="BJ141" i="82"/>
  <c r="BI141" i="82"/>
  <c r="BH141" i="82"/>
  <c r="BG141" i="82"/>
  <c r="BF141" i="82"/>
  <c r="BE141" i="82"/>
  <c r="BD141" i="82"/>
  <c r="BC141" i="82"/>
  <c r="BB141" i="82"/>
  <c r="BA141" i="82"/>
  <c r="AZ141" i="82"/>
  <c r="AY141" i="82"/>
  <c r="AX141" i="82"/>
  <c r="AW141" i="82"/>
  <c r="AV141" i="82"/>
  <c r="AU141" i="82"/>
  <c r="AT141" i="82"/>
  <c r="AS141" i="82"/>
  <c r="AR141" i="82"/>
  <c r="AQ141" i="82"/>
  <c r="AP141" i="82"/>
  <c r="AO141" i="82"/>
  <c r="AN141" i="82"/>
  <c r="AM141" i="82"/>
  <c r="AL141" i="82"/>
  <c r="AK141" i="82"/>
  <c r="AJ141" i="82"/>
  <c r="AI141" i="82"/>
  <c r="AH141" i="82"/>
  <c r="AG141" i="82"/>
  <c r="AF141" i="82"/>
  <c r="AE141" i="82"/>
  <c r="AD141" i="82"/>
  <c r="AC141" i="82"/>
  <c r="AB141" i="82"/>
  <c r="AA141" i="82"/>
  <c r="Z141" i="82"/>
  <c r="Y141" i="82"/>
  <c r="X141" i="82"/>
  <c r="W141" i="82"/>
  <c r="V141" i="82"/>
  <c r="U141" i="82"/>
  <c r="T141" i="82"/>
  <c r="S141" i="82"/>
  <c r="R141" i="82"/>
  <c r="Q141" i="82"/>
  <c r="P141" i="82"/>
  <c r="O141" i="82"/>
  <c r="N141" i="82"/>
  <c r="M141" i="82"/>
  <c r="L141" i="82"/>
  <c r="K141" i="82"/>
  <c r="J141" i="82"/>
  <c r="I141" i="82"/>
  <c r="H141" i="82"/>
  <c r="G141" i="82"/>
  <c r="F141" i="82"/>
  <c r="E141" i="82"/>
  <c r="D141" i="82"/>
  <c r="B141" i="82"/>
  <c r="A141" i="82"/>
  <c r="BJ140" i="82"/>
  <c r="BI140" i="82"/>
  <c r="BH140" i="82"/>
  <c r="BG140" i="82"/>
  <c r="BF140" i="82"/>
  <c r="BE140" i="82"/>
  <c r="BD140" i="82"/>
  <c r="BC140" i="82"/>
  <c r="BB140" i="82"/>
  <c r="BA140" i="82"/>
  <c r="AZ140" i="82"/>
  <c r="AY140" i="82"/>
  <c r="AX140" i="82"/>
  <c r="AW140" i="82"/>
  <c r="AV140" i="82"/>
  <c r="AU140" i="82"/>
  <c r="AT140" i="82"/>
  <c r="AS140" i="82"/>
  <c r="AR140" i="82"/>
  <c r="AQ140" i="82"/>
  <c r="AP140" i="82"/>
  <c r="AO140" i="82"/>
  <c r="AN140" i="82"/>
  <c r="AM140" i="82"/>
  <c r="AL140" i="82"/>
  <c r="AK140" i="82"/>
  <c r="AJ140" i="82"/>
  <c r="AI140" i="82"/>
  <c r="AH140" i="82"/>
  <c r="AG140" i="82"/>
  <c r="AF140" i="82"/>
  <c r="AE140" i="82"/>
  <c r="AD140" i="82"/>
  <c r="AC140" i="82"/>
  <c r="AB140" i="82"/>
  <c r="AA140" i="82"/>
  <c r="Z140" i="82"/>
  <c r="Y140" i="82"/>
  <c r="X140" i="82"/>
  <c r="W140" i="82"/>
  <c r="V140" i="82"/>
  <c r="U140" i="82"/>
  <c r="T140" i="82"/>
  <c r="S140" i="82"/>
  <c r="R140" i="82"/>
  <c r="Q140" i="82"/>
  <c r="P140" i="82"/>
  <c r="O140" i="82"/>
  <c r="N140" i="82"/>
  <c r="M140" i="82"/>
  <c r="L140" i="82"/>
  <c r="K140" i="82"/>
  <c r="J140" i="82"/>
  <c r="I140" i="82"/>
  <c r="H140" i="82"/>
  <c r="G140" i="82"/>
  <c r="F140" i="82"/>
  <c r="E140" i="82"/>
  <c r="D140" i="82"/>
  <c r="B140" i="82"/>
  <c r="A140" i="82"/>
  <c r="BJ139" i="82"/>
  <c r="BI139" i="82"/>
  <c r="BH139" i="82"/>
  <c r="BG139" i="82"/>
  <c r="BF139" i="82"/>
  <c r="BE139" i="82"/>
  <c r="BD139" i="82"/>
  <c r="BC139" i="82"/>
  <c r="BB139" i="82"/>
  <c r="BA139" i="82"/>
  <c r="AZ139" i="82"/>
  <c r="AY139" i="82"/>
  <c r="AX139" i="82"/>
  <c r="AW139" i="82"/>
  <c r="AV139" i="82"/>
  <c r="AU139" i="82"/>
  <c r="AT139" i="82"/>
  <c r="AS139" i="82"/>
  <c r="AR139" i="82"/>
  <c r="AQ139" i="82"/>
  <c r="AP139" i="82"/>
  <c r="AO139" i="82"/>
  <c r="AN139" i="82"/>
  <c r="AM139" i="82"/>
  <c r="AL139" i="82"/>
  <c r="AK139" i="82"/>
  <c r="AJ139" i="82"/>
  <c r="AI139" i="82"/>
  <c r="AH139" i="82"/>
  <c r="AG139" i="82"/>
  <c r="AF139" i="82"/>
  <c r="AE139" i="82"/>
  <c r="AD139" i="82"/>
  <c r="AC139" i="82"/>
  <c r="AB139" i="82"/>
  <c r="AA139" i="82"/>
  <c r="Z139" i="82"/>
  <c r="Y139" i="82"/>
  <c r="X139" i="82"/>
  <c r="W139" i="82"/>
  <c r="V139" i="82"/>
  <c r="U139" i="82"/>
  <c r="T139" i="82"/>
  <c r="S139" i="82"/>
  <c r="R139" i="82"/>
  <c r="Q139" i="82"/>
  <c r="P139" i="82"/>
  <c r="O139" i="82"/>
  <c r="N139" i="82"/>
  <c r="M139" i="82"/>
  <c r="L139" i="82"/>
  <c r="K139" i="82"/>
  <c r="J139" i="82"/>
  <c r="I139" i="82"/>
  <c r="H139" i="82"/>
  <c r="G139" i="82"/>
  <c r="F139" i="82"/>
  <c r="E139" i="82"/>
  <c r="D139" i="82"/>
  <c r="B139" i="82"/>
  <c r="A139" i="82"/>
  <c r="BJ138" i="82"/>
  <c r="BI138" i="82"/>
  <c r="BH138" i="82"/>
  <c r="BG138" i="82"/>
  <c r="BF138" i="82"/>
  <c r="BE138" i="82"/>
  <c r="BD138" i="82"/>
  <c r="BC138" i="82"/>
  <c r="BB138" i="82"/>
  <c r="BA138" i="82"/>
  <c r="AZ138" i="82"/>
  <c r="AY138" i="82"/>
  <c r="AX138" i="82"/>
  <c r="AW138" i="82"/>
  <c r="AV138" i="82"/>
  <c r="AU138" i="82"/>
  <c r="AT138" i="82"/>
  <c r="AS138" i="82"/>
  <c r="AR138" i="82"/>
  <c r="AQ138" i="82"/>
  <c r="AP138" i="82"/>
  <c r="AO138" i="82"/>
  <c r="AN138" i="82"/>
  <c r="AM138" i="82"/>
  <c r="AL138" i="82"/>
  <c r="AK138" i="82"/>
  <c r="AJ138" i="82"/>
  <c r="AI138" i="82"/>
  <c r="AH138" i="82"/>
  <c r="AG138" i="82"/>
  <c r="AF138" i="82"/>
  <c r="AE138" i="82"/>
  <c r="AD138" i="82"/>
  <c r="AC138" i="82"/>
  <c r="AB138" i="82"/>
  <c r="AA138" i="82"/>
  <c r="Z138" i="82"/>
  <c r="Y138" i="82"/>
  <c r="X138" i="82"/>
  <c r="W138" i="82"/>
  <c r="V138" i="82"/>
  <c r="U138" i="82"/>
  <c r="T138" i="82"/>
  <c r="S138" i="82"/>
  <c r="R138" i="82"/>
  <c r="Q138" i="82"/>
  <c r="P138" i="82"/>
  <c r="O138" i="82"/>
  <c r="N138" i="82"/>
  <c r="M138" i="82"/>
  <c r="L138" i="82"/>
  <c r="K138" i="82"/>
  <c r="J138" i="82"/>
  <c r="I138" i="82"/>
  <c r="H138" i="82"/>
  <c r="G138" i="82"/>
  <c r="F138" i="82"/>
  <c r="E138" i="82"/>
  <c r="D138" i="82"/>
  <c r="B138" i="82"/>
  <c r="A138" i="82"/>
  <c r="BJ137" i="82"/>
  <c r="BI137" i="82"/>
  <c r="BH137" i="82"/>
  <c r="BG137" i="82"/>
  <c r="BF137" i="82"/>
  <c r="BE137" i="82"/>
  <c r="BD137" i="82"/>
  <c r="BC137" i="82"/>
  <c r="BB137" i="82"/>
  <c r="BA137" i="82"/>
  <c r="AZ137" i="82"/>
  <c r="AY137" i="82"/>
  <c r="AX137" i="82"/>
  <c r="AW137" i="82"/>
  <c r="AV137" i="82"/>
  <c r="AU137" i="82"/>
  <c r="AT137" i="82"/>
  <c r="AS137" i="82"/>
  <c r="AR137" i="82"/>
  <c r="AQ137" i="82"/>
  <c r="AP137" i="82"/>
  <c r="AO137" i="82"/>
  <c r="AN137" i="82"/>
  <c r="AM137" i="82"/>
  <c r="AL137" i="82"/>
  <c r="AK137" i="82"/>
  <c r="AJ137" i="82"/>
  <c r="AI137" i="82"/>
  <c r="AH137" i="82"/>
  <c r="AG137" i="82"/>
  <c r="AF137" i="82"/>
  <c r="AE137" i="82"/>
  <c r="AD137" i="82"/>
  <c r="AC137" i="82"/>
  <c r="AB137" i="82"/>
  <c r="AA137" i="82"/>
  <c r="Z137" i="82"/>
  <c r="Y137" i="82"/>
  <c r="X137" i="82"/>
  <c r="W137" i="82"/>
  <c r="V137" i="82"/>
  <c r="U137" i="82"/>
  <c r="T137" i="82"/>
  <c r="S137" i="82"/>
  <c r="R137" i="82"/>
  <c r="Q137" i="82"/>
  <c r="P137" i="82"/>
  <c r="O137" i="82"/>
  <c r="N137" i="82"/>
  <c r="M137" i="82"/>
  <c r="L137" i="82"/>
  <c r="K137" i="82"/>
  <c r="J137" i="82"/>
  <c r="I137" i="82"/>
  <c r="H137" i="82"/>
  <c r="G137" i="82"/>
  <c r="F137" i="82"/>
  <c r="E137" i="82"/>
  <c r="D137" i="82"/>
  <c r="B137" i="82"/>
  <c r="A137" i="82"/>
  <c r="BJ136" i="82"/>
  <c r="BI136" i="82"/>
  <c r="BH136" i="82"/>
  <c r="BG136" i="82"/>
  <c r="BF136" i="82"/>
  <c r="BE136" i="82"/>
  <c r="BD136" i="82"/>
  <c r="BC136" i="82"/>
  <c r="BB136" i="82"/>
  <c r="BA136" i="82"/>
  <c r="AZ136" i="82"/>
  <c r="AY136" i="82"/>
  <c r="AX136" i="82"/>
  <c r="AW136" i="82"/>
  <c r="AV136" i="82"/>
  <c r="AU136" i="82"/>
  <c r="AT136" i="82"/>
  <c r="AS136" i="82"/>
  <c r="AR136" i="82"/>
  <c r="AQ136" i="82"/>
  <c r="AP136" i="82"/>
  <c r="AO136" i="82"/>
  <c r="AN136" i="82"/>
  <c r="AM136" i="82"/>
  <c r="AL136" i="82"/>
  <c r="AK136" i="82"/>
  <c r="AJ136" i="82"/>
  <c r="AI136" i="82"/>
  <c r="AH136" i="82"/>
  <c r="AG136" i="82"/>
  <c r="AF136" i="82"/>
  <c r="AE136" i="82"/>
  <c r="AD136" i="82"/>
  <c r="AC136" i="82"/>
  <c r="AB136" i="82"/>
  <c r="AA136" i="82"/>
  <c r="Z136" i="82"/>
  <c r="Y136" i="82"/>
  <c r="X136" i="82"/>
  <c r="W136" i="82"/>
  <c r="V136" i="82"/>
  <c r="U136" i="82"/>
  <c r="T136" i="82"/>
  <c r="S136" i="82"/>
  <c r="R136" i="82"/>
  <c r="Q136" i="82"/>
  <c r="P136" i="82"/>
  <c r="O136" i="82"/>
  <c r="N136" i="82"/>
  <c r="M136" i="82"/>
  <c r="L136" i="82"/>
  <c r="K136" i="82"/>
  <c r="J136" i="82"/>
  <c r="I136" i="82"/>
  <c r="H136" i="82"/>
  <c r="G136" i="82"/>
  <c r="F136" i="82"/>
  <c r="E136" i="82"/>
  <c r="D136" i="82"/>
  <c r="B136" i="82"/>
  <c r="A136" i="82"/>
  <c r="BJ135" i="82"/>
  <c r="BI135" i="82"/>
  <c r="BH135" i="82"/>
  <c r="BG135" i="82"/>
  <c r="BF135" i="82"/>
  <c r="BE135" i="82"/>
  <c r="BD135" i="82"/>
  <c r="BC135" i="82"/>
  <c r="BB135" i="82"/>
  <c r="BA135" i="82"/>
  <c r="AZ135" i="82"/>
  <c r="AY135" i="82"/>
  <c r="AX135" i="82"/>
  <c r="AW135" i="82"/>
  <c r="AV135" i="82"/>
  <c r="AU135" i="82"/>
  <c r="AT135" i="82"/>
  <c r="AS135" i="82"/>
  <c r="AR135" i="82"/>
  <c r="AQ135" i="82"/>
  <c r="AP135" i="82"/>
  <c r="AO135" i="82"/>
  <c r="AN135" i="82"/>
  <c r="AM135" i="82"/>
  <c r="AL135" i="82"/>
  <c r="AK135" i="82"/>
  <c r="AJ135" i="82"/>
  <c r="AI135" i="82"/>
  <c r="AH135" i="82"/>
  <c r="AG135" i="82"/>
  <c r="AF135" i="82"/>
  <c r="AE135" i="82"/>
  <c r="AD135" i="82"/>
  <c r="AC135" i="82"/>
  <c r="AB135" i="82"/>
  <c r="AA135" i="82"/>
  <c r="Z135" i="82"/>
  <c r="Y135" i="82"/>
  <c r="X135" i="82"/>
  <c r="W135" i="82"/>
  <c r="V135" i="82"/>
  <c r="U135" i="82"/>
  <c r="T135" i="82"/>
  <c r="S135" i="82"/>
  <c r="R135" i="82"/>
  <c r="Q135" i="82"/>
  <c r="P135" i="82"/>
  <c r="O135" i="82"/>
  <c r="N135" i="82"/>
  <c r="M135" i="82"/>
  <c r="L135" i="82"/>
  <c r="K135" i="82"/>
  <c r="J135" i="82"/>
  <c r="I135" i="82"/>
  <c r="H135" i="82"/>
  <c r="G135" i="82"/>
  <c r="F135" i="82"/>
  <c r="E135" i="82"/>
  <c r="D135" i="82"/>
  <c r="B135" i="82"/>
  <c r="A135" i="82"/>
  <c r="BJ133" i="82"/>
  <c r="BI133" i="82"/>
  <c r="BH133" i="82"/>
  <c r="BG133" i="82"/>
  <c r="BF133" i="82"/>
  <c r="BE133" i="82"/>
  <c r="BD133" i="82"/>
  <c r="BC133" i="82"/>
  <c r="BB133" i="82"/>
  <c r="BA133" i="82"/>
  <c r="AZ133" i="82"/>
  <c r="AY133" i="82"/>
  <c r="AX133" i="82"/>
  <c r="AW133" i="82"/>
  <c r="AV133" i="82"/>
  <c r="AU133" i="82"/>
  <c r="AT133" i="82"/>
  <c r="AS133" i="82"/>
  <c r="AR133" i="82"/>
  <c r="AQ133" i="82"/>
  <c r="AP133" i="82"/>
  <c r="AO133" i="82"/>
  <c r="AN133" i="82"/>
  <c r="AM133" i="82"/>
  <c r="AL133" i="82"/>
  <c r="AK133" i="82"/>
  <c r="AJ133" i="82"/>
  <c r="AI133" i="82"/>
  <c r="AH133" i="82"/>
  <c r="AG133" i="82"/>
  <c r="AF133" i="82"/>
  <c r="AE133" i="82"/>
  <c r="AD133" i="82"/>
  <c r="AC133" i="82"/>
  <c r="AB133" i="82"/>
  <c r="AA133" i="82"/>
  <c r="Z133" i="82"/>
  <c r="Y133" i="82"/>
  <c r="X133" i="82"/>
  <c r="W133" i="82"/>
  <c r="V133" i="82"/>
  <c r="U133" i="82"/>
  <c r="T133" i="82"/>
  <c r="S133" i="82"/>
  <c r="R133" i="82"/>
  <c r="Q133" i="82"/>
  <c r="P133" i="82"/>
  <c r="O133" i="82"/>
  <c r="N133" i="82"/>
  <c r="M133" i="82"/>
  <c r="L133" i="82"/>
  <c r="K133" i="82"/>
  <c r="J133" i="82"/>
  <c r="I133" i="82"/>
  <c r="H133" i="82"/>
  <c r="G133" i="82"/>
  <c r="F133" i="82"/>
  <c r="E133" i="82"/>
  <c r="D133" i="82"/>
  <c r="B133" i="82"/>
  <c r="A133" i="82"/>
  <c r="BJ132" i="82"/>
  <c r="BI132" i="82"/>
  <c r="BH132" i="82"/>
  <c r="BG132" i="82"/>
  <c r="BF132" i="82"/>
  <c r="BE132" i="82"/>
  <c r="BD132" i="82"/>
  <c r="BC132" i="82"/>
  <c r="BB132" i="82"/>
  <c r="BA132" i="82"/>
  <c r="AZ132" i="82"/>
  <c r="AY132" i="82"/>
  <c r="AX132" i="82"/>
  <c r="AW132" i="82"/>
  <c r="AV132" i="82"/>
  <c r="AU132" i="82"/>
  <c r="AT132" i="82"/>
  <c r="AS132" i="82"/>
  <c r="AR132" i="82"/>
  <c r="AQ132" i="82"/>
  <c r="AP132" i="82"/>
  <c r="AO132" i="82"/>
  <c r="AN132" i="82"/>
  <c r="AM132" i="82"/>
  <c r="AL132" i="82"/>
  <c r="AK132" i="82"/>
  <c r="AJ132" i="82"/>
  <c r="AI132" i="82"/>
  <c r="AH132" i="82"/>
  <c r="AG132" i="82"/>
  <c r="AF132" i="82"/>
  <c r="AE132" i="82"/>
  <c r="AD132" i="82"/>
  <c r="AC132" i="82"/>
  <c r="AB132" i="82"/>
  <c r="AA132" i="82"/>
  <c r="Z132" i="82"/>
  <c r="Y132" i="82"/>
  <c r="X132" i="82"/>
  <c r="W132" i="82"/>
  <c r="V132" i="82"/>
  <c r="U132" i="82"/>
  <c r="T132" i="82"/>
  <c r="S132" i="82"/>
  <c r="R132" i="82"/>
  <c r="Q132" i="82"/>
  <c r="P132" i="82"/>
  <c r="O132" i="82"/>
  <c r="N132" i="82"/>
  <c r="M132" i="82"/>
  <c r="L132" i="82"/>
  <c r="K132" i="82"/>
  <c r="J132" i="82"/>
  <c r="I132" i="82"/>
  <c r="H132" i="82"/>
  <c r="G132" i="82"/>
  <c r="F132" i="82"/>
  <c r="E132" i="82"/>
  <c r="D132" i="82"/>
  <c r="B132" i="82"/>
  <c r="A132" i="82"/>
  <c r="BJ131" i="82"/>
  <c r="BI131" i="82"/>
  <c r="BH131" i="82"/>
  <c r="BG131" i="82"/>
  <c r="BF131" i="82"/>
  <c r="BE131" i="82"/>
  <c r="BD131" i="82"/>
  <c r="BC131" i="82"/>
  <c r="BB131" i="82"/>
  <c r="BA131" i="82"/>
  <c r="AZ131" i="82"/>
  <c r="AY131" i="82"/>
  <c r="AX131" i="82"/>
  <c r="AW131" i="82"/>
  <c r="AV131" i="82"/>
  <c r="AU131" i="82"/>
  <c r="AT131" i="82"/>
  <c r="AS131" i="82"/>
  <c r="AR131" i="82"/>
  <c r="AQ131" i="82"/>
  <c r="AP131" i="82"/>
  <c r="AO131" i="82"/>
  <c r="AN131" i="82"/>
  <c r="AM131" i="82"/>
  <c r="AL131" i="82"/>
  <c r="AK131" i="82"/>
  <c r="AJ131" i="82"/>
  <c r="AI131" i="82"/>
  <c r="AH131" i="82"/>
  <c r="AG131" i="82"/>
  <c r="AF131" i="82"/>
  <c r="AE131" i="82"/>
  <c r="AD131" i="82"/>
  <c r="AC131" i="82"/>
  <c r="AB131" i="82"/>
  <c r="AA131" i="82"/>
  <c r="Z131" i="82"/>
  <c r="Y131" i="82"/>
  <c r="X131" i="82"/>
  <c r="W131" i="82"/>
  <c r="V131" i="82"/>
  <c r="U131" i="82"/>
  <c r="T131" i="82"/>
  <c r="S131" i="82"/>
  <c r="R131" i="82"/>
  <c r="Q131" i="82"/>
  <c r="P131" i="82"/>
  <c r="O131" i="82"/>
  <c r="N131" i="82"/>
  <c r="M131" i="82"/>
  <c r="L131" i="82"/>
  <c r="K131" i="82"/>
  <c r="J131" i="82"/>
  <c r="I131" i="82"/>
  <c r="H131" i="82"/>
  <c r="G131" i="82"/>
  <c r="F131" i="82"/>
  <c r="E131" i="82"/>
  <c r="D131" i="82"/>
  <c r="B131" i="82"/>
  <c r="A131" i="82"/>
  <c r="BJ130" i="82"/>
  <c r="BI130" i="82"/>
  <c r="BH130" i="82"/>
  <c r="BG130" i="82"/>
  <c r="BF130" i="82"/>
  <c r="BE130" i="82"/>
  <c r="BD130" i="82"/>
  <c r="BC130" i="82"/>
  <c r="BB130" i="82"/>
  <c r="BA130" i="82"/>
  <c r="AZ130" i="82"/>
  <c r="AY130" i="82"/>
  <c r="AX130" i="82"/>
  <c r="AW130" i="82"/>
  <c r="AV130" i="82"/>
  <c r="AU130" i="82"/>
  <c r="AT130" i="82"/>
  <c r="AS130" i="82"/>
  <c r="AR130" i="82"/>
  <c r="AQ130" i="82"/>
  <c r="AP130" i="82"/>
  <c r="AO130" i="82"/>
  <c r="AN130" i="82"/>
  <c r="AM130" i="82"/>
  <c r="AL130" i="82"/>
  <c r="AK130" i="82"/>
  <c r="AJ130" i="82"/>
  <c r="AI130" i="82"/>
  <c r="AH130" i="82"/>
  <c r="AG130" i="82"/>
  <c r="AF130" i="82"/>
  <c r="AE130" i="82"/>
  <c r="AD130" i="82"/>
  <c r="AC130" i="82"/>
  <c r="AB130" i="82"/>
  <c r="AA130" i="82"/>
  <c r="Z130" i="82"/>
  <c r="Y130" i="82"/>
  <c r="X130" i="82"/>
  <c r="W130" i="82"/>
  <c r="V130" i="82"/>
  <c r="U130" i="82"/>
  <c r="T130" i="82"/>
  <c r="S130" i="82"/>
  <c r="R130" i="82"/>
  <c r="Q130" i="82"/>
  <c r="P130" i="82"/>
  <c r="O130" i="82"/>
  <c r="N130" i="82"/>
  <c r="M130" i="82"/>
  <c r="L130" i="82"/>
  <c r="K130" i="82"/>
  <c r="J130" i="82"/>
  <c r="I130" i="82"/>
  <c r="H130" i="82"/>
  <c r="G130" i="82"/>
  <c r="F130" i="82"/>
  <c r="E130" i="82"/>
  <c r="D130" i="82"/>
  <c r="B130" i="82"/>
  <c r="A130" i="82"/>
  <c r="BJ129" i="82"/>
  <c r="BI129" i="82"/>
  <c r="BH129" i="82"/>
  <c r="BG129" i="82"/>
  <c r="BF129" i="82"/>
  <c r="BE129" i="82"/>
  <c r="BD129" i="82"/>
  <c r="BC129" i="82"/>
  <c r="BB129" i="82"/>
  <c r="BA129" i="82"/>
  <c r="AZ129" i="82"/>
  <c r="AY129" i="82"/>
  <c r="AX129" i="82"/>
  <c r="AW129" i="82"/>
  <c r="AV129" i="82"/>
  <c r="AU129" i="82"/>
  <c r="AT129" i="82"/>
  <c r="AS129" i="82"/>
  <c r="AR129" i="82"/>
  <c r="AQ129" i="82"/>
  <c r="AP129" i="82"/>
  <c r="AO129" i="82"/>
  <c r="AN129" i="82"/>
  <c r="AM129" i="82"/>
  <c r="AL129" i="82"/>
  <c r="AK129" i="82"/>
  <c r="AJ129" i="82"/>
  <c r="AI129" i="82"/>
  <c r="AH129" i="82"/>
  <c r="AG129" i="82"/>
  <c r="AF129" i="82"/>
  <c r="AE129" i="82"/>
  <c r="AD129" i="82"/>
  <c r="AC129" i="82"/>
  <c r="AB129" i="82"/>
  <c r="AA129" i="82"/>
  <c r="Z129" i="82"/>
  <c r="Y129" i="82"/>
  <c r="X129" i="82"/>
  <c r="W129" i="82"/>
  <c r="V129" i="82"/>
  <c r="U129" i="82"/>
  <c r="T129" i="82"/>
  <c r="S129" i="82"/>
  <c r="R129" i="82"/>
  <c r="Q129" i="82"/>
  <c r="P129" i="82"/>
  <c r="O129" i="82"/>
  <c r="N129" i="82"/>
  <c r="M129" i="82"/>
  <c r="L129" i="82"/>
  <c r="K129" i="82"/>
  <c r="J129" i="82"/>
  <c r="I129" i="82"/>
  <c r="H129" i="82"/>
  <c r="G129" i="82"/>
  <c r="F129" i="82"/>
  <c r="E129" i="82"/>
  <c r="D129" i="82"/>
  <c r="B129" i="82"/>
  <c r="A129" i="82"/>
  <c r="BJ128" i="82"/>
  <c r="BI128" i="82"/>
  <c r="BH128" i="82"/>
  <c r="BG128" i="82"/>
  <c r="BF128" i="82"/>
  <c r="BE128" i="82"/>
  <c r="BD128" i="82"/>
  <c r="BC128" i="82"/>
  <c r="BB128" i="82"/>
  <c r="BA128" i="82"/>
  <c r="AZ128" i="82"/>
  <c r="AZ156" i="82" s="1"/>
  <c r="AZ157" i="82" s="1"/>
  <c r="AZ163" i="82" s="1"/>
  <c r="AY128" i="82"/>
  <c r="AX128" i="82"/>
  <c r="AW128" i="82"/>
  <c r="AV128" i="82"/>
  <c r="AU128" i="82"/>
  <c r="AT128" i="82"/>
  <c r="AS128" i="82"/>
  <c r="AR128" i="82"/>
  <c r="AQ128" i="82"/>
  <c r="AP128" i="82"/>
  <c r="AO128" i="82"/>
  <c r="AN128" i="82"/>
  <c r="AN156" i="82" s="1"/>
  <c r="AN157" i="82" s="1"/>
  <c r="AN163" i="82" s="1"/>
  <c r="AM128" i="82"/>
  <c r="AL128" i="82"/>
  <c r="AK128" i="82"/>
  <c r="AJ128" i="82"/>
  <c r="AI128" i="82"/>
  <c r="AH128" i="82"/>
  <c r="AG128" i="82"/>
  <c r="AF128" i="82"/>
  <c r="AE128" i="82"/>
  <c r="AD128" i="82"/>
  <c r="AC128" i="82"/>
  <c r="AB128" i="82"/>
  <c r="AB156" i="82" s="1"/>
  <c r="AB157" i="82" s="1"/>
  <c r="AB163" i="82" s="1"/>
  <c r="AA128" i="82"/>
  <c r="Z128" i="82"/>
  <c r="Y128" i="82"/>
  <c r="X128" i="82"/>
  <c r="W128" i="82"/>
  <c r="V128" i="82"/>
  <c r="U128" i="82"/>
  <c r="T128" i="82"/>
  <c r="S128" i="82"/>
  <c r="R128" i="82"/>
  <c r="Q128" i="82"/>
  <c r="P128" i="82"/>
  <c r="P156" i="82" s="1"/>
  <c r="P157" i="82" s="1"/>
  <c r="P163" i="82" s="1"/>
  <c r="O128" i="82"/>
  <c r="N128" i="82"/>
  <c r="M128" i="82"/>
  <c r="L128" i="82"/>
  <c r="K128" i="82"/>
  <c r="J128" i="82"/>
  <c r="I128" i="82"/>
  <c r="H128" i="82"/>
  <c r="G128" i="82"/>
  <c r="F128" i="82"/>
  <c r="E128" i="82"/>
  <c r="D128" i="82"/>
  <c r="B128" i="82"/>
  <c r="A128" i="82"/>
  <c r="BJ127" i="82"/>
  <c r="BI127" i="82"/>
  <c r="BH127" i="82"/>
  <c r="BG127" i="82"/>
  <c r="BF127" i="82"/>
  <c r="BE127" i="82"/>
  <c r="BD127" i="82"/>
  <c r="BC127" i="82"/>
  <c r="BB127" i="82"/>
  <c r="BA127" i="82"/>
  <c r="BA156" i="82" s="1"/>
  <c r="BA157" i="82" s="1"/>
  <c r="BA163" i="82" s="1"/>
  <c r="AZ127" i="82"/>
  <c r="AY127" i="82"/>
  <c r="AX127" i="82"/>
  <c r="AW127" i="82"/>
  <c r="AV127" i="82"/>
  <c r="AU127" i="82"/>
  <c r="AT127" i="82"/>
  <c r="AS127" i="82"/>
  <c r="AR127" i="82"/>
  <c r="AQ127" i="82"/>
  <c r="AP127" i="82"/>
  <c r="AO127" i="82"/>
  <c r="AO156" i="82" s="1"/>
  <c r="AO157" i="82" s="1"/>
  <c r="AO163" i="82" s="1"/>
  <c r="AN127" i="82"/>
  <c r="AM127" i="82"/>
  <c r="AL127" i="82"/>
  <c r="AK127" i="82"/>
  <c r="AJ127" i="82"/>
  <c r="AI127" i="82"/>
  <c r="AH127" i="82"/>
  <c r="AG127" i="82"/>
  <c r="AF127" i="82"/>
  <c r="AE127" i="82"/>
  <c r="AD127" i="82"/>
  <c r="AC127" i="82"/>
  <c r="AC156" i="82" s="1"/>
  <c r="AC157" i="82" s="1"/>
  <c r="AC163" i="82" s="1"/>
  <c r="AB127" i="82"/>
  <c r="AA127" i="82"/>
  <c r="Z127" i="82"/>
  <c r="Y127" i="82"/>
  <c r="X127" i="82"/>
  <c r="W127" i="82"/>
  <c r="V127" i="82"/>
  <c r="U127" i="82"/>
  <c r="T127" i="82"/>
  <c r="S127" i="82"/>
  <c r="R127" i="82"/>
  <c r="Q127" i="82"/>
  <c r="Q156" i="82" s="1"/>
  <c r="Q157" i="82" s="1"/>
  <c r="Q163" i="82" s="1"/>
  <c r="P127" i="82"/>
  <c r="O127" i="82"/>
  <c r="N127" i="82"/>
  <c r="M127" i="82"/>
  <c r="L127" i="82"/>
  <c r="K127" i="82"/>
  <c r="J127" i="82"/>
  <c r="I127" i="82"/>
  <c r="H127" i="82"/>
  <c r="G127" i="82"/>
  <c r="F127" i="82"/>
  <c r="E127" i="82"/>
  <c r="E156" i="82" s="1"/>
  <c r="E157" i="82" s="1"/>
  <c r="E163" i="82" s="1"/>
  <c r="D127" i="82"/>
  <c r="B127" i="82"/>
  <c r="A127" i="82"/>
  <c r="BJ126" i="82"/>
  <c r="BJ156" i="82" s="1"/>
  <c r="BJ157" i="82" s="1"/>
  <c r="BJ163" i="82" s="1"/>
  <c r="BI126" i="82"/>
  <c r="BH126" i="82"/>
  <c r="BG126" i="82"/>
  <c r="BF126" i="82"/>
  <c r="BE126" i="82"/>
  <c r="BD126" i="82"/>
  <c r="BC126" i="82"/>
  <c r="BB126" i="82"/>
  <c r="BB156" i="82" s="1"/>
  <c r="BB157" i="82" s="1"/>
  <c r="BB163" i="82" s="1"/>
  <c r="BA126" i="82"/>
  <c r="AZ126" i="82"/>
  <c r="AY126" i="82"/>
  <c r="AX126" i="82"/>
  <c r="AX156" i="82" s="1"/>
  <c r="AX157" i="82" s="1"/>
  <c r="AX163" i="82" s="1"/>
  <c r="AW126" i="82"/>
  <c r="AV126" i="82"/>
  <c r="AU126" i="82"/>
  <c r="AT126" i="82"/>
  <c r="AS126" i="82"/>
  <c r="AR126" i="82"/>
  <c r="AQ126" i="82"/>
  <c r="AP126" i="82"/>
  <c r="AP156" i="82" s="1"/>
  <c r="AP157" i="82" s="1"/>
  <c r="AP163" i="82" s="1"/>
  <c r="AO126" i="82"/>
  <c r="AN126" i="82"/>
  <c r="AM126" i="82"/>
  <c r="AL126" i="82"/>
  <c r="AL156" i="82" s="1"/>
  <c r="AL157" i="82" s="1"/>
  <c r="AL163" i="82" s="1"/>
  <c r="AK126" i="82"/>
  <c r="AJ126" i="82"/>
  <c r="AI126" i="82"/>
  <c r="AH126" i="82"/>
  <c r="AG126" i="82"/>
  <c r="AF126" i="82"/>
  <c r="AE126" i="82"/>
  <c r="AD126" i="82"/>
  <c r="AD156" i="82" s="1"/>
  <c r="AD157" i="82" s="1"/>
  <c r="AD163" i="82" s="1"/>
  <c r="AC126" i="82"/>
  <c r="AB126" i="82"/>
  <c r="AA126" i="82"/>
  <c r="Z126" i="82"/>
  <c r="Z156" i="82" s="1"/>
  <c r="Z157" i="82" s="1"/>
  <c r="Z163" i="82" s="1"/>
  <c r="Y126" i="82"/>
  <c r="X126" i="82"/>
  <c r="W126" i="82"/>
  <c r="V126" i="82"/>
  <c r="U126" i="82"/>
  <c r="T126" i="82"/>
  <c r="S126" i="82"/>
  <c r="R126" i="82"/>
  <c r="R156" i="82" s="1"/>
  <c r="R157" i="82" s="1"/>
  <c r="R163" i="82" s="1"/>
  <c r="Q126" i="82"/>
  <c r="P126" i="82"/>
  <c r="O126" i="82"/>
  <c r="N126" i="82"/>
  <c r="N156" i="82" s="1"/>
  <c r="N157" i="82" s="1"/>
  <c r="N163" i="82" s="1"/>
  <c r="M126" i="82"/>
  <c r="L126" i="82"/>
  <c r="K126" i="82"/>
  <c r="J126" i="82"/>
  <c r="I126" i="82"/>
  <c r="H126" i="82"/>
  <c r="G126" i="82"/>
  <c r="F126" i="82"/>
  <c r="F156" i="82" s="1"/>
  <c r="F157" i="82" s="1"/>
  <c r="F163" i="82" s="1"/>
  <c r="E126" i="82"/>
  <c r="D126" i="82"/>
  <c r="B126" i="82"/>
  <c r="A126" i="82"/>
  <c r="BJ125" i="82"/>
  <c r="BI125" i="82"/>
  <c r="BI156" i="82" s="1"/>
  <c r="BI157" i="82" s="1"/>
  <c r="BI163" i="82" s="1"/>
  <c r="BH125" i="82"/>
  <c r="BH156" i="82" s="1"/>
  <c r="BH157" i="82" s="1"/>
  <c r="BH163" i="82" s="1"/>
  <c r="BG125" i="82"/>
  <c r="BG156" i="82" s="1"/>
  <c r="BG157" i="82" s="1"/>
  <c r="BG163" i="82" s="1"/>
  <c r="BF125" i="82"/>
  <c r="BF156" i="82" s="1"/>
  <c r="BF157" i="82" s="1"/>
  <c r="BF163" i="82" s="1"/>
  <c r="BE125" i="82"/>
  <c r="BE156" i="82" s="1"/>
  <c r="BE157" i="82" s="1"/>
  <c r="BE163" i="82" s="1"/>
  <c r="BD125" i="82"/>
  <c r="BD156" i="82" s="1"/>
  <c r="BD157" i="82" s="1"/>
  <c r="BD163" i="82" s="1"/>
  <c r="BC125" i="82"/>
  <c r="BC156" i="82" s="1"/>
  <c r="BC157" i="82" s="1"/>
  <c r="BC163" i="82" s="1"/>
  <c r="BB125" i="82"/>
  <c r="BA125" i="82"/>
  <c r="AZ125" i="82"/>
  <c r="AY125" i="82"/>
  <c r="AY156" i="82" s="1"/>
  <c r="AY157" i="82" s="1"/>
  <c r="AY163" i="82" s="1"/>
  <c r="AX125" i="82"/>
  <c r="AW125" i="82"/>
  <c r="AW156" i="82" s="1"/>
  <c r="AW157" i="82" s="1"/>
  <c r="AW163" i="82" s="1"/>
  <c r="AV125" i="82"/>
  <c r="AV156" i="82" s="1"/>
  <c r="AV157" i="82" s="1"/>
  <c r="AV163" i="82" s="1"/>
  <c r="AU125" i="82"/>
  <c r="AU156" i="82" s="1"/>
  <c r="AU157" i="82" s="1"/>
  <c r="AU163" i="82" s="1"/>
  <c r="AT125" i="82"/>
  <c r="AT156" i="82" s="1"/>
  <c r="AT157" i="82" s="1"/>
  <c r="AT163" i="82" s="1"/>
  <c r="AS125" i="82"/>
  <c r="AS156" i="82" s="1"/>
  <c r="AS157" i="82" s="1"/>
  <c r="AS163" i="82" s="1"/>
  <c r="AR125" i="82"/>
  <c r="AR156" i="82" s="1"/>
  <c r="AR157" i="82" s="1"/>
  <c r="AR163" i="82" s="1"/>
  <c r="AQ125" i="82"/>
  <c r="AQ156" i="82" s="1"/>
  <c r="AQ157" i="82" s="1"/>
  <c r="AQ163" i="82" s="1"/>
  <c r="AP125" i="82"/>
  <c r="AO125" i="82"/>
  <c r="AN125" i="82"/>
  <c r="AM125" i="82"/>
  <c r="AM156" i="82" s="1"/>
  <c r="AM157" i="82" s="1"/>
  <c r="AM163" i="82" s="1"/>
  <c r="AL125" i="82"/>
  <c r="AK125" i="82"/>
  <c r="AK156" i="82" s="1"/>
  <c r="AK157" i="82" s="1"/>
  <c r="AK163" i="82" s="1"/>
  <c r="AJ125" i="82"/>
  <c r="AJ156" i="82" s="1"/>
  <c r="AJ157" i="82" s="1"/>
  <c r="AJ163" i="82" s="1"/>
  <c r="AI125" i="82"/>
  <c r="AI156" i="82" s="1"/>
  <c r="AI157" i="82" s="1"/>
  <c r="AI163" i="82" s="1"/>
  <c r="AH125" i="82"/>
  <c r="AH156" i="82" s="1"/>
  <c r="AH157" i="82" s="1"/>
  <c r="AH163" i="82" s="1"/>
  <c r="AG125" i="82"/>
  <c r="AG156" i="82" s="1"/>
  <c r="AG157" i="82" s="1"/>
  <c r="AG163" i="82" s="1"/>
  <c r="AF125" i="82"/>
  <c r="AF156" i="82" s="1"/>
  <c r="AF157" i="82" s="1"/>
  <c r="AF163" i="82" s="1"/>
  <c r="AE125" i="82"/>
  <c r="AE156" i="82" s="1"/>
  <c r="AE157" i="82" s="1"/>
  <c r="AE163" i="82" s="1"/>
  <c r="AD125" i="82"/>
  <c r="AC125" i="82"/>
  <c r="AB125" i="82"/>
  <c r="AA125" i="82"/>
  <c r="AA156" i="82" s="1"/>
  <c r="AA157" i="82" s="1"/>
  <c r="AA163" i="82" s="1"/>
  <c r="Z125" i="82"/>
  <c r="Y125" i="82"/>
  <c r="Y156" i="82" s="1"/>
  <c r="Y157" i="82" s="1"/>
  <c r="Y163" i="82" s="1"/>
  <c r="X125" i="82"/>
  <c r="X156" i="82" s="1"/>
  <c r="X157" i="82" s="1"/>
  <c r="X163" i="82" s="1"/>
  <c r="W125" i="82"/>
  <c r="W156" i="82" s="1"/>
  <c r="W157" i="82" s="1"/>
  <c r="W163" i="82" s="1"/>
  <c r="V125" i="82"/>
  <c r="V156" i="82" s="1"/>
  <c r="V157" i="82" s="1"/>
  <c r="V163" i="82" s="1"/>
  <c r="U125" i="82"/>
  <c r="U156" i="82" s="1"/>
  <c r="U157" i="82" s="1"/>
  <c r="U163" i="82" s="1"/>
  <c r="T125" i="82"/>
  <c r="T156" i="82" s="1"/>
  <c r="T157" i="82" s="1"/>
  <c r="T163" i="82" s="1"/>
  <c r="S125" i="82"/>
  <c r="S156" i="82" s="1"/>
  <c r="S157" i="82" s="1"/>
  <c r="S163" i="82" s="1"/>
  <c r="R125" i="82"/>
  <c r="Q125" i="82"/>
  <c r="P125" i="82"/>
  <c r="O125" i="82"/>
  <c r="O156" i="82" s="1"/>
  <c r="O157" i="82" s="1"/>
  <c r="O163" i="82" s="1"/>
  <c r="N125" i="82"/>
  <c r="M125" i="82"/>
  <c r="M156" i="82" s="1"/>
  <c r="M157" i="82" s="1"/>
  <c r="M163" i="82" s="1"/>
  <c r="L125" i="82"/>
  <c r="L156" i="82" s="1"/>
  <c r="L157" i="82" s="1"/>
  <c r="L163" i="82" s="1"/>
  <c r="K125" i="82"/>
  <c r="K156" i="82" s="1"/>
  <c r="K157" i="82" s="1"/>
  <c r="K163" i="82" s="1"/>
  <c r="J125" i="82"/>
  <c r="J156" i="82" s="1"/>
  <c r="J157" i="82" s="1"/>
  <c r="J163" i="82" s="1"/>
  <c r="I125" i="82"/>
  <c r="I156" i="82" s="1"/>
  <c r="I157" i="82" s="1"/>
  <c r="I163" i="82" s="1"/>
  <c r="H125" i="82"/>
  <c r="H156" i="82" s="1"/>
  <c r="H157" i="82" s="1"/>
  <c r="H163" i="82" s="1"/>
  <c r="G125" i="82"/>
  <c r="G156" i="82" s="1"/>
  <c r="G157" i="82" s="1"/>
  <c r="G163" i="82" s="1"/>
  <c r="F125" i="82"/>
  <c r="E125" i="82"/>
  <c r="D125" i="82"/>
  <c r="B125" i="82"/>
  <c r="A125" i="82"/>
  <c r="D156" i="82" l="1"/>
  <c r="D157" i="82" s="1"/>
  <c r="D163" i="82" s="1"/>
  <c r="E81" i="28"/>
  <c r="E82" i="28"/>
  <c r="E80" i="28"/>
  <c r="E83" i="28"/>
  <c r="D20" i="91"/>
  <c r="D21" i="91"/>
  <c r="D19" i="91"/>
  <c r="L81" i="28" l="1"/>
  <c r="L82" i="28"/>
  <c r="L83" i="28"/>
  <c r="L80" i="28"/>
  <c r="A81" i="28"/>
  <c r="C81" i="28"/>
  <c r="A82" i="28"/>
  <c r="C82" i="28"/>
  <c r="A83" i="28"/>
  <c r="C83" i="28"/>
  <c r="E76" i="28"/>
  <c r="C80" i="28"/>
  <c r="A80" i="28"/>
  <c r="D26" i="91"/>
  <c r="D25" i="91"/>
  <c r="D24" i="91"/>
  <c r="D23" i="91"/>
  <c r="L74" i="28"/>
  <c r="E74" i="28"/>
  <c r="E75" i="28"/>
  <c r="L75" i="28" s="1"/>
  <c r="A75" i="28"/>
  <c r="C75" i="28"/>
  <c r="C74" i="28"/>
  <c r="A74" i="28"/>
  <c r="D14" i="91"/>
  <c r="D13" i="91"/>
  <c r="D12" i="91"/>
  <c r="G85" i="1"/>
  <c r="G86" i="1"/>
  <c r="E53" i="1"/>
  <c r="E81" i="1"/>
  <c r="E78" i="1"/>
  <c r="E77" i="1"/>
  <c r="E76" i="1"/>
  <c r="E75" i="1"/>
  <c r="E74" i="1"/>
  <c r="E71" i="1"/>
  <c r="E69" i="1"/>
  <c r="E67" i="1"/>
  <c r="E66" i="1"/>
  <c r="E65" i="1"/>
  <c r="E64" i="1"/>
  <c r="E63" i="1"/>
  <c r="E62" i="1"/>
  <c r="E61" i="1"/>
  <c r="E60" i="1"/>
  <c r="E59" i="1"/>
  <c r="E58" i="1"/>
  <c r="E57" i="1"/>
  <c r="E56" i="1"/>
  <c r="E55" i="1"/>
  <c r="E52" i="1"/>
  <c r="E51" i="1"/>
  <c r="E50" i="1"/>
  <c r="E49" i="1"/>
  <c r="E48" i="1"/>
  <c r="E47" i="1"/>
  <c r="E46" i="1"/>
  <c r="E45" i="1"/>
  <c r="E44" i="1"/>
  <c r="E43" i="1"/>
  <c r="E42" i="1"/>
  <c r="E41" i="1"/>
  <c r="E39" i="1"/>
  <c r="E38" i="1"/>
  <c r="E36" i="1"/>
  <c r="E35" i="1"/>
  <c r="E34" i="1"/>
  <c r="E33" i="1"/>
  <c r="E32" i="1"/>
  <c r="E31" i="1"/>
  <c r="E30" i="1"/>
  <c r="E29" i="1"/>
  <c r="E28" i="1"/>
  <c r="E27" i="1"/>
  <c r="E25" i="1"/>
  <c r="E24" i="1"/>
  <c r="E22" i="1"/>
  <c r="E21" i="1"/>
  <c r="E20" i="1"/>
  <c r="E19" i="1"/>
  <c r="E18" i="1"/>
  <c r="E17" i="1"/>
  <c r="E16" i="1"/>
  <c r="E15" i="1"/>
  <c r="E14" i="1"/>
  <c r="E13" i="1"/>
  <c r="E12" i="1"/>
  <c r="E11" i="1"/>
  <c r="E10" i="1"/>
  <c r="E9" i="1"/>
  <c r="E8" i="1"/>
  <c r="E7" i="1"/>
  <c r="E104" i="1" l="1"/>
  <c r="B64" i="28"/>
  <c r="C64" i="28"/>
  <c r="B28" i="91" l="1"/>
  <c r="H60" i="1"/>
  <c r="B32" i="91" l="1"/>
  <c r="B30" i="91"/>
  <c r="L85" i="28"/>
  <c r="E64" i="28"/>
  <c r="L64" i="28" s="1"/>
  <c r="E55" i="28"/>
  <c r="L55" i="28" s="1"/>
  <c r="E57" i="28" l="1"/>
  <c r="L57" i="28" s="1"/>
  <c r="E58" i="28"/>
  <c r="L58" i="28" s="1"/>
  <c r="E59" i="28"/>
  <c r="L59" i="28" s="1"/>
  <c r="E60" i="28"/>
  <c r="L60" i="28" s="1"/>
  <c r="E56" i="28"/>
  <c r="L56" i="28" s="1"/>
  <c r="A57" i="28"/>
  <c r="B57" i="28"/>
  <c r="C57" i="28"/>
  <c r="A58" i="28"/>
  <c r="B58" i="28"/>
  <c r="C58" i="28"/>
  <c r="A59" i="28"/>
  <c r="B59" i="28"/>
  <c r="C59" i="28"/>
  <c r="A60" i="28"/>
  <c r="B60" i="28"/>
  <c r="C60" i="28"/>
  <c r="C56" i="28"/>
  <c r="B56" i="28"/>
  <c r="A56" i="28"/>
  <c r="D18" i="91" l="1"/>
  <c r="D17" i="91"/>
  <c r="D16" i="91"/>
  <c r="D15" i="91"/>
  <c r="D11" i="91"/>
  <c r="D10" i="91"/>
  <c r="D9" i="91"/>
  <c r="E79" i="28" l="1"/>
  <c r="E78" i="28"/>
  <c r="E63" i="28"/>
  <c r="E73" i="28"/>
  <c r="L73" i="28" s="1"/>
  <c r="E72" i="28"/>
  <c r="L72" i="28" s="1"/>
  <c r="C72" i="28"/>
  <c r="C73" i="28"/>
  <c r="A72" i="28"/>
  <c r="A73" i="28"/>
  <c r="E77" i="28"/>
  <c r="E71" i="28"/>
  <c r="E70" i="28"/>
  <c r="C77" i="28"/>
  <c r="C78" i="28"/>
  <c r="C79" i="28"/>
  <c r="A78" i="28"/>
  <c r="A79" i="28"/>
  <c r="A77" i="28"/>
  <c r="C76" i="28"/>
  <c r="A76" i="28"/>
  <c r="C71" i="28"/>
  <c r="A71" i="28"/>
  <c r="C70" i="28"/>
  <c r="A70" i="28"/>
  <c r="E47" i="28"/>
  <c r="L47" i="28" s="1"/>
  <c r="B47" i="28"/>
  <c r="C47" i="28"/>
  <c r="A47" i="28"/>
  <c r="E99" i="28" l="1"/>
  <c r="E100" i="28"/>
  <c r="F100" i="1" l="1"/>
  <c r="E100" i="1"/>
  <c r="F98" i="1"/>
  <c r="E98" i="1"/>
  <c r="F97" i="1"/>
  <c r="E97" i="1"/>
  <c r="F96" i="1"/>
  <c r="E96" i="1"/>
  <c r="F95" i="1"/>
  <c r="E95" i="1"/>
  <c r="G9" i="1"/>
  <c r="G61" i="1" l="1"/>
  <c r="H36" i="1" l="1"/>
  <c r="G36" i="1" l="1"/>
  <c r="I36" i="1"/>
  <c r="C96" i="28"/>
  <c r="G77" i="1" l="1"/>
  <c r="E93" i="28" l="1"/>
  <c r="E96" i="28" l="1"/>
  <c r="L71" i="28" l="1"/>
  <c r="L70" i="28"/>
  <c r="L76" i="28" l="1"/>
  <c r="L77" i="28"/>
  <c r="L78" i="28"/>
  <c r="L79" i="28"/>
  <c r="E98" i="28" l="1"/>
  <c r="L99" i="28"/>
  <c r="L100" i="28"/>
  <c r="E101" i="28"/>
  <c r="E97" i="28"/>
  <c r="A98" i="28"/>
  <c r="A99" i="28"/>
  <c r="A100" i="28"/>
  <c r="A101" i="28"/>
  <c r="A97" i="28"/>
  <c r="F96" i="28"/>
  <c r="G84" i="1"/>
  <c r="F93" i="28" s="1"/>
  <c r="F94" i="28"/>
  <c r="F95" i="28"/>
  <c r="G83" i="1"/>
  <c r="F92" i="28" s="1"/>
  <c r="L101" i="28" l="1"/>
  <c r="L98" i="28"/>
  <c r="L97" i="28"/>
  <c r="C98" i="28"/>
  <c r="C99" i="28"/>
  <c r="C101" i="28"/>
  <c r="C97" i="28"/>
  <c r="G72" i="1" l="1"/>
  <c r="G18" i="1"/>
  <c r="F101" i="28"/>
  <c r="F100" i="28"/>
  <c r="F99" i="28"/>
  <c r="F98" i="28"/>
  <c r="F97" i="28"/>
  <c r="D3" i="1" l="1"/>
  <c r="L4" i="28" l="1"/>
  <c r="A96" i="28" l="1"/>
  <c r="E95" i="28"/>
  <c r="C95" i="28"/>
  <c r="A95" i="28"/>
  <c r="E94" i="28"/>
  <c r="C94" i="28"/>
  <c r="A94" i="28"/>
  <c r="C93" i="28"/>
  <c r="A93" i="28"/>
  <c r="E92" i="28"/>
  <c r="C92" i="28"/>
  <c r="A92" i="28"/>
  <c r="E69" i="28"/>
  <c r="C69" i="28"/>
  <c r="B69" i="28"/>
  <c r="A69" i="28"/>
  <c r="E68" i="28"/>
  <c r="C68" i="28"/>
  <c r="B68" i="28"/>
  <c r="A68" i="28"/>
  <c r="E67" i="28"/>
  <c r="C67" i="28"/>
  <c r="B67" i="28"/>
  <c r="A67" i="28"/>
  <c r="E66" i="28"/>
  <c r="C66" i="28"/>
  <c r="B66" i="28"/>
  <c r="A66" i="28"/>
  <c r="E65" i="28"/>
  <c r="C65" i="28"/>
  <c r="B65" i="28"/>
  <c r="A65" i="28"/>
  <c r="C63" i="28"/>
  <c r="B63" i="28"/>
  <c r="A63" i="28"/>
  <c r="E62" i="28"/>
  <c r="C62" i="28"/>
  <c r="B62" i="28"/>
  <c r="A62" i="28"/>
  <c r="H61" i="28"/>
  <c r="E61" i="28"/>
  <c r="C61" i="28"/>
  <c r="B61" i="28"/>
  <c r="A61" i="28"/>
  <c r="E54" i="28"/>
  <c r="C54" i="28"/>
  <c r="B54" i="28"/>
  <c r="A54" i="28"/>
  <c r="E53" i="28"/>
  <c r="C53" i="28"/>
  <c r="B53" i="28"/>
  <c r="A53" i="28"/>
  <c r="E52" i="28"/>
  <c r="C52" i="28"/>
  <c r="B52" i="28"/>
  <c r="A52" i="28"/>
  <c r="E51" i="28"/>
  <c r="C51" i="28"/>
  <c r="B51" i="28"/>
  <c r="A51" i="28"/>
  <c r="E50" i="28"/>
  <c r="C50" i="28"/>
  <c r="B50" i="28"/>
  <c r="A50" i="28"/>
  <c r="E49" i="28"/>
  <c r="C49" i="28"/>
  <c r="B49" i="28"/>
  <c r="A49" i="28"/>
  <c r="E48" i="28"/>
  <c r="C48" i="28"/>
  <c r="B48" i="28"/>
  <c r="A48" i="28"/>
  <c r="E46" i="28"/>
  <c r="C46" i="28"/>
  <c r="B46" i="28"/>
  <c r="A46" i="28"/>
  <c r="E45" i="28"/>
  <c r="C45" i="28"/>
  <c r="B45" i="28"/>
  <c r="A45" i="28"/>
  <c r="E44" i="28"/>
  <c r="C44" i="28"/>
  <c r="B44" i="28"/>
  <c r="A44" i="28"/>
  <c r="E43" i="28"/>
  <c r="C43" i="28"/>
  <c r="B43" i="28"/>
  <c r="A43" i="28"/>
  <c r="E42" i="28"/>
  <c r="C42" i="28"/>
  <c r="B42" i="28"/>
  <c r="A42" i="28"/>
  <c r="E41" i="28"/>
  <c r="C41" i="28"/>
  <c r="B41" i="28"/>
  <c r="A41" i="28"/>
  <c r="E40" i="28"/>
  <c r="C40" i="28"/>
  <c r="B40" i="28"/>
  <c r="A40" i="28"/>
  <c r="E39" i="28"/>
  <c r="C39" i="28"/>
  <c r="B39" i="28"/>
  <c r="A39" i="28"/>
  <c r="E38" i="28"/>
  <c r="C38" i="28"/>
  <c r="B38" i="28"/>
  <c r="A38" i="28"/>
  <c r="E37" i="28"/>
  <c r="C37" i="28"/>
  <c r="B37" i="28"/>
  <c r="A37" i="28"/>
  <c r="E36" i="28"/>
  <c r="C36" i="28"/>
  <c r="B36" i="28"/>
  <c r="A36" i="28"/>
  <c r="E35" i="28"/>
  <c r="C35" i="28"/>
  <c r="B35" i="28"/>
  <c r="A35" i="28"/>
  <c r="E34" i="28"/>
  <c r="C34" i="28"/>
  <c r="B34" i="28"/>
  <c r="A34" i="28"/>
  <c r="E33" i="28"/>
  <c r="C33" i="28"/>
  <c r="B33" i="28"/>
  <c r="A33" i="28"/>
  <c r="H32" i="28"/>
  <c r="E32" i="28"/>
  <c r="C32" i="28"/>
  <c r="B32" i="28"/>
  <c r="A32" i="28"/>
  <c r="E31" i="28"/>
  <c r="C31" i="28"/>
  <c r="B31" i="28"/>
  <c r="A31" i="28"/>
  <c r="E30" i="28"/>
  <c r="C30" i="28"/>
  <c r="B30" i="28"/>
  <c r="A30" i="28"/>
  <c r="E29" i="28"/>
  <c r="C29" i="28"/>
  <c r="B29" i="28"/>
  <c r="A29" i="28"/>
  <c r="E28" i="28"/>
  <c r="C28" i="28"/>
  <c r="B28" i="28"/>
  <c r="A28" i="28"/>
  <c r="E27" i="28"/>
  <c r="C27" i="28"/>
  <c r="B27" i="28"/>
  <c r="A27" i="28"/>
  <c r="E26" i="28"/>
  <c r="C26" i="28"/>
  <c r="B26" i="28"/>
  <c r="A26" i="28"/>
  <c r="E25" i="28"/>
  <c r="C25" i="28"/>
  <c r="B25" i="28"/>
  <c r="A25" i="28"/>
  <c r="E24" i="28"/>
  <c r="C24" i="28"/>
  <c r="B24" i="28"/>
  <c r="A24" i="28"/>
  <c r="E23" i="28"/>
  <c r="C23" i="28"/>
  <c r="B23" i="28"/>
  <c r="A23" i="28"/>
  <c r="E22" i="28"/>
  <c r="C22" i="28"/>
  <c r="B22" i="28"/>
  <c r="A22" i="28"/>
  <c r="E21" i="28"/>
  <c r="C21" i="28"/>
  <c r="B21" i="28"/>
  <c r="A21" i="28"/>
  <c r="E20" i="28"/>
  <c r="C20" i="28"/>
  <c r="B20" i="28"/>
  <c r="A20" i="28"/>
  <c r="E19" i="28"/>
  <c r="C19" i="28"/>
  <c r="B19" i="28"/>
  <c r="A19" i="28"/>
  <c r="E18" i="28"/>
  <c r="C18" i="28"/>
  <c r="B18" i="28"/>
  <c r="A18" i="28"/>
  <c r="E17" i="28"/>
  <c r="C17" i="28"/>
  <c r="B17" i="28"/>
  <c r="A17" i="28"/>
  <c r="E16" i="28"/>
  <c r="C16" i="28"/>
  <c r="B16" i="28"/>
  <c r="A16" i="28"/>
  <c r="E15" i="28"/>
  <c r="C15" i="28"/>
  <c r="B15" i="28"/>
  <c r="A15" i="28"/>
  <c r="E14" i="28"/>
  <c r="C14" i="28"/>
  <c r="B14" i="28"/>
  <c r="A14" i="28"/>
  <c r="E13" i="28"/>
  <c r="C13" i="28"/>
  <c r="B13" i="28"/>
  <c r="A13" i="28"/>
  <c r="E12" i="28"/>
  <c r="C12" i="28"/>
  <c r="B12" i="28"/>
  <c r="A12" i="28"/>
  <c r="E11" i="28"/>
  <c r="C11" i="28"/>
  <c r="B11" i="28"/>
  <c r="A11" i="28"/>
  <c r="C10" i="28"/>
  <c r="B10" i="28"/>
  <c r="A10" i="28"/>
  <c r="E9" i="28"/>
  <c r="C9" i="28"/>
  <c r="B9" i="28"/>
  <c r="A9" i="28"/>
  <c r="E8" i="28"/>
  <c r="C8" i="28"/>
  <c r="B8" i="28"/>
  <c r="A8" i="28"/>
  <c r="G7" i="28"/>
  <c r="E7" i="28"/>
  <c r="C7" i="28"/>
  <c r="B7" i="28"/>
  <c r="A7" i="28"/>
  <c r="E6" i="28"/>
  <c r="C6" i="28"/>
  <c r="B6" i="28"/>
  <c r="A6" i="28"/>
  <c r="E5" i="28"/>
  <c r="C5" i="28"/>
  <c r="B5" i="28"/>
  <c r="A5" i="28"/>
  <c r="C2" i="28"/>
  <c r="G81" i="1"/>
  <c r="H78" i="1"/>
  <c r="H76" i="1"/>
  <c r="G75" i="1"/>
  <c r="G69" i="1"/>
  <c r="G60" i="1"/>
  <c r="G58" i="1"/>
  <c r="G56" i="1"/>
  <c r="H52" i="1"/>
  <c r="G52" i="1"/>
  <c r="H61" i="1"/>
  <c r="G51" i="1"/>
  <c r="G49" i="1"/>
  <c r="G48" i="1"/>
  <c r="G47" i="1"/>
  <c r="G46" i="1"/>
  <c r="G45" i="1"/>
  <c r="G44" i="1"/>
  <c r="G43" i="1"/>
  <c r="G42" i="1"/>
  <c r="G41" i="1"/>
  <c r="G39" i="1"/>
  <c r="O32" i="28"/>
  <c r="H35" i="1"/>
  <c r="G35" i="1" s="1"/>
  <c r="O31" i="28"/>
  <c r="G33" i="1"/>
  <c r="G32" i="1"/>
  <c r="G31" i="1"/>
  <c r="G30" i="1"/>
  <c r="G29" i="1"/>
  <c r="G28" i="1"/>
  <c r="G27" i="1"/>
  <c r="G25" i="1"/>
  <c r="G24" i="1"/>
  <c r="H22" i="1"/>
  <c r="G22" i="1" s="1"/>
  <c r="O20" i="28"/>
  <c r="O19" i="28"/>
  <c r="G19" i="1"/>
  <c r="G11" i="1"/>
  <c r="G10" i="1"/>
  <c r="G8" i="1"/>
  <c r="G7" i="1"/>
  <c r="L102" i="28"/>
  <c r="I61" i="1" l="1"/>
  <c r="H54" i="28" s="1"/>
  <c r="L92" i="28"/>
  <c r="L69" i="28"/>
  <c r="L68" i="28"/>
  <c r="L67" i="28"/>
  <c r="L66" i="28"/>
  <c r="L65" i="28"/>
  <c r="L63" i="28"/>
  <c r="L62" i="28"/>
  <c r="L61" i="28"/>
  <c r="L54" i="28"/>
  <c r="L53" i="28"/>
  <c r="L51" i="28"/>
  <c r="L50" i="28"/>
  <c r="L52" i="28"/>
  <c r="L48" i="28"/>
  <c r="L49" i="28"/>
  <c r="L45" i="28"/>
  <c r="L46" i="28"/>
  <c r="L43" i="28"/>
  <c r="L44" i="28"/>
  <c r="L42" i="28"/>
  <c r="L40" i="28"/>
  <c r="L39" i="28"/>
  <c r="L41" i="28"/>
  <c r="L36" i="28"/>
  <c r="L38" i="28"/>
  <c r="L35" i="28"/>
  <c r="L37" i="28"/>
  <c r="L34" i="28"/>
  <c r="L33" i="28"/>
  <c r="L27" i="28"/>
  <c r="L24" i="28"/>
  <c r="L32" i="28"/>
  <c r="L29" i="28"/>
  <c r="L26" i="28"/>
  <c r="L23" i="28"/>
  <c r="L31" i="28"/>
  <c r="L28" i="28"/>
  <c r="L25" i="28"/>
  <c r="L30" i="28"/>
  <c r="L22" i="28"/>
  <c r="L21" i="28"/>
  <c r="L20" i="28"/>
  <c r="L19" i="28"/>
  <c r="L18" i="28"/>
  <c r="L17" i="28"/>
  <c r="L15" i="28"/>
  <c r="L14" i="28"/>
  <c r="L13" i="28"/>
  <c r="L12" i="28"/>
  <c r="L11" i="28"/>
  <c r="L9" i="28"/>
  <c r="L8" i="28"/>
  <c r="L6" i="28"/>
  <c r="L5" i="28"/>
  <c r="L7" i="28"/>
  <c r="L16" i="28"/>
  <c r="L94" i="28"/>
  <c r="L95" i="28"/>
  <c r="L93" i="28"/>
  <c r="L96" i="28"/>
  <c r="E10" i="28"/>
  <c r="L10" i="28" s="1"/>
  <c r="G12" i="1"/>
  <c r="G13" i="1"/>
  <c r="G14" i="1"/>
  <c r="G15" i="1"/>
  <c r="G16" i="1"/>
  <c r="G17" i="1"/>
  <c r="O46" i="28"/>
  <c r="O18" i="28"/>
  <c r="F9" i="28"/>
  <c r="D1" i="28" l="1"/>
  <c r="F23" i="28"/>
  <c r="F53" i="28"/>
  <c r="G53" i="28"/>
  <c r="L84" i="28"/>
  <c r="L105" i="28" s="1"/>
  <c r="F32" i="28"/>
  <c r="F54" i="28"/>
  <c r="F17" i="28"/>
  <c r="F44" i="28"/>
  <c r="F67" i="28"/>
  <c r="F66" i="28"/>
  <c r="F45" i="28"/>
  <c r="F29" i="28"/>
  <c r="F6" i="28"/>
  <c r="F61" i="28"/>
  <c r="F41" i="28"/>
  <c r="F22" i="28"/>
  <c r="F21" i="28"/>
  <c r="F34" i="28"/>
  <c r="F43" i="28"/>
  <c r="F42" i="28"/>
  <c r="F35" i="28"/>
  <c r="F36" i="28"/>
  <c r="F39" i="28"/>
  <c r="H68" i="28"/>
  <c r="F40" i="28"/>
  <c r="F16" i="28"/>
  <c r="F5" i="28"/>
  <c r="F38" i="28"/>
  <c r="G32" i="28"/>
  <c r="G46" i="28"/>
  <c r="F46" i="28"/>
  <c r="F20" i="28"/>
  <c r="G20" i="28"/>
  <c r="F51" i="28"/>
  <c r="F31" i="28"/>
  <c r="F7" i="28"/>
  <c r="G54" i="28"/>
  <c r="G31" i="28"/>
  <c r="F49" i="28"/>
  <c r="F69" i="28"/>
  <c r="F10" i="28" l="1"/>
  <c r="F68" i="28"/>
  <c r="L107" i="28" l="1"/>
</calcChain>
</file>

<file path=xl/sharedStrings.xml><?xml version="1.0" encoding="utf-8"?>
<sst xmlns="http://schemas.openxmlformats.org/spreadsheetml/2006/main" count="2669" uniqueCount="1205">
  <si>
    <t xml:space="preserve">Unit Number:      </t>
  </si>
  <si>
    <t>Description of Requested Amount from Audited Financial Statements</t>
  </si>
  <si>
    <t>Notes</t>
  </si>
  <si>
    <t>Notes to the Financial Statements - Other Post-employment benefits (OPEB) Note</t>
  </si>
  <si>
    <t>(The OPEB amounts requested are normally in the OPEB note - however, many of them can also be found on the Required Supplementary Information Schedule for OPEB that follows the Notes.)</t>
  </si>
  <si>
    <t>Notes to the Financial Statements -Fund Balance Note</t>
  </si>
  <si>
    <t>Upload Amounts</t>
  </si>
  <si>
    <t xml:space="preserve">Fiscal Year </t>
  </si>
  <si>
    <t>Water Sewer Dashboard</t>
  </si>
  <si>
    <t>NC County and Municipal Financial Information</t>
  </si>
  <si>
    <t>Description</t>
  </si>
  <si>
    <t>Account #</t>
  </si>
  <si>
    <t>Fiscal Year Reviewer Corrections</t>
  </si>
  <si>
    <t>Fiscal Year Unit Input</t>
  </si>
  <si>
    <t xml:space="preserve">                    FINISHED</t>
  </si>
  <si>
    <t>IMPORT</t>
  </si>
  <si>
    <t>Errors</t>
  </si>
  <si>
    <t>Yes</t>
  </si>
  <si>
    <t>No</t>
  </si>
  <si>
    <t>Cash &amp; Tax Memo</t>
  </si>
  <si>
    <t>Dashboard</t>
  </si>
  <si>
    <t>Review Summary</t>
  </si>
  <si>
    <t>Error Detection</t>
  </si>
  <si>
    <t>Dashboard,
Electric Memo</t>
  </si>
  <si>
    <t>Cash &amp; Tax Memo,
Dashboard</t>
  </si>
  <si>
    <t>Review Summary - FBA</t>
  </si>
  <si>
    <t>General Info used to evaluate health of unit</t>
  </si>
  <si>
    <t>Fiduciary Funds</t>
  </si>
  <si>
    <t>Gov - Net Investment in Capital Assets</t>
  </si>
  <si>
    <t>Gov - Restricted Net Position</t>
  </si>
  <si>
    <t>Gov - Unrestricted Net Position</t>
  </si>
  <si>
    <t>Gov - Any Adj. to Beginning Net Position</t>
  </si>
  <si>
    <t>How Data is used</t>
  </si>
  <si>
    <t>Gov - Total Assets and deferred outflows</t>
  </si>
  <si>
    <t>Gov - Total Liabilities and total deferred inflows</t>
  </si>
  <si>
    <t>Gov - Unearned Revenues included in Select Current Liabilities</t>
  </si>
  <si>
    <t>Gen Fund - Total Assets and deferred outflows</t>
  </si>
  <si>
    <t>Gen  Fund - Current  Liabilities</t>
  </si>
  <si>
    <t>Gen Fund - deferred inflows derived from Cash Receipts</t>
  </si>
  <si>
    <t>Gen Fund - Deferred inflows Not from Cash Receipts</t>
  </si>
  <si>
    <t>New Questions  -  Please read and answer if applicable</t>
  </si>
  <si>
    <t>Government Wide Statements - Net Position Statement - Governmental Activities Column</t>
  </si>
  <si>
    <t>Statement</t>
  </si>
  <si>
    <t>Net Position-Governmental Activities</t>
  </si>
  <si>
    <t>Total Assets and deferred outflows</t>
  </si>
  <si>
    <t>Total Liabilities and total deferred inflows</t>
  </si>
  <si>
    <t xml:space="preserve"> Total Net investment in capital assets</t>
  </si>
  <si>
    <t xml:space="preserve"> Total Net Position, Restricted</t>
  </si>
  <si>
    <t>Government Wide Statements-Net Position-Business Activities Column</t>
  </si>
  <si>
    <t>All restricted Cash and investments</t>
  </si>
  <si>
    <t>Net Position-Business Activities</t>
  </si>
  <si>
    <t>Government Wide Statements - Statement of Activities  - Governmental Activities Column</t>
  </si>
  <si>
    <t>Total Expenses</t>
  </si>
  <si>
    <t xml:space="preserve">Charges for services </t>
  </si>
  <si>
    <t>Operating grants and contributions</t>
  </si>
  <si>
    <t>Capital grants and contributions</t>
  </si>
  <si>
    <t>Statement of Activities - Governmental</t>
  </si>
  <si>
    <t>Fund Statements - General Fund Balance Sheet</t>
  </si>
  <si>
    <t>All restricted cash and investments</t>
  </si>
  <si>
    <t xml:space="preserve">Fund balance, Restricted for Stabilization by State Statute </t>
  </si>
  <si>
    <t>Fund balance, Nonspendable-  inventory/prepaids/etc.</t>
  </si>
  <si>
    <t>General Fund-Balance Sheet</t>
  </si>
  <si>
    <t>Total revenues</t>
  </si>
  <si>
    <t xml:space="preserve">    General Fund Only - Statement of Revenue, Expenditures and Changes in Fund Balance </t>
  </si>
  <si>
    <t>General Fund-Rev, Exp. Change in Fund Balance</t>
  </si>
  <si>
    <t>Fiduciary Statements</t>
  </si>
  <si>
    <t>OPEB Note</t>
  </si>
  <si>
    <t>Fund Balance Note</t>
  </si>
  <si>
    <t>Gov - Restricted Cash &amp; Investments</t>
  </si>
  <si>
    <t>GA-Total Unrestricted Cash &amp; Investments</t>
  </si>
  <si>
    <t>Bus - Unrestricted Cash &amp; Investments</t>
  </si>
  <si>
    <t>Bus - Restricted Cash &amp; Investments</t>
  </si>
  <si>
    <t>Gov - Total Expenses</t>
  </si>
  <si>
    <t>Gov - Charges for Services</t>
  </si>
  <si>
    <t>Gov - Operating grants and contributions</t>
  </si>
  <si>
    <t>Gov - Capital grants and contributions</t>
  </si>
  <si>
    <t>Gov - Total General Revenues</t>
  </si>
  <si>
    <t>Gov - Total Transfers In</t>
  </si>
  <si>
    <t>Gov - Total Transfers Out</t>
  </si>
  <si>
    <t>Gov - Special &amp; Extraordinary Items</t>
  </si>
  <si>
    <t>Gov - Change in Net Position</t>
  </si>
  <si>
    <t>Gen Fund - Unrestricted Cash &amp; Investments</t>
  </si>
  <si>
    <t>Gen Fund - Restricted Cash &amp; Investments</t>
  </si>
  <si>
    <t>Gen Fund - RSS</t>
  </si>
  <si>
    <t>Gen Fund - Nonspendable</t>
  </si>
  <si>
    <t>Gen Fund - Total Fund Balance per report</t>
  </si>
  <si>
    <t>Gen Fund - Total Revenue</t>
  </si>
  <si>
    <t xml:space="preserve">Gen Fund - Total Expenditures </t>
  </si>
  <si>
    <t>Gen Fund - Transfers In</t>
  </si>
  <si>
    <t>Gen Fund - Transfers Out</t>
  </si>
  <si>
    <t xml:space="preserve">Gen Fund - Proceeds from LTD </t>
  </si>
  <si>
    <t>Gen Fund - Change in Fund Balance</t>
  </si>
  <si>
    <t>Gen Fund - Any Adj. to Beginning Net Assets</t>
  </si>
  <si>
    <t>Fiduciary - Cash and Investments</t>
  </si>
  <si>
    <t>Gen Fund - Encumbrances</t>
  </si>
  <si>
    <t>Units with Electric Operations have $.07, $.08, $.09</t>
  </si>
  <si>
    <t>Units with Water Sewer Operations have $.01</t>
  </si>
  <si>
    <t>CCH Unit Type</t>
  </si>
  <si>
    <t>CCH Unit Code</t>
  </si>
  <si>
    <t>Prior Year Amts.</t>
  </si>
  <si>
    <t>Select Your Unit's Name from the drop down box in cell D2</t>
  </si>
  <si>
    <t>If your unit is not on the Drop Down list in cell D2 please select the blank space at the top of the drop down list in cell D2 and enter your units name here and complete the worksheet</t>
  </si>
  <si>
    <t xml:space="preserve">OPEB 
1-implicit rate only  
2-no benefit 
3-benfit 
4- state health plan  </t>
  </si>
  <si>
    <t>Pension Notes</t>
  </si>
  <si>
    <t>Note this number is adjusted for any negative internal balances</t>
  </si>
  <si>
    <t>Formula Results</t>
  </si>
  <si>
    <t>GW-positive internal balance</t>
  </si>
  <si>
    <t>GW-negative internal balance</t>
  </si>
  <si>
    <t>Error Amounts</t>
  </si>
  <si>
    <t>Error Count</t>
  </si>
  <si>
    <t>Advance To: Interfund loan receivable-portion of repayment plan longer than 12 months</t>
  </si>
  <si>
    <t>GF-Advance To - Asset</t>
  </si>
  <si>
    <t>Single Audit Only - total amount of federal awards and grants expended as found on SEFSA</t>
  </si>
  <si>
    <t>Single Audit Only - Total amount of federal awards and grants that were audited as major as found on SEFSA</t>
  </si>
  <si>
    <t>Single Audit Only - total amount of state awards and grants expended as found on SEFSA</t>
  </si>
  <si>
    <t>Single Audit Only - Total amount of state awards and grants that were audited as major as found on SEFSA</t>
  </si>
  <si>
    <t>Operations</t>
  </si>
  <si>
    <t>Government Wide Statements - Statement of Activities  - Business Type Activities Column</t>
  </si>
  <si>
    <t>Reporting</t>
  </si>
  <si>
    <t>Statement of Activities - Business Activities</t>
  </si>
  <si>
    <t>Total Expenses - Exclude Transfers</t>
  </si>
  <si>
    <t>Business Type - Total Expenses</t>
  </si>
  <si>
    <t>Business Type - Change in Net Position</t>
  </si>
  <si>
    <t>Reviewer if you need to change what the unit entered, do so directly in cell to the right.  Enter "1" to the right if the unit has defined benefit other than the ones adm.   Leave blank if the unit does not answer</t>
  </si>
  <si>
    <t>https://www.nctreasurer.com/slg/lfm/financial-analysis/Pages/Analysis-by-Population.aspx</t>
  </si>
  <si>
    <t>OPEB
 Note or RSI</t>
  </si>
  <si>
    <t>Notes or formulas</t>
  </si>
  <si>
    <t>OPEB
RSI</t>
  </si>
  <si>
    <t/>
  </si>
  <si>
    <t>FS., Pension note or RSI</t>
  </si>
  <si>
    <t>Notes to the Financial Statements - Pension Note</t>
  </si>
  <si>
    <t>Net Pension Liability</t>
  </si>
  <si>
    <t>Determination of Fiscal Health</t>
  </si>
  <si>
    <t>Fund Balance, Unassigned</t>
  </si>
  <si>
    <t>Current Liabilities - bond anticipation notes</t>
  </si>
  <si>
    <t>Current Liabilities - OPEB</t>
  </si>
  <si>
    <t>Current Liabilities - current liabilities payable from restricted assets</t>
  </si>
  <si>
    <t>Current Liabilities - current pension liabilities</t>
  </si>
  <si>
    <t>Current Liabilities - current compensated absences</t>
  </si>
  <si>
    <t>Total Current Liabilities including current portion of long-term debt</t>
  </si>
  <si>
    <t xml:space="preserve"> GF - Fund balance, Assigned </t>
  </si>
  <si>
    <t>GF - Fund Balance, Unassigned</t>
  </si>
  <si>
    <t>Acct #</t>
  </si>
  <si>
    <t>Fund balance, Assigned (total of all assigned components)</t>
  </si>
  <si>
    <t>Unit Data From Audit Worksheet</t>
  </si>
  <si>
    <t>MANDATORY</t>
  </si>
  <si>
    <t>All Fields Must Be Completed</t>
  </si>
  <si>
    <t>Title of Official</t>
  </si>
  <si>
    <t>Telephone number</t>
  </si>
  <si>
    <t>E-mail address</t>
  </si>
  <si>
    <t>First name of finance officer or interim finance officer (please enter “vacant” for first or last name if the position is currently vacant)</t>
  </si>
  <si>
    <t>Last name of finance officer or interim finance officer (please enter “vacant” for first or last name if the position is currently vacant)</t>
  </si>
  <si>
    <t>Has the finance officer been formally appointed by the local government, public authority, or designated official?  (Y/N)</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</si>
  <si>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</si>
  <si>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</si>
  <si>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Permanent</t>
  </si>
  <si>
    <t>REQUIRED</t>
  </si>
  <si>
    <t>RSS-Accounts used to calculate the RSS are shaded in Green</t>
  </si>
  <si>
    <t>Total OPEB benefits - total OPEB liability
If you do not provide benefit, please enter 0</t>
  </si>
  <si>
    <t>Total OPEB benefits- OPEB plan fiduciary net position
If no fiduciary net position, enter 0</t>
  </si>
  <si>
    <t>OPEB-Plan's fiduciary net position as a % of total OPEB liability</t>
  </si>
  <si>
    <t>First name of finance officer or interim finance officer (please enter “vacant” for first name if the position is currently vacant)</t>
  </si>
  <si>
    <t>Last name of finance officer or interim finance officer (please enter “vacant” for last name if the position is currently vacant)</t>
  </si>
  <si>
    <t>Is the finance officer serving in a permanent role or an interim role? (select permanent/interim/vacant)</t>
  </si>
  <si>
    <t>Please enter any current liabilities that are payable from restricted assets and included in account 626 above</t>
  </si>
  <si>
    <t>The Official should be the Finance Officer or interim Finance Officer as designated by the Board.</t>
  </si>
  <si>
    <t>Name of Finance Officer</t>
  </si>
  <si>
    <t>Capital</t>
  </si>
  <si>
    <t>Interim</t>
  </si>
  <si>
    <t>Vacant</t>
  </si>
  <si>
    <t>Is the finance officer serving in a permanent role or an interim role. (permanent/interim/vacant)</t>
  </si>
  <si>
    <t>Has the finance officer been formally appointed by the local government, public authority, or designated official.  (Y/N)</t>
  </si>
  <si>
    <t>Date on which the local government, public authority, or designated official appointed the finance officer. (If the date of appointment by the board is difficult to find you may enter January 1 and the year)</t>
  </si>
  <si>
    <t>Dashboard; Determination of Fiscal Health</t>
  </si>
  <si>
    <t>Single Audit Only - Type of compliance report(s) issued:  #1- all unmodified; #2- at least one other (qualified, adverse)</t>
  </si>
  <si>
    <t>Single Audit Only - Coronavirus Relief Fund expenditures (21.019)</t>
  </si>
  <si>
    <t>The below information must be completed 
in order to process your audit report.</t>
  </si>
  <si>
    <t>Important Notes to the Preparer</t>
  </si>
  <si>
    <t>The Unit Data from Audit Worksheet contains edits that will display error messages if these edit tests are not passed.  Please make sure that your worksheet is error free.  The worksheet may be returned to the unit to correct any errors that have not been resolved.</t>
  </si>
  <si>
    <t>Links to Websites that provide financial data and ratios for Municipalities and Counties</t>
  </si>
  <si>
    <t>Instructions for the Unit Data from Audit Worksheet</t>
  </si>
  <si>
    <t xml:space="preserve">The worksheet requests information for every possible service we collect data on; however, you only need to complete sections that apply to your unit.  For example, the Water Sewer, Electric and OPEB sections may be skipped if you do not have these funds or benefits.   The Water Sewer Questions are only for Water Sewer Funds that are operating as a proprietary fund.  Also, please note that all numbers on the financial statements will not be entered on this worksheet, as we are only requesting information used in the communications described above. </t>
  </si>
  <si>
    <t xml:space="preserve">Date                   </t>
  </si>
  <si>
    <t>The staff of the Local Government Commission is requesting the following information to ensure that our records are current and to determine if units are aware of and in compliance with their statutory responsibilities so that we can better assist and meet the needs of all local governments and public authorities.  G.S. 159-25.  By providing the information below, the submitter is verifying that the answers have been provided and verified by the finance officer.</t>
  </si>
  <si>
    <t>Finance Officer Verification of Unit Data from Audit Worksheet</t>
  </si>
  <si>
    <t xml:space="preserve">Data reported in the “Unit Data from Audit” worksheet must be verified by the finance officer and confirmed to be prepared in accordance with the instructions and in agreement with the unit’s audited financial statements. By providing the information below, the submitter is verifying that the finance officer has ensured that the data meets these requirements. 
</t>
  </si>
  <si>
    <t>N/A</t>
  </si>
  <si>
    <t>Is the Independent Auditor's Report Opinion Unmodified?</t>
  </si>
  <si>
    <t>Form completed by:</t>
  </si>
  <si>
    <t>Title:</t>
  </si>
  <si>
    <t>Version:</t>
  </si>
  <si>
    <t>Date:</t>
  </si>
  <si>
    <t>Is the Independent Auditor's Report Opinion Unmodified</t>
  </si>
  <si>
    <t>Is there a finding for lack of segregation of duties at this unit</t>
  </si>
  <si>
    <t>Is there a finding for lack of technical skills, knowledge and experience (SKE) at this unit</t>
  </si>
  <si>
    <t>Decrease</t>
  </si>
  <si>
    <t>No Change</t>
  </si>
  <si>
    <t>Performance Indicator</t>
  </si>
  <si>
    <t>TD Auditor</t>
  </si>
  <si>
    <t>Number of significant deficiency findings (other than in Questions 15-18 )</t>
  </si>
  <si>
    <t>Number of material weaknesses findings (other than in Questions 15-18)</t>
  </si>
  <si>
    <t>D</t>
  </si>
  <si>
    <t>E</t>
  </si>
  <si>
    <t>F</t>
  </si>
  <si>
    <t>G</t>
  </si>
  <si>
    <t>H</t>
  </si>
  <si>
    <t>accounts set-up in 2020 that are equivalent to account 336</t>
  </si>
  <si>
    <t>Cell L219 contains formula to sum accounts listed in cell E219</t>
  </si>
  <si>
    <t xml:space="preserve">Gov - Select Current Liabilities </t>
  </si>
  <si>
    <t>Cell L224 contains link that has to be relinked to prior year  "YYYY Data(H)" tab</t>
  </si>
  <si>
    <t>must be populated  in L column for database upload</t>
  </si>
  <si>
    <t>TD</t>
  </si>
  <si>
    <r>
      <rPr>
        <u/>
        <sz val="8"/>
        <color indexed="8"/>
        <rFont val="Calibri"/>
        <family val="2"/>
        <scheme val="minor"/>
      </rPr>
      <t>Current liabilities</t>
    </r>
    <r>
      <rPr>
        <sz val="8"/>
        <color indexed="8"/>
        <rFont val="Calibri"/>
        <family val="2"/>
        <scheme val="minor"/>
      </rPr>
      <t xml:space="preserve">
</t>
    </r>
    <r>
      <rPr>
        <b/>
        <sz val="8"/>
        <color indexed="8"/>
        <rFont val="Calibri"/>
        <family val="2"/>
        <scheme val="minor"/>
      </rPr>
      <t>Include:</t>
    </r>
    <r>
      <rPr>
        <sz val="8"/>
        <color indexed="8"/>
        <rFont val="Calibri"/>
        <family val="2"/>
        <scheme val="minor"/>
      </rPr>
      <t xml:space="preserve">   Current liabilities and current portion of long-term debt. 
</t>
    </r>
    <r>
      <rPr>
        <b/>
        <sz val="8"/>
        <color indexed="8"/>
        <rFont val="Calibri"/>
        <family val="2"/>
        <scheme val="minor"/>
      </rPr>
      <t>Exclude</t>
    </r>
    <r>
      <rPr>
        <sz val="8"/>
        <color indexed="8"/>
        <rFont val="Calibri"/>
        <family val="2"/>
        <scheme val="minor"/>
      </rPr>
      <t xml:space="preserve">:   Bond Anticipation Notes
                  Compensated  Absences
                  Pension liabilities
                  Liabilities payable from restricted assets
                  Other post employment liabilities (OPEB)
                  Deferred inflows.
</t>
    </r>
  </si>
  <si>
    <r>
      <t xml:space="preserve">Unit's Share of Net Pension Liability ($s)
- unit of government is a participating employer in the State's </t>
    </r>
    <r>
      <rPr>
        <b/>
        <sz val="11"/>
        <color theme="1"/>
        <rFont val="Calibri"/>
        <family val="2"/>
        <scheme val="minor"/>
      </rPr>
      <t>TSERS</t>
    </r>
    <r>
      <rPr>
        <sz val="11"/>
        <color theme="1"/>
        <rFont val="Calibri"/>
        <family val="2"/>
        <scheme val="minor"/>
      </rPr>
      <t xml:space="preserve"> (Teachers' and State Employees' Retirement System) or the </t>
    </r>
    <r>
      <rPr>
        <b/>
        <sz val="11"/>
        <color theme="1"/>
        <rFont val="Calibri"/>
        <family val="2"/>
        <scheme val="minor"/>
      </rPr>
      <t>LGERS</t>
    </r>
    <r>
      <rPr>
        <sz val="11"/>
        <color theme="1"/>
        <rFont val="Calibri"/>
        <family val="2"/>
        <scheme val="minor"/>
      </rPr>
      <t xml:space="preserve"> (Local Governmental Employees' Retirement System).  </t>
    </r>
  </si>
  <si>
    <r>
      <rPr>
        <sz val="11"/>
        <color rgb="FFFF0000"/>
        <rFont val="Calibri"/>
        <family val="2"/>
        <scheme val="minor"/>
      </rPr>
      <t>Total</t>
    </r>
    <r>
      <rPr>
        <sz val="11"/>
        <color theme="1"/>
        <rFont val="Calibri"/>
        <family val="2"/>
        <scheme val="minor"/>
      </rPr>
      <t xml:space="preserve"> OPEB benefits - total OPEB liability
If you do not provide benefit, please enter 0</t>
    </r>
  </si>
  <si>
    <r>
      <rPr>
        <sz val="11"/>
        <color rgb="FF0070C0"/>
        <rFont val="Calibri"/>
        <family val="2"/>
        <scheme val="minor"/>
      </rPr>
      <t xml:space="preserve">Please note - if applicable - </t>
    </r>
    <r>
      <rPr>
        <sz val="11"/>
        <rFont val="Calibri"/>
        <family val="2"/>
        <scheme val="minor"/>
      </rPr>
      <t xml:space="preserve">See RSI SCHEDULE OF CHANGES IN THE </t>
    </r>
    <r>
      <rPr>
        <b/>
        <sz val="11"/>
        <rFont val="Calibri"/>
        <family val="2"/>
        <scheme val="minor"/>
      </rPr>
      <t>TOTAL</t>
    </r>
    <r>
      <rPr>
        <sz val="11"/>
        <rFont val="Calibri"/>
        <family val="2"/>
        <scheme val="minor"/>
      </rPr>
      <t xml:space="preserve"> OPEB LIABILITY AND RELATED RATIOS
</t>
    </r>
    <r>
      <rPr>
        <sz val="11"/>
        <color theme="9" tint="-0.249977111117893"/>
        <rFont val="Calibri"/>
        <family val="2"/>
        <scheme val="minor"/>
      </rPr>
      <t xml:space="preserve"> (Net OPEB should not be reported for account 659)</t>
    </r>
  </si>
  <si>
    <r>
      <rPr>
        <sz val="11"/>
        <color rgb="FFFF0000"/>
        <rFont val="Calibri"/>
        <family val="2"/>
        <scheme val="minor"/>
      </rPr>
      <t>Total</t>
    </r>
    <r>
      <rPr>
        <sz val="11"/>
        <color theme="1"/>
        <rFont val="Calibri"/>
        <family val="2"/>
        <scheme val="minor"/>
      </rPr>
      <t xml:space="preserve"> OPEB benefits- OPEB plan fiduciary net position
If no fiduciary net position, enter 0</t>
    </r>
  </si>
  <si>
    <r>
      <rPr>
        <sz val="11"/>
        <color rgb="FFFF0000"/>
        <rFont val="Calibri"/>
        <family val="2"/>
        <scheme val="minor"/>
      </rPr>
      <t>Total</t>
    </r>
    <r>
      <rPr>
        <sz val="11"/>
        <color theme="1"/>
        <rFont val="Calibri"/>
        <family val="2"/>
        <scheme val="minor"/>
      </rPr>
      <t xml:space="preserve"> OPEB benefits - What is the plan’s fiduciary net position as a percentage of the total OPEB liability?  Please enter as percentage value; for example, 83.5% should be entered as 83.5.  If assets have not been set aside in a trust, please enter 0.0</t>
    </r>
  </si>
  <si>
    <r>
      <t xml:space="preserve">Instructions:  See Previous Excel tab - </t>
    </r>
    <r>
      <rPr>
        <sz val="11"/>
        <color indexed="8"/>
        <rFont val="Calibri"/>
        <family val="2"/>
        <scheme val="minor"/>
      </rPr>
      <t>Please enter current year audited data in column F</t>
    </r>
  </si>
  <si>
    <r>
      <rPr>
        <u/>
        <sz val="11"/>
        <color indexed="8"/>
        <rFont val="Calibri"/>
        <family val="2"/>
        <scheme val="minor"/>
      </rPr>
      <t xml:space="preserve"> 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cash held by a third party. </t>
    </r>
  </si>
  <si>
    <r>
      <t xml:space="preserve"> </t>
    </r>
    <r>
      <rPr>
        <u/>
        <sz val="11"/>
        <color indexed="8"/>
        <rFont val="Calibri"/>
        <family val="2"/>
        <scheme val="minor"/>
      </rPr>
      <t>All restricted Cash and investments</t>
    </r>
  </si>
  <si>
    <r>
      <t xml:space="preserve">Record any </t>
    </r>
    <r>
      <rPr>
        <b/>
        <u/>
        <sz val="11"/>
        <color indexed="8"/>
        <rFont val="Calibri"/>
        <family val="2"/>
        <scheme val="minor"/>
      </rPr>
      <t>positive</t>
    </r>
    <r>
      <rPr>
        <u/>
        <sz val="11"/>
        <color indexed="8"/>
        <rFont val="Calibri"/>
        <family val="2"/>
        <scheme val="minor"/>
      </rPr>
      <t xml:space="preserve"> Internal balances on the net position statements that appear in the Asset Section of the Net Position Statement</t>
    </r>
  </si>
  <si>
    <r>
      <t>Record any</t>
    </r>
    <r>
      <rPr>
        <b/>
        <u/>
        <sz val="11"/>
        <color indexed="8"/>
        <rFont val="Calibri"/>
        <family val="2"/>
        <scheme val="minor"/>
      </rPr>
      <t xml:space="preserve"> negative</t>
    </r>
    <r>
      <rPr>
        <u/>
        <sz val="11"/>
        <color indexed="8"/>
        <rFont val="Calibri"/>
        <family val="2"/>
        <scheme val="minor"/>
      </rPr>
      <t xml:space="preserve"> Internal balances on the net position statements that appear in the Asset Section of the Net Position Statement.
</t>
    </r>
    <r>
      <rPr>
        <b/>
        <sz val="11"/>
        <color indexed="60"/>
        <rFont val="Calibri"/>
        <family val="2"/>
        <scheme val="minor"/>
      </rPr>
      <t xml:space="preserve">
Enter as a positive</t>
    </r>
  </si>
  <si>
    <r>
      <rPr>
        <u/>
        <sz val="11"/>
        <color indexed="8"/>
        <rFont val="Calibri"/>
        <family val="2"/>
        <scheme val="minor"/>
      </rPr>
      <t xml:space="preserve">Total Current liabilities </t>
    </r>
    <r>
      <rPr>
        <u/>
        <sz val="11"/>
        <color rgb="FFFF0000"/>
        <rFont val="Calibri"/>
        <family val="2"/>
        <scheme val="minor"/>
      </rPr>
      <t>(as reported on Statement of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t>
    </r>
  </si>
  <si>
    <r>
      <t xml:space="preserve">Please enter any bond anticipation notes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</si>
  <si>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compensated absences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</si>
  <si>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pension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</si>
  <si>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OPEB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</si>
  <si>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rPr>
        <u/>
        <sz val="11"/>
        <color indexed="8"/>
        <rFont val="Calibri"/>
        <family val="2"/>
        <scheme val="minor"/>
      </rPr>
      <t xml:space="preserve">Unearned revenues that were included in current liabilities in your audit report or entered in acct # 626 above. </t>
    </r>
    <r>
      <rPr>
        <sz val="11"/>
        <color theme="1"/>
        <rFont val="Calibri"/>
        <family val="2"/>
        <scheme val="minor"/>
      </rPr>
      <t xml:space="preserve">
</t>
    </r>
    <r>
      <rPr>
        <b/>
        <sz val="11"/>
        <color indexed="8"/>
        <rFont val="Calibri"/>
        <family val="2"/>
        <scheme val="minor"/>
      </rPr>
      <t xml:space="preserve">Exclude - </t>
    </r>
    <r>
      <rPr>
        <sz val="11"/>
        <color theme="1"/>
        <rFont val="Calibri"/>
        <family val="2"/>
        <scheme val="minor"/>
      </rPr>
      <t>unearned revenues that are listed in deferred inflows.</t>
    </r>
  </si>
  <si>
    <r>
      <t>Total Net Position, Unrestricted -</t>
    </r>
    <r>
      <rPr>
        <u/>
        <sz val="11"/>
        <color indexed="60"/>
        <rFont val="Calibri"/>
        <family val="2"/>
        <scheme val="minor"/>
      </rPr>
      <t xml:space="preserve"> enter negative unrestricted net position as a negative)</t>
    </r>
  </si>
  <si>
    <r>
      <rPr>
        <u/>
        <sz val="11"/>
        <color indexed="8"/>
        <rFont val="Calibri"/>
        <family val="2"/>
        <scheme val="minor"/>
      </rPr>
      <t>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and cash held by a third party. </t>
    </r>
  </si>
  <si>
    <r>
      <rPr>
        <u/>
        <sz val="11"/>
        <color indexed="8"/>
        <rFont val="Calibri"/>
        <family val="2"/>
        <scheme val="minor"/>
      </rPr>
      <t xml:space="preserve">Total General revenues
</t>
    </r>
    <r>
      <rPr>
        <b/>
        <u/>
        <sz val="11"/>
        <color indexed="8"/>
        <rFont val="Calibri"/>
        <family val="2"/>
        <scheme val="minor"/>
      </rPr>
      <t>E</t>
    </r>
    <r>
      <rPr>
        <b/>
        <sz val="11"/>
        <color indexed="8"/>
        <rFont val="Calibri"/>
        <family val="2"/>
        <scheme val="minor"/>
      </rPr>
      <t>xclude:</t>
    </r>
    <r>
      <rPr>
        <sz val="11"/>
        <color indexed="8"/>
        <rFont val="Calibri"/>
        <family val="2"/>
        <scheme val="minor"/>
      </rPr>
      <t xml:space="preserve"> transfers-in or out,
                 special items,
                 extraordinary amounts</t>
    </r>
  </si>
  <si>
    <r>
      <t>Total Transfers in</t>
    </r>
    <r>
      <rPr>
        <sz val="11"/>
        <color theme="1"/>
        <rFont val="Calibri"/>
        <family val="2"/>
        <scheme val="minor"/>
      </rPr>
      <t xml:space="preserve">    </t>
    </r>
    <r>
      <rPr>
        <sz val="11"/>
        <color indexed="60"/>
        <rFont val="Calibri"/>
        <family val="2"/>
        <scheme val="minor"/>
      </rPr>
      <t>(Preference is that transfers-in  are not netted against transfers-out)</t>
    </r>
  </si>
  <si>
    <r>
      <t>Total Transfers out</t>
    </r>
    <r>
      <rPr>
        <sz val="11"/>
        <color theme="1"/>
        <rFont val="Calibri"/>
        <family val="2"/>
        <scheme val="minor"/>
      </rPr>
      <t xml:space="preserve">    </t>
    </r>
    <r>
      <rPr>
        <sz val="11"/>
        <color indexed="60"/>
        <rFont val="Calibri"/>
        <family val="2"/>
        <scheme val="minor"/>
      </rPr>
      <t>(Preference is that transfers-in  are not netted against transfers-out)</t>
    </r>
  </si>
  <si>
    <r>
      <rPr>
        <u/>
        <sz val="11"/>
        <color indexed="8"/>
        <rFont val="Calibri"/>
        <family val="2"/>
        <scheme val="minor"/>
      </rPr>
      <t>Total Special and Extraordinary items</t>
    </r>
    <r>
      <rPr>
        <sz val="11"/>
        <color theme="1"/>
        <rFont val="Calibri"/>
        <family val="2"/>
        <scheme val="minor"/>
      </rPr>
      <t xml:space="preserve">.   </t>
    </r>
    <r>
      <rPr>
        <sz val="11"/>
        <color indexed="60"/>
        <rFont val="Calibri"/>
        <family val="2"/>
        <scheme val="minor"/>
      </rPr>
      <t xml:space="preserve"> (Amounts that increase net position are recorded as positive and amounts that decrease net position are recorded as negative)</t>
    </r>
  </si>
  <si>
    <r>
      <rPr>
        <u/>
        <sz val="11"/>
        <color indexed="8"/>
        <rFont val="Calibri"/>
        <family val="2"/>
        <scheme val="minor"/>
      </rPr>
      <t>Total 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</si>
  <si>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Any adjustment to beginning net position including rounding, prior period adjustments and restatements</t>
    </r>
    <r>
      <rPr>
        <sz val="11"/>
        <color theme="1"/>
        <rFont val="Calibri"/>
        <family val="2"/>
        <scheme val="minor"/>
      </rPr>
      <t xml:space="preserve">.  </t>
    </r>
    <r>
      <rPr>
        <sz val="11"/>
        <color indexed="60"/>
        <rFont val="Calibri"/>
        <family val="2"/>
        <scheme val="minor"/>
      </rPr>
      <t xml:space="preserve"> (Increases to net position are positive; decreases to net position are negative)</t>
    </r>
  </si>
  <si>
    <r>
      <rPr>
        <u/>
        <sz val="11"/>
        <color indexed="8"/>
        <rFont val="Calibri"/>
        <family val="2"/>
        <scheme val="minor"/>
      </rPr>
      <t xml:space="preserve">Total Change in net position Business Type </t>
    </r>
    <r>
      <rPr>
        <sz val="11"/>
        <color theme="1"/>
        <rFont val="Calibri"/>
        <family val="2"/>
        <scheme val="minor"/>
      </rPr>
      <t xml:space="preserve">
</t>
    </r>
    <r>
      <rPr>
        <sz val="11"/>
        <color indexed="60"/>
        <rFont val="Calibri"/>
        <family val="2"/>
        <scheme val="minor"/>
      </rPr>
      <t>(Increase in net position is recorded as a positive and a decrease in net position is recorded as a negative)</t>
    </r>
  </si>
  <si>
    <r>
      <t xml:space="preserve">All unrestricted cash and investments.  
</t>
    </r>
    <r>
      <rPr>
        <b/>
        <sz val="11"/>
        <color indexed="8"/>
        <rFont val="Calibri"/>
        <family val="2"/>
        <scheme val="minor"/>
      </rPr>
      <t>Exclude</t>
    </r>
    <r>
      <rPr>
        <sz val="11"/>
        <color indexed="8"/>
        <rFont val="Calibri"/>
        <family val="2"/>
        <scheme val="minor"/>
      </rPr>
      <t xml:space="preserve"> restricted cash and cash held by a third party. </t>
    </r>
  </si>
  <si>
    <r>
      <rPr>
        <u/>
        <sz val="11"/>
        <color indexed="8"/>
        <rFont val="Calibri"/>
        <family val="2"/>
        <scheme val="minor"/>
      </rPr>
      <t>Current Liabilities</t>
    </r>
    <r>
      <rPr>
        <sz val="11"/>
        <color rgb="FFFF0000"/>
        <rFont val="Calibri"/>
        <family val="2"/>
        <scheme val="minor"/>
      </rPr>
      <t xml:space="preserve"> (as reported on the Balance Sheet)</t>
    </r>
    <r>
      <rPr>
        <sz val="11"/>
        <color theme="1"/>
        <rFont val="Calibri"/>
        <family val="2"/>
        <scheme val="minor"/>
      </rPr>
      <t xml:space="preserve">
</t>
    </r>
    <r>
      <rPr>
        <b/>
        <sz val="11"/>
        <color indexed="8"/>
        <rFont val="Calibri"/>
        <family val="2"/>
        <scheme val="minor"/>
      </rPr>
      <t>Exclude</t>
    </r>
    <r>
      <rPr>
        <sz val="11"/>
        <color indexed="60"/>
        <rFont val="Calibri"/>
        <family val="2"/>
        <scheme val="minor"/>
      </rPr>
      <t xml:space="preserve"> </t>
    </r>
    <r>
      <rPr>
        <sz val="11"/>
        <color indexed="8"/>
        <rFont val="Calibri"/>
        <family val="2"/>
        <scheme val="minor"/>
      </rPr>
      <t xml:space="preserve">all deferred inflows. 
</t>
    </r>
    <r>
      <rPr>
        <b/>
        <sz val="11"/>
        <color indexed="8"/>
        <rFont val="Calibri"/>
        <family val="2"/>
        <scheme val="minor"/>
      </rPr>
      <t>Include</t>
    </r>
    <r>
      <rPr>
        <sz val="11"/>
        <color indexed="8"/>
        <rFont val="Calibri"/>
        <family val="2"/>
        <scheme val="minor"/>
      </rPr>
      <t xml:space="preserve"> advance from(long-term portion of interfund loans)</t>
    </r>
  </si>
  <si>
    <r>
      <rPr>
        <u/>
        <sz val="11"/>
        <color indexed="8"/>
        <rFont val="Calibri"/>
        <family val="2"/>
        <scheme val="minor"/>
      </rPr>
      <t>General fund deferred inflows derived from cash receipts</t>
    </r>
    <r>
      <rPr>
        <sz val="11"/>
        <color indexed="8"/>
        <rFont val="Calibri"/>
        <family val="2"/>
        <scheme val="minor"/>
      </rPr>
      <t xml:space="preserve">. 
</t>
    </r>
    <r>
      <rPr>
        <sz val="11"/>
        <color indexed="60"/>
        <rFont val="Calibri"/>
        <family val="2"/>
        <scheme val="minor"/>
      </rPr>
      <t xml:space="preserve"> Prepaid taxes is a common item listed.  Deferred inflows on the face of the statements can include cash and non-cash.  You may have to refer to the note disclosure where the cash and non-cash is broken out.</t>
    </r>
  </si>
  <si>
    <r>
      <rPr>
        <u/>
        <sz val="11"/>
        <color indexed="8"/>
        <rFont val="Calibri"/>
        <family val="2"/>
        <scheme val="minor"/>
      </rPr>
      <t>Total Deferred inflows not derived from cash receipts.</t>
    </r>
    <r>
      <rPr>
        <sz val="11"/>
        <color indexed="8"/>
        <rFont val="Calibri"/>
        <family val="2"/>
        <scheme val="minor"/>
      </rPr>
      <t xml:space="preserve">  </t>
    </r>
    <r>
      <rPr>
        <sz val="11"/>
        <color indexed="60"/>
        <rFont val="Calibri"/>
        <family val="2"/>
        <scheme val="minor"/>
      </rPr>
      <t>Deferred inflows on the face of the statements can include cash and non-cash.  You may have to refer to the note disclosure where the cash and non-cash is broken out.</t>
    </r>
  </si>
  <si>
    <r>
      <rPr>
        <u/>
        <sz val="11"/>
        <color indexed="8"/>
        <rFont val="Calibri"/>
        <family val="2"/>
        <scheme val="minor"/>
      </rPr>
      <t>Total Fund balance</t>
    </r>
    <r>
      <rPr>
        <sz val="11"/>
        <color theme="1"/>
        <rFont val="Calibri"/>
        <family val="2"/>
        <scheme val="minor"/>
      </rPr>
      <t xml:space="preserve"> </t>
    </r>
    <r>
      <rPr>
        <sz val="11"/>
        <color indexed="60"/>
        <rFont val="Calibri"/>
        <family val="2"/>
        <scheme val="minor"/>
      </rPr>
      <t>(enter fund deficits as negative)</t>
    </r>
  </si>
  <si>
    <r>
      <rPr>
        <u/>
        <sz val="11"/>
        <rFont val="Calibri"/>
        <family val="2"/>
        <scheme val="minor"/>
      </rPr>
      <t>Total expenditures</t>
    </r>
    <r>
      <rPr>
        <sz val="11"/>
        <rFont val="Calibri"/>
        <family val="2"/>
        <scheme val="minor"/>
      </rPr>
      <t xml:space="preserve">  
</t>
    </r>
    <r>
      <rPr>
        <b/>
        <sz val="11"/>
        <rFont val="Calibri"/>
        <family val="2"/>
        <scheme val="minor"/>
      </rPr>
      <t>Exclude</t>
    </r>
    <r>
      <rPr>
        <sz val="11"/>
        <rFont val="Calibri"/>
        <family val="2"/>
        <scheme val="minor"/>
      </rPr>
      <t xml:space="preserve"> expenditures in the "other financing sources (uses)" section.
</t>
    </r>
  </si>
  <si>
    <r>
      <t xml:space="preserve">Total Transfers in   </t>
    </r>
    <r>
      <rPr>
        <sz val="11"/>
        <color indexed="60"/>
        <rFont val="Calibri"/>
        <family val="2"/>
        <scheme val="minor"/>
      </rPr>
      <t xml:space="preserve"> (Preference is that transfers-in  are not netted against transfers-out)</t>
    </r>
  </si>
  <si>
    <r>
      <t xml:space="preserve">Total Transfers out   </t>
    </r>
    <r>
      <rPr>
        <sz val="11"/>
        <color theme="1"/>
        <rFont val="Calibri"/>
        <family val="2"/>
        <scheme val="minor"/>
      </rPr>
      <t xml:space="preserve"> </t>
    </r>
    <r>
      <rPr>
        <sz val="11"/>
        <color indexed="60"/>
        <rFont val="Calibri"/>
        <family val="2"/>
        <scheme val="minor"/>
      </rPr>
      <t>(Preference is that transfers-in  are not netted against transfers-out)</t>
    </r>
  </si>
  <si>
    <r>
      <rPr>
        <u/>
        <sz val="11"/>
        <rFont val="Calibri"/>
        <family val="2"/>
        <scheme val="minor"/>
      </rPr>
      <t>Total Proceeds from all long-term debt issuances</t>
    </r>
    <r>
      <rPr>
        <sz val="11"/>
        <rFont val="Calibri"/>
        <family val="2"/>
        <scheme val="minor"/>
      </rPr>
      <t xml:space="preserve"> 
</t>
    </r>
    <r>
      <rPr>
        <b/>
        <sz val="11"/>
        <rFont val="Calibri"/>
        <family val="2"/>
        <scheme val="minor"/>
      </rPr>
      <t xml:space="preserve">Exclude </t>
    </r>
    <r>
      <rPr>
        <sz val="11"/>
        <rFont val="Calibri"/>
        <family val="2"/>
        <scheme val="minor"/>
      </rPr>
      <t>proceeds from refundings</t>
    </r>
  </si>
  <si>
    <r>
      <rPr>
        <u/>
        <sz val="11"/>
        <color indexed="8"/>
        <rFont val="Calibri"/>
        <family val="2"/>
        <scheme val="minor"/>
      </rPr>
      <t>Change in fund balance</t>
    </r>
    <r>
      <rPr>
        <sz val="11"/>
        <color theme="1"/>
        <rFont val="Calibri"/>
        <family val="2"/>
        <scheme val="minor"/>
      </rPr>
      <t xml:space="preserve"> - </t>
    </r>
    <r>
      <rPr>
        <sz val="11"/>
        <color indexed="60"/>
        <rFont val="Calibri"/>
        <family val="2"/>
        <scheme val="minor"/>
      </rPr>
      <t>(Increase in Fund balance is recorded as a positive and a decrease in fund balance is recorded as a negative)</t>
    </r>
  </si>
  <si>
    <r>
      <rPr>
        <u/>
        <sz val="11"/>
        <color indexed="8"/>
        <rFont val="Calibri"/>
        <family val="2"/>
        <scheme val="minor"/>
      </rPr>
      <t>Any adjustment to beginning fund balance including rounding, prior period adjustments and restatements.</t>
    </r>
    <r>
      <rPr>
        <sz val="11"/>
        <color theme="1"/>
        <rFont val="Calibri"/>
        <family val="2"/>
        <scheme val="minor"/>
      </rPr>
      <t xml:space="preserve">  </t>
    </r>
    <r>
      <rPr>
        <sz val="11"/>
        <color indexed="60"/>
        <rFont val="Calibri"/>
        <family val="2"/>
        <scheme val="minor"/>
      </rPr>
      <t xml:space="preserve"> (Amounts that increase fund balance are recorded as positive and amounts that decrease fund balance are recorded as negative)</t>
    </r>
  </si>
  <si>
    <r>
      <rPr>
        <u/>
        <sz val="11"/>
        <color indexed="8"/>
        <rFont val="Calibri"/>
        <family val="2"/>
        <scheme val="minor"/>
      </rPr>
      <t>Cash and investments</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unrestricted and restricted.  
                   cash and investments held 
                   by a third party</t>
    </r>
  </si>
  <si>
    <r>
      <rPr>
        <u/>
        <sz val="11"/>
        <color indexed="8"/>
        <rFont val="Calibri"/>
        <family val="2"/>
        <scheme val="minor"/>
      </rPr>
      <t>General Fund -  Total Encumbrances.</t>
    </r>
    <r>
      <rPr>
        <sz val="11"/>
        <color theme="1"/>
        <rFont val="Calibri"/>
        <family val="2"/>
        <scheme val="minor"/>
      </rPr>
      <t xml:space="preserve">  </t>
    </r>
    <r>
      <rPr>
        <sz val="11"/>
        <color indexed="60"/>
        <rFont val="Calibri"/>
        <family val="2"/>
        <scheme val="minor"/>
      </rPr>
      <t>You will probably have to refer to the note disclosure where the amount of encumbrances is listed.</t>
    </r>
  </si>
  <si>
    <t>Messages</t>
  </si>
  <si>
    <t>Leave blank if data not available</t>
  </si>
  <si>
    <t>Select Unit Name from Drop Down List</t>
  </si>
  <si>
    <t>Section 1: Data Collection NOTE:  the data submitted below may be used in various published reports</t>
  </si>
  <si>
    <t>I</t>
  </si>
  <si>
    <t>Please have the completed audit report available to complete this form.  ALL questions must be answered before submitting to the portal.</t>
  </si>
  <si>
    <r>
      <rPr>
        <b/>
        <i/>
        <sz val="12"/>
        <rFont val="Cambria"/>
        <family val="1"/>
      </rPr>
      <t xml:space="preserve">Unit Data from Audit Worksheet </t>
    </r>
    <r>
      <rPr>
        <i/>
        <sz val="12"/>
        <rFont val="Cambria"/>
        <family val="1"/>
      </rPr>
      <t xml:space="preserve">- The </t>
    </r>
    <r>
      <rPr>
        <i/>
        <u/>
        <sz val="12"/>
        <color rgb="FFFF0000"/>
        <rFont val="Cambria"/>
        <family val="1"/>
      </rPr>
      <t>self-reported</t>
    </r>
    <r>
      <rPr>
        <i/>
        <sz val="12"/>
        <rFont val="Cambria"/>
        <family val="1"/>
      </rPr>
      <t xml:space="preserve"> data provided in this worksheet is used by staff as the primary tool to determine a unit of government's fiscal health as well as providing information to the North Carolina Legislature, North Carolina Budget and the Governor’s Office and other state agencies.  The North Carolina League of Municipalities and North Carolina Association of County Commissioners also use this information to advocate before the Executive, Legislative and Judicial branches of State Government on behalf of local governments.  </t>
    </r>
    <r>
      <rPr>
        <i/>
        <u/>
        <sz val="12"/>
        <color rgb="FFFF0000"/>
        <rFont val="Cambria"/>
        <family val="1"/>
      </rPr>
      <t>Accuracy in completion of data is important for your local government</t>
    </r>
    <r>
      <rPr>
        <i/>
        <sz val="12"/>
        <color rgb="FFFF0000"/>
        <rFont val="Cambria"/>
        <family val="1"/>
      </rPr>
      <t xml:space="preserve">.  </t>
    </r>
  </si>
  <si>
    <r>
      <rPr>
        <b/>
        <i/>
        <sz val="12"/>
        <rFont val="Cambria"/>
        <family val="1"/>
      </rPr>
      <t>TD Info Completed by Auditor Worksheet</t>
    </r>
    <r>
      <rPr>
        <i/>
        <sz val="12"/>
        <rFont val="Cambria"/>
        <family val="1"/>
      </rPr>
      <t xml:space="preserve"> - The </t>
    </r>
    <r>
      <rPr>
        <i/>
        <u/>
        <sz val="12"/>
        <color rgb="FFFF0000"/>
        <rFont val="Cambria"/>
        <family val="1"/>
      </rPr>
      <t>auditor-prepared</t>
    </r>
    <r>
      <rPr>
        <i/>
        <sz val="12"/>
        <rFont val="Cambria"/>
        <family val="1"/>
      </rPr>
      <t xml:space="preserve"> data provided in this worksheet will summarize findings and provide fiscal information to assist in populating the performance indicators.</t>
    </r>
  </si>
  <si>
    <r>
      <t xml:space="preserve">Performance Indicators Print - </t>
    </r>
    <r>
      <rPr>
        <i/>
        <sz val="12"/>
        <rFont val="Cambria"/>
        <family val="1"/>
      </rPr>
      <t xml:space="preserve">The </t>
    </r>
    <r>
      <rPr>
        <i/>
        <u/>
        <sz val="12"/>
        <color rgb="FFFF0000"/>
        <rFont val="Cambria"/>
        <family val="1"/>
      </rPr>
      <t>self-reported</t>
    </r>
    <r>
      <rPr>
        <i/>
        <sz val="12"/>
        <rFont val="Cambria"/>
        <family val="1"/>
      </rPr>
      <t xml:space="preserve"> financial data and TD information populates the Performance Indicators Worksheet.  These performance indicators are key ratios and trends the Fiscal Management Division of the State Treasurer's Office has monitored for decades.  We created this Performance Indicator Worksheet to make these fiscal measures available to Auditors and Local Governments before submittal of the audit to the Fiscal Management Division.  If the Unit of Government crosses a certain threshold the performance indicator result will turn red and the unit will have to prepare a "Response to the Auditor's Findings, Recommendations, and Fiscal Matter uses" that address </t>
    </r>
    <r>
      <rPr>
        <i/>
        <u/>
        <sz val="12"/>
        <color rgb="FFFF0000"/>
        <rFont val="Cambria"/>
        <family val="1"/>
      </rPr>
      <t>each</t>
    </r>
    <r>
      <rPr>
        <i/>
        <sz val="12"/>
        <rFont val="Cambria"/>
        <family val="1"/>
      </rPr>
      <t xml:space="preserve"> of the Performance Indicators that are red.  Your Auditor will provide you a copy of these performance indicators when the audit is presented to the Governing Board. The Department will have Response Preparation Guidance posted on our website to help units prepare their required responses.</t>
    </r>
  </si>
  <si>
    <r>
      <t xml:space="preserve">All information provided is </t>
    </r>
    <r>
      <rPr>
        <u/>
        <sz val="12"/>
        <color rgb="FFFF0000"/>
        <rFont val="Cambria"/>
        <family val="1"/>
      </rPr>
      <t>self-reported</t>
    </r>
    <r>
      <rPr>
        <sz val="12"/>
        <color rgb="FFFF0000"/>
        <rFont val="Cambria"/>
        <family val="1"/>
      </rPr>
      <t xml:space="preserve"> </t>
    </r>
    <r>
      <rPr>
        <sz val="12"/>
        <color theme="1"/>
        <rFont val="Cambria"/>
        <family val="1"/>
      </rPr>
      <t xml:space="preserve">by the units of local government.  The staff of the State and Local Government Fiscal Management Section does NOT recalculate and is not responsible for incorrectly reported amounts. </t>
    </r>
  </si>
  <si>
    <r>
      <t xml:space="preserve">The data provided in the </t>
    </r>
    <r>
      <rPr>
        <i/>
        <sz val="12"/>
        <color theme="1"/>
        <rFont val="Cambria"/>
        <family val="1"/>
      </rPr>
      <t xml:space="preserve">Unit Data from Audit Worksheet </t>
    </r>
    <r>
      <rPr>
        <sz val="12"/>
        <color theme="1"/>
        <rFont val="Cambria"/>
        <family val="1"/>
      </rPr>
      <t xml:space="preserve">still requires a certification by the Finance Officer that is located at the end of the worksheet in account numbers 960, 962, 964, 966, and 968.  </t>
    </r>
  </si>
  <si>
    <r>
      <t xml:space="preserve">The </t>
    </r>
    <r>
      <rPr>
        <i/>
        <sz val="12"/>
        <color theme="1"/>
        <rFont val="Cambria"/>
        <family val="1"/>
      </rPr>
      <t xml:space="preserve">Resubmission Form </t>
    </r>
    <r>
      <rPr>
        <sz val="12"/>
        <color theme="1"/>
        <rFont val="Cambria"/>
        <family val="1"/>
      </rPr>
      <t xml:space="preserve">provides instructions for reissuing audit reports and modifying data input workbooks.  See the "Resubmitting Audit Reports and Data" section of our website (link below) for detailed instructions and a matrix of the documents to include in a resubmission.   </t>
    </r>
  </si>
  <si>
    <t>https://www.nctreasurer.com/links/state-and-local-government-finance/lgc/local-fiscal-management/annual-audit/submitting-your-0</t>
  </si>
  <si>
    <t>https://efc.sog.unc.edu/resource/north-carolina-water-and-wastewater-rates-dashboard/</t>
  </si>
  <si>
    <r>
      <t xml:space="preserve">The worksheet is organized based on how the audit report is laid out.  Titles on this worksheet appear in highlighted colors and correspond to various exhibits, statements, notes and schedules where the requested amounts should be found.  We have also provided the previous year's data in column E so that you can reference last year's amounts to aid in the completion of the worksheet.  </t>
    </r>
    <r>
      <rPr>
        <b/>
        <sz val="12"/>
        <color indexed="8"/>
        <rFont val="Cambria"/>
        <family val="1"/>
      </rPr>
      <t>Please record the numbers in the shaded column F.  Please enter all numbers as positive</t>
    </r>
    <r>
      <rPr>
        <sz val="12"/>
        <color indexed="8"/>
        <rFont val="Cambria"/>
        <family val="1"/>
      </rPr>
      <t xml:space="preserve"> unless specifically stated otherwise in the description of the amount requested.  </t>
    </r>
  </si>
  <si>
    <t>If you have any questions, please call 919-814-4299 or email at LGCAudit@nctreasurer.com</t>
  </si>
  <si>
    <t>Important Notes to the Auditor</t>
  </si>
  <si>
    <t>We cannot complete our review process when "protection" is placed on the submitted documents.</t>
  </si>
  <si>
    <t xml:space="preserve">If you are submitting the audit report for a prior year, please follow the instructions in the last section below. </t>
  </si>
  <si>
    <t xml:space="preserve">The Data Input Workbook can be accessed at the NC Treasurer's website from the "Data Input Workbook" section(see link below). Instructions, Forms, and other Audit Links can be found there under the "Submitting Audit Reports" and "Resubmitting Audit Reports and Data" sections.  </t>
  </si>
  <si>
    <t>Intergovernmental Data Code</t>
  </si>
  <si>
    <t>Combined Total of all Proprietary Funds - Change in Net Position</t>
  </si>
  <si>
    <t>BOE Only-- Local Current Exp. Revenue from County.</t>
  </si>
  <si>
    <t>BOE- Only-- Capital outlay revenue from county (GF, SRF, CPF)</t>
  </si>
  <si>
    <t>Gov - Select Current Liabilities</t>
  </si>
  <si>
    <t>GA- Total General revenues (No transfers, special, extraordinary items)(SOA)</t>
  </si>
  <si>
    <t>Gen Fund - Any Adj. to Beginning Net Position</t>
  </si>
  <si>
    <t>Gen Fund - Total Expenditures</t>
  </si>
  <si>
    <t>Gen Fund - Proceeds from LTD</t>
  </si>
  <si>
    <t>Supplemental School Tax</t>
  </si>
  <si>
    <t>OPEB
1-implicit rate only
2-no benefit
3-benfit
4- state health plan</t>
  </si>
  <si>
    <t>Yes  or "1" indicates unit has defined benefit other than the ones adm. By the state</t>
  </si>
  <si>
    <t>GF - Advance to</t>
  </si>
  <si>
    <t>Local Curr Exp trx to Fund 8</t>
  </si>
  <si>
    <t>Capital Outlay trx to Fund 8</t>
  </si>
  <si>
    <t>Compliance opinion - enter "1" for clean Opinion or "2" for other than clean opinion</t>
  </si>
  <si>
    <t>IMPORT TAB ONLY - OPEB - If a unit is an employer participant in the State's RHBF (Retiree Health Benefit Fund) then only the Net OPEB liability is available and should be put in the reviewer correction field, column D.  It should be the total amount of t</t>
  </si>
  <si>
    <t>Unit's Share of Net Pension Liability ($s)
- unit of government is a participating employer in the State's TSERS (Teachers' and State Employees' Retirement System) or the LGERS (Local Governmental Employees' Retirement System).</t>
  </si>
  <si>
    <t>GW - Total Current Liabilities including current portion of long-term debt</t>
  </si>
  <si>
    <t>GW-Current Liabilities - bond anticipation notes</t>
  </si>
  <si>
    <t>GW -Current Liabilities - current compensated absences</t>
  </si>
  <si>
    <t>GW-Current Liabilities - current pension liabilities</t>
  </si>
  <si>
    <t>GW-Current Liabilities - current liabilities payable from restricted assets</t>
  </si>
  <si>
    <t>GW-Current Liabilities - OPEB</t>
  </si>
  <si>
    <t>OPEB- Total OPEB liability</t>
  </si>
  <si>
    <t>OPEB-OPEB plan fiduciary net position</t>
  </si>
  <si>
    <t>Single Audit Only - Other CARES Act /Coronavirus funding</t>
  </si>
  <si>
    <t>TD-Was a Unmodified Audit Opinion issued?</t>
  </si>
  <si>
    <t>TD-Was there a finding for lack of segregation of duties at this unit?</t>
  </si>
  <si>
    <t>First name of finance officer or interim finance officer (please enter GÇ£vacantGÇ¥ for first or last name if the position is currently vacant)</t>
  </si>
  <si>
    <t>Cindy</t>
  </si>
  <si>
    <t>Last name of finance officer or interim finance officer (please enter GÇ£vacantGÇ¥ for first or last name if the position is currently vacant)</t>
  </si>
  <si>
    <t>Is the finance officer serving in a permanent role or an interim role? (permanent/interim/vacant)</t>
  </si>
  <si>
    <t>Has the finance officer been formally appointed by the local government, public authority, or designated official?  (Y/N)</t>
  </si>
  <si>
    <t>TD-Is there a finding for lack of technical skills, knowledge and experience (SKE) at this unit?</t>
  </si>
  <si>
    <t>Date on which the local government, public authority, or designated official appointed the finance officer? (If the date of appointment by the board is difficult to find you may enter January 1 and the year)</t>
  </si>
  <si>
    <t>TD-Is there is a going concern finding noted in the audit report?</t>
  </si>
  <si>
    <t>TD-Number of significant deficiency findings (other than in Questions 10-13 )</t>
  </si>
  <si>
    <t>TD-Number of material weaknesses findings (other than in Questions 10-13)</t>
  </si>
  <si>
    <t>Has the finance officer or interim finance officer submitted (or has ensured the submission of) all required and applicable reports, including but not limited to, the annual audit report (N.C.G.S. 159-34), the semi-annual report on cash and investments (GÇ£</t>
  </si>
  <si>
    <t>Name of Official who signed the Data Input Worksheet</t>
  </si>
  <si>
    <t>Title of Official who signed the Data input Worksheet</t>
  </si>
  <si>
    <t>Finance Director</t>
  </si>
  <si>
    <t>Finance Officer</t>
  </si>
  <si>
    <t>CFO</t>
  </si>
  <si>
    <t>Date the FO signed the Data Input worksheet</t>
  </si>
  <si>
    <t>Telephone number of the FO who signed the data input worksheet</t>
  </si>
  <si>
    <t>E-mail address of FO who signed the data input worksheet</t>
  </si>
  <si>
    <t>Total of Above Accounts</t>
  </si>
  <si>
    <t>Total Assets less Internal Balances Formula: =385-576</t>
  </si>
  <si>
    <t>Reverse import tab calculation to value reported on DIW unit data from audit worksheet tab for account 385</t>
  </si>
  <si>
    <t>Total Current Liabilites less Internal Balances Formula: =626-576</t>
  </si>
  <si>
    <t>Reverse import tab calculation to value reported on unit DIW data from audit worksheet tab for account 626</t>
  </si>
  <si>
    <t>Total Liabilities and total deferred inflows less internal balances Formula: =338-576</t>
  </si>
  <si>
    <t>Reverse import tab calculation to value reported on DIW unit data from audit worksheet tab for account 338</t>
  </si>
  <si>
    <t>DIW Water and/or Sewer Section Formula: If (996 = 0.01| "LGC Records indicate that your unit has an operational Water and/or Sewer system and needs to complete the Water Sewer Question"||)</t>
  </si>
  <si>
    <t>Message is linked  to DIW unit data from audit worksheet tab as reminder to provide water and sewer financial information if unit has water and sewer operations</t>
  </si>
  <si>
    <t>GF FBA without Powell Bill Formula: 506+536-4-5-6-11+647</t>
  </si>
  <si>
    <t>Numerator in formula for GF FBA% of Exp w/o Powell Bill. New Account 647 for FY 2020 added to formula</t>
  </si>
  <si>
    <t>GF Exp and Tran out Formula: 532+20+509-533-508</t>
  </si>
  <si>
    <t>Denominator in formula for GF FBA% of Exp w/o Powell Bill</t>
  </si>
  <si>
    <t>New Account 647 for FY 2020 added to formula</t>
  </si>
  <si>
    <t>Enterprise Fund Quick Ratio Formula: =(13-534)/14</t>
  </si>
  <si>
    <t>WS Quick Ratio Formula: (654-655-579-510)/(633-634-635-636-637-638-578)</t>
  </si>
  <si>
    <t>New accounts and new formula beginning in FY 2020.  Ratio calculated before FY 2020 will not be accurate</t>
  </si>
  <si>
    <t>Statistic reported on DIW FPIC tab</t>
  </si>
  <si>
    <t>WS Quick Ratio Formula: (44-510)/45</t>
  </si>
  <si>
    <t>Formula used beginning in FY 2012  is currently used for various website and memo reports.  Formula 10 ratio should match this ratio beginning in FY 2020.</t>
  </si>
  <si>
    <t>Elec Quick ratio Formula: (657-658-511-581)/(639-640-641-642-643-644-580)</t>
  </si>
  <si>
    <t>New accounts and new formula beginning in FY 2020. Ratio calculated prior to FY 2020 will not be accurate.</t>
  </si>
  <si>
    <t>Elec Quick Ratio Formula: (47-511)/48</t>
  </si>
  <si>
    <t>Formula used beginning in FY 2012  is currently used for various website and memo reports. Formula 14 ratio should match this ratio beginning in FY 2020.</t>
  </si>
  <si>
    <t>Gov - Select Current Liabilities plus adjustment for account 576 negative internal blances on import tab Formula: 626-627-628-629-630-631-632</t>
  </si>
  <si>
    <t>Gov - Select Current Liabilities - new accounts and new formula beginning in FY 2020 (626-627-628-629-630-631-632). Account 576 negative internal balance is added to account 626 on import tab. Formula 18 and Formulas 19 should have the same value.</t>
  </si>
  <si>
    <t>Gov - Select Current Liabilities Formula: 336</t>
  </si>
  <si>
    <t>Gov - Select Current Liabilities = The sum of accounts (626-627-628-629-630-631-632) plus account 576 negative internal balance is reported in account 336 on import tab. Formulas 18 and Formula 19 should have the same value. The sum of these accounts are used by the Benchmarking Tool on the website.</t>
  </si>
  <si>
    <t>Stallings</t>
  </si>
  <si>
    <t>Tara</t>
  </si>
  <si>
    <t>Karen</t>
  </si>
  <si>
    <t>Chief Financial Officer</t>
  </si>
  <si>
    <t>Governmental Activities - Benchmarking Tool uses account 336 in the code to calculate liquidity quick ratio.  Must be included on imported to CCH and SQL database.  Memos used these accounts as well.</t>
  </si>
  <si>
    <t>Telephone Number and Ext., etc.</t>
  </si>
  <si>
    <t>formula code</t>
  </si>
  <si>
    <t>7/1/2019</t>
  </si>
  <si>
    <t>Mark to Market unrealized losses in the General Fund.</t>
  </si>
  <si>
    <t>Did your audit disclose as a finding any statutory violations? (not including budget violations) (Yes or No)</t>
  </si>
  <si>
    <t xml:space="preserve">Is there a finding for lack of segregation of duties at this unit? </t>
  </si>
  <si>
    <t>Is there a finding for lack of technical skills, knowledge and experience (SKE) at this unit?</t>
  </si>
  <si>
    <t>Date (MM/DD/YYYY)</t>
  </si>
  <si>
    <t>Trial Balance</t>
  </si>
  <si>
    <t xml:space="preserve">NC DEPARTMENT OF STATE TREASURER- STATE AND LOCAL GOVERNMENT FINANCE DIVISION
TD Info Completed by Auditor
</t>
  </si>
  <si>
    <t>Please see the INSTRUCTIONS worksheet before completing this form</t>
  </si>
  <si>
    <t>Scott</t>
  </si>
  <si>
    <t>Stephen</t>
  </si>
  <si>
    <t>Jones</t>
  </si>
  <si>
    <t>Moore</t>
  </si>
  <si>
    <t>GF FBA% of Exp w/o Powell Bill Formula: (506+536-4-5-6-11+647)/(532+20+509-533-508)</t>
  </si>
  <si>
    <t>Shelley</t>
  </si>
  <si>
    <t>Tammy</t>
  </si>
  <si>
    <r>
      <t xml:space="preserve">Mark to Market unrealized losses in the General Fund.  </t>
    </r>
    <r>
      <rPr>
        <sz val="11"/>
        <color theme="5" tint="-0.249977111117893"/>
        <rFont val="Calibri"/>
        <family val="2"/>
        <scheme val="minor"/>
      </rPr>
      <t>(enter as a negative number)</t>
    </r>
  </si>
  <si>
    <t>Combined Totals of all Proprietary Funds - Revenue, Expenses, Changes in Net Position</t>
  </si>
  <si>
    <t>Combined Totals of all Proprietary Funds - Change in net position - (increase in net position is recorded as a positive and a decrease in net position is recorded as a negative)</t>
  </si>
  <si>
    <t>Kathy</t>
  </si>
  <si>
    <t>Denise</t>
  </si>
  <si>
    <t>Sally</t>
  </si>
  <si>
    <t>Harris</t>
  </si>
  <si>
    <t>DIW batch total</t>
  </si>
  <si>
    <t>School Current Expense Report</t>
  </si>
  <si>
    <t>General Fund-Rev, Exp. Change in Fund Balance or General Fund Budget Actual</t>
  </si>
  <si>
    <t>Amount of Supplemental School Tax revenue recorded in the governmental funds.</t>
  </si>
  <si>
    <t>Local Current Expense Revenue from the County (Enter as a positive) 
Exclude: supplemental taxes
Include: Timber Receipts, amounts spent on 
                  resource officers and nurses, etc.  
                  Amount must agree with the amount
                  reported in the County Audit Report</t>
  </si>
  <si>
    <t xml:space="preserve">Capital Outlay revenue from the County and budgeted by the County as Capital Outlay reported in the School Capital Outlay fund or the local current expense fund.  (capitalization policies might be different between the Schools and County)
</t>
  </si>
  <si>
    <t>County School Capital Outlay Rpt.</t>
  </si>
  <si>
    <t xml:space="preserve">Fund 8 Rev, Exp. Change in Fund Balance Rpt. </t>
  </si>
  <si>
    <t>Amount of Local Current Expense Funds received from the County transferred to Fund 8 this year.</t>
  </si>
  <si>
    <r>
      <t xml:space="preserve">Amount of </t>
    </r>
    <r>
      <rPr>
        <u/>
        <sz val="11"/>
        <color indexed="8"/>
        <rFont val="Calibri"/>
        <family val="2"/>
        <scheme val="minor"/>
      </rPr>
      <t>Capital Outlay Funds</t>
    </r>
    <r>
      <rPr>
        <sz val="11"/>
        <color indexed="8"/>
        <rFont val="Calibri"/>
        <family val="2"/>
        <scheme val="minor"/>
      </rPr>
      <t xml:space="preserve"> received from the County transferred to Fund 8 this year.</t>
    </r>
  </si>
  <si>
    <t>FS., OPEB note or RSI</t>
  </si>
  <si>
    <r>
      <t xml:space="preserve">Unit's share of Retirement Health Benefit Fund </t>
    </r>
    <r>
      <rPr>
        <sz val="11"/>
        <color rgb="FFFF0000"/>
        <rFont val="Calibri"/>
        <family val="2"/>
        <scheme val="minor"/>
      </rPr>
      <t>Net</t>
    </r>
    <r>
      <rPr>
        <sz val="11"/>
        <color theme="1"/>
        <rFont val="Calibri"/>
        <family val="2"/>
        <scheme val="minor"/>
      </rPr>
      <t xml:space="preserve"> OPEB Liability ($s)
- unit of government is a participating employer in the </t>
    </r>
    <r>
      <rPr>
        <b/>
        <sz val="11"/>
        <color theme="1"/>
        <rFont val="Calibri"/>
        <family val="2"/>
        <scheme val="minor"/>
      </rPr>
      <t>State's RHBF</t>
    </r>
    <r>
      <rPr>
        <sz val="11"/>
        <color theme="1"/>
        <rFont val="Calibri"/>
        <family val="2"/>
        <scheme val="minor"/>
      </rPr>
      <t xml:space="preserve"> </t>
    </r>
  </si>
  <si>
    <r>
      <rPr>
        <sz val="11"/>
        <color rgb="FF0070C0"/>
        <rFont val="Calibri"/>
        <family val="2"/>
        <scheme val="minor"/>
      </rPr>
      <t xml:space="preserve">Please note - Account 621 - if applicable - </t>
    </r>
    <r>
      <rPr>
        <sz val="11"/>
        <rFont val="Calibri"/>
        <family val="2"/>
        <scheme val="minor"/>
      </rPr>
      <t xml:space="preserve">See RSI Schedule of PROPORTIONATE SHARE OF </t>
    </r>
    <r>
      <rPr>
        <b/>
        <sz val="11"/>
        <rFont val="Calibri"/>
        <family val="2"/>
        <scheme val="minor"/>
      </rPr>
      <t>NET</t>
    </r>
    <r>
      <rPr>
        <sz val="11"/>
        <rFont val="Calibri"/>
        <family val="2"/>
        <scheme val="minor"/>
      </rPr>
      <t xml:space="preserve"> OPEB LIABILITY - RETIREE HEALTH BENEFIT FUND REQUIRED SUPPLEMENTARY INFORMATION</t>
    </r>
  </si>
  <si>
    <t>Net OPEB Liability RHBF</t>
  </si>
  <si>
    <t>Alamance-Burlington School System</t>
  </si>
  <si>
    <t>Alexander County Schools</t>
  </si>
  <si>
    <t>Alleghany County Schools</t>
  </si>
  <si>
    <t>Anson County Schools</t>
  </si>
  <si>
    <t>Ashe County Schools</t>
  </si>
  <si>
    <t>Asheboro City Schools</t>
  </si>
  <si>
    <t>Asheville City Schools</t>
  </si>
  <si>
    <t>Avery County Schools</t>
  </si>
  <si>
    <t>Beaufort County Schools</t>
  </si>
  <si>
    <t>Bertie County Schools</t>
  </si>
  <si>
    <t>Bladen County Schools</t>
  </si>
  <si>
    <t>Brunswick County Schools</t>
  </si>
  <si>
    <t>Buncombe County Schools</t>
  </si>
  <si>
    <t>Burke County Schools</t>
  </si>
  <si>
    <t>Cabarrus County Schools</t>
  </si>
  <si>
    <t>Caldwell County Schools</t>
  </si>
  <si>
    <t>Camden County Schools</t>
  </si>
  <si>
    <t>Carteret County Schools</t>
  </si>
  <si>
    <t>Caswell County Schools</t>
  </si>
  <si>
    <t>Catawba County Schools</t>
  </si>
  <si>
    <t>Chapel Hill/Carrboro City Schools</t>
  </si>
  <si>
    <t>Charlotte/Mecklenburg County Schools</t>
  </si>
  <si>
    <t>Chatham County Schools</t>
  </si>
  <si>
    <t>Cherokee County Schools</t>
  </si>
  <si>
    <t>Clay County Schools</t>
  </si>
  <si>
    <t>Cleveland County Schools</t>
  </si>
  <si>
    <t>Clinton City Schools</t>
  </si>
  <si>
    <t>Columbus County Schools</t>
  </si>
  <si>
    <t>Craven County Schools</t>
  </si>
  <si>
    <t>Cumberland County Schools</t>
  </si>
  <si>
    <t>Currituck County Schools</t>
  </si>
  <si>
    <t>Dare County Schools</t>
  </si>
  <si>
    <t>Davidson County Schools</t>
  </si>
  <si>
    <t>Davie County Schools</t>
  </si>
  <si>
    <t>Duplin County Schools</t>
  </si>
  <si>
    <t>Durham Public Schools</t>
  </si>
  <si>
    <t>Edenton City/Chowan County Schools</t>
  </si>
  <si>
    <t>Edgecombe County Schools</t>
  </si>
  <si>
    <t>Elizabeth City-Pasquotank County Schools</t>
  </si>
  <si>
    <t>Elkin City Schools</t>
  </si>
  <si>
    <t>Franklin County Schools</t>
  </si>
  <si>
    <t>Gaston County Schools</t>
  </si>
  <si>
    <t>Gates County Schools</t>
  </si>
  <si>
    <t>Graham County Schools</t>
  </si>
  <si>
    <t>Granville County Schools</t>
  </si>
  <si>
    <t>Greene County Schools</t>
  </si>
  <si>
    <t>Guilford County Schools</t>
  </si>
  <si>
    <t>Halifax County Schools</t>
  </si>
  <si>
    <t>Harnett County Schools</t>
  </si>
  <si>
    <t>Haywood County Schools</t>
  </si>
  <si>
    <t>Henderson County Schools</t>
  </si>
  <si>
    <t>Hertford County Schools</t>
  </si>
  <si>
    <t>Hickory City Schools</t>
  </si>
  <si>
    <t>Hoke County Schools</t>
  </si>
  <si>
    <t>Hyde County Schools</t>
  </si>
  <si>
    <t>Iredell County/Statesville City Schools</t>
  </si>
  <si>
    <t>Jackson County Schools</t>
  </si>
  <si>
    <t>Johnston County Schools</t>
  </si>
  <si>
    <t>Jones County Schools</t>
  </si>
  <si>
    <t>Sharon</t>
  </si>
  <si>
    <t>Amanda</t>
  </si>
  <si>
    <t>Sandra</t>
  </si>
  <si>
    <t>Georgia</t>
  </si>
  <si>
    <t>Susan</t>
  </si>
  <si>
    <t>Tina</t>
  </si>
  <si>
    <t>Keith</t>
  </si>
  <si>
    <t>Kelly</t>
  </si>
  <si>
    <t>David</t>
  </si>
  <si>
    <t>Andrew</t>
  </si>
  <si>
    <t>Karla</t>
  </si>
  <si>
    <t>Jonathan</t>
  </si>
  <si>
    <t>Sheila</t>
  </si>
  <si>
    <t>Tony</t>
  </si>
  <si>
    <t>Charlene</t>
  </si>
  <si>
    <t>Tyler</t>
  </si>
  <si>
    <t>Clay</t>
  </si>
  <si>
    <t>Dawn</t>
  </si>
  <si>
    <t>Paul</t>
  </si>
  <si>
    <t>Emma</t>
  </si>
  <si>
    <t>Rachael</t>
  </si>
  <si>
    <t>Quinnley</t>
  </si>
  <si>
    <t>Gary</t>
  </si>
  <si>
    <t>Lester</t>
  </si>
  <si>
    <t>Bernard</t>
  </si>
  <si>
    <t>Adam</t>
  </si>
  <si>
    <t>Ken</t>
  </si>
  <si>
    <t>Kristie</t>
  </si>
  <si>
    <t>Stephanie</t>
  </si>
  <si>
    <t>Mehaffey</t>
  </si>
  <si>
    <t>Holder</t>
  </si>
  <si>
    <t>Berry</t>
  </si>
  <si>
    <t>Coldiron</t>
  </si>
  <si>
    <t>Spivey</t>
  </si>
  <si>
    <t>Harvey</t>
  </si>
  <si>
    <t>Harrell</t>
  </si>
  <si>
    <t>Harrison</t>
  </si>
  <si>
    <t>Cahill</t>
  </si>
  <si>
    <t>Thorpe</t>
  </si>
  <si>
    <t>Lawson</t>
  </si>
  <si>
    <t>Kluttz</t>
  </si>
  <si>
    <t>Johnson</t>
  </si>
  <si>
    <t>Norfleet</t>
  </si>
  <si>
    <t>Carswell</t>
  </si>
  <si>
    <t>Miller Aldridge</t>
  </si>
  <si>
    <t>Shirley</t>
  </si>
  <si>
    <t>Messer</t>
  </si>
  <si>
    <t>Hollingsworth</t>
  </si>
  <si>
    <t>Altman</t>
  </si>
  <si>
    <t>Mizelle</t>
  </si>
  <si>
    <t>Beck</t>
  </si>
  <si>
    <t>George</t>
  </si>
  <si>
    <t>LeSieur</t>
  </si>
  <si>
    <t>Haines</t>
  </si>
  <si>
    <t>Hicks</t>
  </si>
  <si>
    <t>Coley</t>
  </si>
  <si>
    <t>Hoskins</t>
  </si>
  <si>
    <t>Pittman</t>
  </si>
  <si>
    <t>Greene</t>
  </si>
  <si>
    <t>Sochia</t>
  </si>
  <si>
    <t>Steele</t>
  </si>
  <si>
    <t>Chavis</t>
  </si>
  <si>
    <t>Chilcoat</t>
  </si>
  <si>
    <t>Walker</t>
  </si>
  <si>
    <t>Britt</t>
  </si>
  <si>
    <t>1/16/2007</t>
  </si>
  <si>
    <t>3/1/2019</t>
  </si>
  <si>
    <t>9/1/2020</t>
  </si>
  <si>
    <t>2/10/2005</t>
  </si>
  <si>
    <t>7/1/2021</t>
  </si>
  <si>
    <t>10/1/2019</t>
  </si>
  <si>
    <t>10/1/2012</t>
  </si>
  <si>
    <t>2/24/2014</t>
  </si>
  <si>
    <t>1/1/2000</t>
  </si>
  <si>
    <t>7/1/2013</t>
  </si>
  <si>
    <t>1/31/2019</t>
  </si>
  <si>
    <t>3/1/2013</t>
  </si>
  <si>
    <t>7/19/2021</t>
  </si>
  <si>
    <t>11/6/2017</t>
  </si>
  <si>
    <t>8/1/2020</t>
  </si>
  <si>
    <t>12/7/2017</t>
  </si>
  <si>
    <t>11/1/2019</t>
  </si>
  <si>
    <t>8/30/2013</t>
  </si>
  <si>
    <t>2/3/2014</t>
  </si>
  <si>
    <t>12/1/2005</t>
  </si>
  <si>
    <t>6/17/2013</t>
  </si>
  <si>
    <t>5/25/2012</t>
  </si>
  <si>
    <t>4/1/2019</t>
  </si>
  <si>
    <t>7/1/2020</t>
  </si>
  <si>
    <t>4/19/2021</t>
  </si>
  <si>
    <t>Sharon Mehaffey</t>
  </si>
  <si>
    <t>Cindy Holder</t>
  </si>
  <si>
    <t>Amanda Coldiron</t>
  </si>
  <si>
    <t>Sandra Spivey</t>
  </si>
  <si>
    <t>Georgia Harvey</t>
  </si>
  <si>
    <t>Susan Harrison</t>
  </si>
  <si>
    <t>Freyja Cahill</t>
  </si>
  <si>
    <t>Tina Thorpe</t>
  </si>
  <si>
    <t>Keith Lawson</t>
  </si>
  <si>
    <t>David Johnson</t>
  </si>
  <si>
    <t>Sally Norfleet</t>
  </si>
  <si>
    <t>Kathy Carswell</t>
  </si>
  <si>
    <t>Karla Miller Aldridge</t>
  </si>
  <si>
    <t>Jonathan Scott</t>
  </si>
  <si>
    <t>Sheila W. Shirley</t>
  </si>
  <si>
    <t>Tony Messer</t>
  </si>
  <si>
    <t>Shelley Hollingsworth</t>
  </si>
  <si>
    <t>Charlene Jones</t>
  </si>
  <si>
    <t>Denise Altman</t>
  </si>
  <si>
    <t>Susan Mizelle</t>
  </si>
  <si>
    <t>Tyler N Beck</t>
  </si>
  <si>
    <t>Clay Harris</t>
  </si>
  <si>
    <t>Dawn George</t>
  </si>
  <si>
    <t>Paul LeSieur</t>
  </si>
  <si>
    <t>Emma Berry</t>
  </si>
  <si>
    <t>Rachael Haines</t>
  </si>
  <si>
    <t>Megan Hicks</t>
  </si>
  <si>
    <t>Quinnley Coley</t>
  </si>
  <si>
    <t>Gary Hoskins</t>
  </si>
  <si>
    <t>Sandra Pittman</t>
  </si>
  <si>
    <t>Lester Greene</t>
  </si>
  <si>
    <t>Karen Stallings</t>
  </si>
  <si>
    <t>Adam Steele</t>
  </si>
  <si>
    <t>Wannaa Chavis</t>
  </si>
  <si>
    <t>Kristie Walker</t>
  </si>
  <si>
    <t>Melissa Moore</t>
  </si>
  <si>
    <t>Executive Director of Finance</t>
  </si>
  <si>
    <t>Chief Finance Officer</t>
  </si>
  <si>
    <t>Interim Finance Officer</t>
  </si>
  <si>
    <t>Assistant Superintendent of Finance</t>
  </si>
  <si>
    <t>Assistant Superintendent of Financial Services</t>
  </si>
  <si>
    <t>10/27/2021</t>
  </si>
  <si>
    <t>12/1/2021</t>
  </si>
  <si>
    <t>336-372-4345</t>
  </si>
  <si>
    <t>704-694-4417 ext.1200</t>
  </si>
  <si>
    <t>336-246-7175</t>
  </si>
  <si>
    <t>828-350-6104</t>
  </si>
  <si>
    <t>910-840-1236</t>
  </si>
  <si>
    <t>910-253-1014</t>
  </si>
  <si>
    <t>828-255-5886</t>
  </si>
  <si>
    <t>704-260-5705</t>
  </si>
  <si>
    <t>252-335-0831 ext.106</t>
  </si>
  <si>
    <t>252-728-4583</t>
  </si>
  <si>
    <t>336-694-4116</t>
  </si>
  <si>
    <t>828-464-8333</t>
  </si>
  <si>
    <t>919-542-3626</t>
  </si>
  <si>
    <t>828-389-8513</t>
  </si>
  <si>
    <t>910-596-8897</t>
  </si>
  <si>
    <t>910-642-5168</t>
  </si>
  <si>
    <t>252-514-6332</t>
  </si>
  <si>
    <t>252-232-2223</t>
  </si>
  <si>
    <t>336-242-5738</t>
  </si>
  <si>
    <t>910-296-6653</t>
  </si>
  <si>
    <t>252-482-4436</t>
  </si>
  <si>
    <t>336-835-3135 ext.1228</t>
  </si>
  <si>
    <t>919-496-2600 ext.286</t>
  </si>
  <si>
    <t>704-866-6130</t>
  </si>
  <si>
    <t>828-479-9820</t>
  </si>
  <si>
    <t>252-747-3425</t>
  </si>
  <si>
    <t>828-456-2400</t>
  </si>
  <si>
    <t>828-697-4733</t>
  </si>
  <si>
    <t>828-322-2855</t>
  </si>
  <si>
    <t>252-926-3281 ext.3506</t>
  </si>
  <si>
    <t>704-924-2056</t>
  </si>
  <si>
    <t>828-586-2311</t>
  </si>
  <si>
    <t>919-934-6031</t>
  </si>
  <si>
    <t>smehaffey@alexander.k12.nc.us</t>
  </si>
  <si>
    <t>amanda.coldiron@ashe.k12.nc.us</t>
  </si>
  <si>
    <t>sspivey@asheboro.k12.nc.us</t>
  </si>
  <si>
    <t>georgia.harvey@acsgmail.net</t>
  </si>
  <si>
    <t>sharrell@bertie.k12.nc.us</t>
  </si>
  <si>
    <t>sharrison@bladen.k12.nc.us</t>
  </si>
  <si>
    <t>fcahill@bcswan.net</t>
  </si>
  <si>
    <t>klawson@burke.k12.nc.us</t>
  </si>
  <si>
    <t>davjohnson@caldwellschools.com</t>
  </si>
  <si>
    <t>snorfleet@camden.k12.nc.us</t>
  </si>
  <si>
    <t>kathy.carswell@carteretk12.org</t>
  </si>
  <si>
    <t>karla_miller@catawbaschools.net</t>
  </si>
  <si>
    <t>jscott@chccs.k12.nc.us</t>
  </si>
  <si>
    <t>sheila.shirley@cms.k12.nc.us</t>
  </si>
  <si>
    <t>tmesser@chatham.k12.nc.us</t>
  </si>
  <si>
    <t>shollingsworth@clayschools.org</t>
  </si>
  <si>
    <t>cwjones@clinton.k12.nc.us</t>
  </si>
  <si>
    <t>Denise.altman@cravenk12.org</t>
  </si>
  <si>
    <t>smizelle@currituck.k12.nc.us</t>
  </si>
  <si>
    <t>tylerbeck@davidson.k12.nc.us</t>
  </si>
  <si>
    <t>harrisc@davie.k12.nc.us</t>
  </si>
  <si>
    <t>dgeorge@duplinschools.net</t>
  </si>
  <si>
    <t>Paul_LeSieur@dpsnc.net</t>
  </si>
  <si>
    <t>eberry@ecps.k12.nc.us</t>
  </si>
  <si>
    <t>rhaines@ecpps.k12.nc.us</t>
  </si>
  <si>
    <t>quinnleycoley@fcschools.net</t>
  </si>
  <si>
    <t>gfhoskins@gaston.k12.nc.us</t>
  </si>
  <si>
    <t>pittmansl@gatescountyschools.net</t>
  </si>
  <si>
    <t>lgreene@graham.k12.nc.us</t>
  </si>
  <si>
    <t>karenstallings@greene.k12.nc.us</t>
  </si>
  <si>
    <t>besochia@hcpsnc.org</t>
  </si>
  <si>
    <t>wchavis@hcs.k12.nc.us</t>
  </si>
  <si>
    <t>kchilcoat@hyde.k12.nc.us</t>
  </si>
  <si>
    <t>kwalker@jcpsmail.org</t>
  </si>
  <si>
    <t>stephenbritt@johnston.k12.nc.us</t>
  </si>
  <si>
    <t>stephanie.hass@cherokee.k12.nc.us</t>
  </si>
  <si>
    <t>trexlet@gcsnc.com</t>
  </si>
  <si>
    <t>Hass</t>
  </si>
  <si>
    <t>Trexler</t>
  </si>
  <si>
    <t>5/25/2007</t>
  </si>
  <si>
    <t>Stephanie Hass</t>
  </si>
  <si>
    <t>Ken Chilcoat</t>
  </si>
  <si>
    <t>Interim Chief Financial Officer</t>
  </si>
  <si>
    <t>828-728-8407</t>
  </si>
  <si>
    <t>252-335-2981</t>
  </si>
  <si>
    <t>336-370-8372</t>
  </si>
  <si>
    <t>Associate Superintendent for Business Operations</t>
  </si>
  <si>
    <t>=626-627-628-629-630-631-632 (632 will not be included on BOE DIW)</t>
  </si>
  <si>
    <t>If unit is an employer participant in one of the State Cost Sharing Plans rows 66-68 should be blank.  Unless they have an additional single employer plan.</t>
  </si>
  <si>
    <t xml:space="preserve">BOE Only-- Local Current Exp. Revenue from County. </t>
  </si>
  <si>
    <t>Did your audit disclose as a finding any statutory violations (not including budget violations) (Yes or No)</t>
  </si>
  <si>
    <t xml:space="preserve"> Did the unit have a board-appointed finance officer the entire fiscal year (Yes or No)</t>
  </si>
  <si>
    <r>
      <t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t>
    </r>
    <r>
      <rPr>
        <b/>
        <sz val="11"/>
        <color theme="1"/>
        <rFont val="Calibri"/>
        <family val="2"/>
        <scheme val="minor"/>
      </rPr>
      <t xml:space="preserve">Select "1" for Yes and "2" for No from the drop down list.
</t>
    </r>
  </si>
  <si>
    <r>
      <t xml:space="preserve">Telephone number - </t>
    </r>
    <r>
      <rPr>
        <b/>
        <sz val="11"/>
        <color theme="1"/>
        <rFont val="Calibri"/>
        <family val="2"/>
        <scheme val="minor"/>
      </rPr>
      <t>enter only telephone number</t>
    </r>
    <r>
      <rPr>
        <sz val="11"/>
        <color theme="1"/>
        <rFont val="Calibri"/>
        <family val="2"/>
        <scheme val="minor"/>
      </rPr>
      <t xml:space="preserve">   ###-###-####</t>
    </r>
  </si>
  <si>
    <t>Enter telephone extension, etc.</t>
  </si>
  <si>
    <t>Date         (Enter as "MM/DD/YYYY")</t>
  </si>
  <si>
    <r>
      <t>Date on which the local government, public authority, or designated official appointed the finance officer?</t>
    </r>
    <r>
      <rPr>
        <b/>
        <sz val="11"/>
        <color theme="5" tint="-0.249977111117893"/>
        <rFont val="Calibri"/>
        <family val="2"/>
        <scheme val="minor"/>
      </rPr>
      <t xml:space="preserve"> </t>
    </r>
    <r>
      <rPr>
        <sz val="11"/>
        <color theme="1"/>
        <rFont val="Calibri"/>
        <family val="2"/>
        <scheme val="minor"/>
      </rPr>
      <t xml:space="preserve">    </t>
    </r>
    <r>
      <rPr>
        <b/>
        <sz val="11"/>
        <color theme="1"/>
        <rFont val="Calibri"/>
        <family val="2"/>
        <scheme val="minor"/>
      </rPr>
      <t>Date Format  MM/DD/YYYY</t>
    </r>
  </si>
  <si>
    <r>
      <t xml:space="preserve">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
</t>
    </r>
    <r>
      <rPr>
        <b/>
        <sz val="11"/>
        <color theme="1"/>
        <rFont val="Calibri"/>
        <family val="2"/>
        <scheme val="minor"/>
      </rPr>
      <t>Select from the drop down list.</t>
    </r>
  </si>
  <si>
    <t>Single Audit Only - Coronavirus State and Local Recovery Funds expenditures (21.027)</t>
  </si>
  <si>
    <t>Single Audit Only - Opioid Settlement Funds</t>
  </si>
  <si>
    <t>Joy</t>
  </si>
  <si>
    <t>Thomas</t>
  </si>
  <si>
    <t>Freja</t>
  </si>
  <si>
    <t>Carol</t>
  </si>
  <si>
    <t>Nelson</t>
  </si>
  <si>
    <t>Robert</t>
  </si>
  <si>
    <t>Jay</t>
  </si>
  <si>
    <t>Anna</t>
  </si>
  <si>
    <t>DENA</t>
  </si>
  <si>
    <t>Vickie</t>
  </si>
  <si>
    <t>Terry</t>
  </si>
  <si>
    <t>Taylor</t>
  </si>
  <si>
    <t>Lori</t>
  </si>
  <si>
    <t>Jeffrey</t>
  </si>
  <si>
    <t>McVey</t>
  </si>
  <si>
    <t>Drake</t>
  </si>
  <si>
    <t>Howell</t>
  </si>
  <si>
    <t>Lewis</t>
  </si>
  <si>
    <t>Herndon</t>
  </si>
  <si>
    <t>Showalter</t>
  </si>
  <si>
    <t>McDaniel</t>
  </si>
  <si>
    <t>Stanley</t>
  </si>
  <si>
    <t>Toland</t>
  </si>
  <si>
    <t>McGinnis</t>
  </si>
  <si>
    <t>HOWELL</t>
  </si>
  <si>
    <t>Hines</t>
  </si>
  <si>
    <t>Alston</t>
  </si>
  <si>
    <t>Cox</t>
  </si>
  <si>
    <t>Garland</t>
  </si>
  <si>
    <t>Merritt</t>
  </si>
  <si>
    <t>Blalock</t>
  </si>
  <si>
    <t>7/1/2022</t>
  </si>
  <si>
    <t>3/1/2022</t>
  </si>
  <si>
    <t>1/1/2022</t>
  </si>
  <si>
    <t>8/13/2018</t>
  </si>
  <si>
    <t>12/20/2021</t>
  </si>
  <si>
    <t>3/3/2020</t>
  </si>
  <si>
    <t>9/12/2022</t>
  </si>
  <si>
    <t>10/12/2022</t>
  </si>
  <si>
    <t>12/13/2021</t>
  </si>
  <si>
    <t>Kim McVey</t>
  </si>
  <si>
    <t>Joy Drake</t>
  </si>
  <si>
    <t>Thomas Howell</t>
  </si>
  <si>
    <t>Tammy Lewis</t>
  </si>
  <si>
    <t>Steven Harrell</t>
  </si>
  <si>
    <t>Nelson Showalter</t>
  </si>
  <si>
    <t>Robert McDaniel</t>
  </si>
  <si>
    <t>Jay Stanley</t>
  </si>
  <si>
    <t>Jay Toland</t>
  </si>
  <si>
    <t>Anna McGinnis</t>
  </si>
  <si>
    <t>DENA R. HOWELL</t>
  </si>
  <si>
    <t>Racheal Haines</t>
  </si>
  <si>
    <t>Vickie Hines</t>
  </si>
  <si>
    <t>Tara Trexler</t>
  </si>
  <si>
    <t>Terry Alston</t>
  </si>
  <si>
    <t>Andrew Cox</t>
  </si>
  <si>
    <t>Taylor Garland</t>
  </si>
  <si>
    <t>Bernard E. Sochia</t>
  </si>
  <si>
    <t>Lori Merritt</t>
  </si>
  <si>
    <t>Jeffrey Blalock</t>
  </si>
  <si>
    <t>Interim Director of Finance</t>
  </si>
  <si>
    <t>CHIEF FINANCE OFFICER</t>
  </si>
  <si>
    <t>DIRECTOR OF FINANCE</t>
  </si>
  <si>
    <t>Director of Business and Financial Services</t>
  </si>
  <si>
    <t>10/25/2022</t>
  </si>
  <si>
    <t>10/11/2022</t>
  </si>
  <si>
    <t>11/21/2022</t>
  </si>
  <si>
    <t>2/14/2023</t>
  </si>
  <si>
    <t>11/22/2022</t>
  </si>
  <si>
    <t>10/13/2022</t>
  </si>
  <si>
    <t>11/17/2022</t>
  </si>
  <si>
    <t>10/31/2022</t>
  </si>
  <si>
    <t>8/30/2022</t>
  </si>
  <si>
    <t>8/29/2022</t>
  </si>
  <si>
    <t>12/15/2022</t>
  </si>
  <si>
    <t>11/14/2022</t>
  </si>
  <si>
    <t>10/28/2022</t>
  </si>
  <si>
    <t>9/15/2022</t>
  </si>
  <si>
    <t>8/31/2022</t>
  </si>
  <si>
    <t>11/18/2022</t>
  </si>
  <si>
    <t>9/19/2022</t>
  </si>
  <si>
    <t>11/2/2022</t>
  </si>
  <si>
    <t>10/6/2022</t>
  </si>
  <si>
    <t>3/31/2023</t>
  </si>
  <si>
    <t>12/29/2022</t>
  </si>
  <si>
    <t>8/22/2022</t>
  </si>
  <si>
    <t>4/24/2023</t>
  </si>
  <si>
    <t>12/9/2022</t>
  </si>
  <si>
    <t>3/24/2023</t>
  </si>
  <si>
    <t>11/23/2022</t>
  </si>
  <si>
    <t>10/18/2022</t>
  </si>
  <si>
    <t>10/27/2022</t>
  </si>
  <si>
    <t>9/27/2022</t>
  </si>
  <si>
    <t>6/13/2023</t>
  </si>
  <si>
    <t>11/16/2022</t>
  </si>
  <si>
    <t>3/27/2023</t>
  </si>
  <si>
    <t>9/9/2022</t>
  </si>
  <si>
    <t>11/26/2022</t>
  </si>
  <si>
    <t>11/30/2022</t>
  </si>
  <si>
    <t>1/30/2023</t>
  </si>
  <si>
    <t>3/20/2023</t>
  </si>
  <si>
    <t>3/13/2023</t>
  </si>
  <si>
    <t>4/3/2023</t>
  </si>
  <si>
    <t>10/10/2022</t>
  </si>
  <si>
    <t>9/26/2022</t>
  </si>
  <si>
    <t>336-438-4000 ext.20035</t>
  </si>
  <si>
    <t>828-632-7001 ext.214</t>
  </si>
  <si>
    <t>704-694-4417</t>
  </si>
  <si>
    <t>828-733-8943</t>
  </si>
  <si>
    <t>252-940-6552</t>
  </si>
  <si>
    <t>252-794-6019</t>
  </si>
  <si>
    <t>336-694-4116 ext.75</t>
  </si>
  <si>
    <t>919-967-8211</t>
  </si>
  <si>
    <t>980-343-6231</t>
  </si>
  <si>
    <t>828-837-2722 ext.2421</t>
  </si>
  <si>
    <t>704-476-8048</t>
  </si>
  <si>
    <t>910-642-5168 ext.24029</t>
  </si>
  <si>
    <t>910-678-2860</t>
  </si>
  <si>
    <t>252-480-8888 ext.1959</t>
  </si>
  <si>
    <t>919-560-2000 ext.21544</t>
  </si>
  <si>
    <t>252-641-2628</t>
  </si>
  <si>
    <t>252-357-1113 ext.22</t>
  </si>
  <si>
    <t>919-693-4613 ext.101212</t>
  </si>
  <si>
    <t>252-583-5111 ext.272</t>
  </si>
  <si>
    <t>910-893-8151 ext.300401</t>
  </si>
  <si>
    <t>252-358-8482</t>
  </si>
  <si>
    <t>910-875-4106 ext.229</t>
  </si>
  <si>
    <t>252-448-2531 ext.2226</t>
  </si>
  <si>
    <t>kimberly_mcvey@abss.k12.nc.us</t>
  </si>
  <si>
    <t>cindy.holder@alleghany.k12,nc.us</t>
  </si>
  <si>
    <t>drake.joy@anson.k12.nc.us</t>
  </si>
  <si>
    <t>thomashowell@averyschools.net</t>
  </si>
  <si>
    <t>tlewis@beaufort.k12.nc.us</t>
  </si>
  <si>
    <t>tina.thorpe@bcsemail.org</t>
  </si>
  <si>
    <t>carol.herndon@cabarrus.k12.nc.us</t>
  </si>
  <si>
    <t>nshowalter@caswell.k12.nc.us</t>
  </si>
  <si>
    <t>rdmcdaniel@clevelandcountyschools.org</t>
  </si>
  <si>
    <t>jaystanley@columbus.k12.nc.us</t>
  </si>
  <si>
    <t>jaytoland@ccs.k12.nc.us</t>
  </si>
  <si>
    <t>mcginnisan@daretolearn.org</t>
  </si>
  <si>
    <t>dhowell@ecps.us</t>
  </si>
  <si>
    <t>hicksm@elkin.k12.nc.us</t>
  </si>
  <si>
    <t>hinesvs@gcs.k12.nc.us</t>
  </si>
  <si>
    <t>alstonte@halifax.k12.nc.us</t>
  </si>
  <si>
    <t>acox@harnett.k12.nc.us</t>
  </si>
  <si>
    <t>tgarland@haywood.k12.nc.us</t>
  </si>
  <si>
    <t>lmerritt@hertford.k12.nc.us</t>
  </si>
  <si>
    <t>blalockje@hickoryschools.net</t>
  </si>
  <si>
    <t>adam_steele@iss.k12.nc.us</t>
  </si>
  <si>
    <t>Melissa.Moore@jonesnc.net</t>
  </si>
  <si>
    <t>Did the unit have a board-appointed finance officer the entire fiscal year? (Yes or No)?</t>
  </si>
  <si>
    <t>Date Audit First Received</t>
  </si>
  <si>
    <t>2022-10-28</t>
  </si>
  <si>
    <t>2022-10-12</t>
  </si>
  <si>
    <t>2022-11-21</t>
  </si>
  <si>
    <t>2023-02-16</t>
  </si>
  <si>
    <t>2022-11-23</t>
  </si>
  <si>
    <t>2022-09-28</t>
  </si>
  <si>
    <t>2022-11-20</t>
  </si>
  <si>
    <t>2022-11-01</t>
  </si>
  <si>
    <t>2022-09-01</t>
  </si>
  <si>
    <t>2022-10-31</t>
  </si>
  <si>
    <t>2022-11-18</t>
  </si>
  <si>
    <t>2022-09-11</t>
  </si>
  <si>
    <t>2022-11-05</t>
  </si>
  <si>
    <t>2022-09-20</t>
  </si>
  <si>
    <t>2022-11-16</t>
  </si>
  <si>
    <t>2022-11-04</t>
  </si>
  <si>
    <t>2023-03-31</t>
  </si>
  <si>
    <t>2023-01-23</t>
  </si>
  <si>
    <t>2022-08-27</t>
  </si>
  <si>
    <t>2023-04-24</t>
  </si>
  <si>
    <t>2022-12-12</t>
  </si>
  <si>
    <t>2023-03-29</t>
  </si>
  <si>
    <t>2022-11-27</t>
  </si>
  <si>
    <t>2022-10-19</t>
  </si>
  <si>
    <t>2022-09-29</t>
  </si>
  <si>
    <t>2023-06-15</t>
  </si>
  <si>
    <t>2022-10-05</t>
  </si>
  <si>
    <t>2022-11-03</t>
  </si>
  <si>
    <t>2022-09-09</t>
  </si>
  <si>
    <t>2022-11-29</t>
  </si>
  <si>
    <t>2022-11-30</t>
  </si>
  <si>
    <t>2023-01-30</t>
  </si>
  <si>
    <t>2022-12-03</t>
  </si>
  <si>
    <t>2023-03-22</t>
  </si>
  <si>
    <t>2023-03-13</t>
  </si>
  <si>
    <t>2023-04-04</t>
  </si>
  <si>
    <t>2022-10-17</t>
  </si>
  <si>
    <t>2022-10-03</t>
  </si>
  <si>
    <t>WS - total operating revenues less total operating expenses plus depreciation less debt service principal payments and less debt service interest expense payments Formula: 84-85+49-331-89</t>
  </si>
  <si>
    <t>WS - unrestricted cash and investments divided by (total operating expenses plus total all non-operating expenses less depreciation plus debt service principal payments) Formula: 80/(85+351-49+331)</t>
  </si>
  <si>
    <t>Elec - total operating revenues less total operating expenses plus depreciation less debt service principal payments and less debt service interest expense payments Formula: 93-94+52-100-98</t>
  </si>
  <si>
    <t>Elec - unrestricted cash and investments divided by (total operating expenses plus total all non-operating expenses less depreciation plus debt service principal payments) Formula: 90/(94+364-52+100)</t>
  </si>
  <si>
    <t>Data documenting the unit's compliance with General Statue 159-25 is captured in account numbers 947, 948, 949, 950, and 952.</t>
  </si>
  <si>
    <r>
      <rPr>
        <b/>
        <i/>
        <sz val="12"/>
        <rFont val="Cambria"/>
        <family val="1"/>
      </rPr>
      <t xml:space="preserve"> Data Input Workbook</t>
    </r>
    <r>
      <rPr>
        <i/>
        <sz val="12"/>
        <rFont val="Cambria"/>
        <family val="1"/>
      </rPr>
      <t xml:space="preserve"> - This workbook combines the Unit Data from Audit Worksheet, the TD Info Completed by Auditor (formerly the Transmittal Document) and the Performance Indicator Print Worksheet.  The Unit Data from Audit Worksheet and the TD Info Completed Auditor Worksheet provides the information that populates the Performance Indicator Print Worksheet. </t>
    </r>
  </si>
  <si>
    <r>
      <t xml:space="preserve">The Unit Data from Audit Worksheet must be completed using audited financial statements and submitted with the audit report to the Local Government Commission.  This worksheet is designed so that each unit should be able to complete it in less than an hour, once they have a completed audit report.  Units can always choose to outsource the completion of this worksheet but it must be verified by the finance officer located </t>
    </r>
    <r>
      <rPr>
        <sz val="12"/>
        <color rgb="FFFF0000"/>
        <rFont val="Cambria"/>
        <family val="1"/>
      </rPr>
      <t>at the end</t>
    </r>
    <r>
      <rPr>
        <sz val="12"/>
        <color theme="1"/>
        <rFont val="Cambria"/>
        <family val="1"/>
      </rPr>
      <t xml:space="preserve"> of the worksheet.  The worksheet must be </t>
    </r>
    <r>
      <rPr>
        <b/>
        <sz val="12"/>
        <color indexed="8"/>
        <rFont val="Cambria"/>
        <family val="1"/>
      </rPr>
      <t>submitted with the unit’s audit report</t>
    </r>
    <r>
      <rPr>
        <sz val="12"/>
        <color indexed="8"/>
        <rFont val="Cambria"/>
        <family val="1"/>
      </rPr>
      <t>.</t>
    </r>
  </si>
  <si>
    <t>Did your audit disclose as a finding any statutory violations? (not including budget violations) (Yes or No) If the answer  is "Yes", review whether this needs to be disclosed in the Stewardship, Compliance and Accountability Note</t>
  </si>
  <si>
    <t>Did the unit have a board-appointed finance officer or board-appointed interim finance officer the entire fiscal year as required by G.S. 159-24 which provides that "each local government and public authority shall, at all times, have a finance officer appointed by the local government, public authority, or designated official to hold office at the pleasure of the appointing board or official?" (Yes or No)</t>
  </si>
  <si>
    <t>If the answer to 1059 is "No" then was the unit without a board-appointed interim or permanent finance officer for more than 2 weeks at any time in the fiscal year? (Note:  Please include a noncompliance finding related to GS 159-24, GS 159-25(a)(2) or GS 159-25( c) in the audit and/or include disclosure in  the Stewardship, Compliance, and Accountability section of the financial statement notes)   (Yes or No or N/A)</t>
  </si>
  <si>
    <t>Was the finance officer or interim finance officer bonded pursuant to G.S. 159-29 which requires that the finance officer give a true accounting and faithful performance bond in an amount not less than the greater of (1) $50,000 or (2) an amount equal to 10% of the unit's annually budgeted funds, up to $1,000,000? (Yes or No)</t>
  </si>
  <si>
    <t>Please enter page number if information included in the audit report/other communications</t>
  </si>
  <si>
    <t xml:space="preserve">Is there is a going concern noted in the audit report? </t>
  </si>
  <si>
    <r>
      <t xml:space="preserve">Number of significant deficiency findings (financial statement findings only)
</t>
    </r>
    <r>
      <rPr>
        <sz val="11"/>
        <color rgb="FFFF0000"/>
        <rFont val="Calibri"/>
        <family val="2"/>
        <scheme val="minor"/>
      </rPr>
      <t>Exclude findings reported in questions 907, 951</t>
    </r>
  </si>
  <si>
    <r>
      <t xml:space="preserve">Number of material weaknesses findings (financial statements findings only)
</t>
    </r>
    <r>
      <rPr>
        <sz val="11"/>
        <color rgb="FFFF0000"/>
        <rFont val="Calibri"/>
        <family val="2"/>
        <scheme val="minor"/>
      </rPr>
      <t xml:space="preserve">Exclude findings reported in questions 907, 951 </t>
    </r>
  </si>
  <si>
    <t xml:space="preserve">Was an AU-C Section 260 (The Auditor's Communication With Those Charged With Governance) letter issued?     </t>
  </si>
  <si>
    <t>Was an AU-C Section 265 (Communicating Internal Control Related Matters Identified in an Audit) letter issued?</t>
  </si>
  <si>
    <t>PY1</t>
  </si>
  <si>
    <t>Audit Year 2022</t>
  </si>
  <si>
    <t>Is there is a going concern noted in the audit report</t>
  </si>
  <si>
    <t>If the answer to 1059 is "No," then was the unit without a board-appointed interim or permanent finance officer for more than 2 weeks at any time in the fiscal year</t>
  </si>
  <si>
    <t xml:space="preserve">Was the finance officer or interim finance officer bonded pursuant to G.S. 159-29 </t>
  </si>
  <si>
    <t xml:space="preserve">Does the unit have a self-insurance fund? </t>
  </si>
  <si>
    <t>If the unit is self-insured for employee health care, does the unit use a qualified consultant to establish rates and appropriate reserve levels?</t>
  </si>
  <si>
    <r>
      <t xml:space="preserve">Does the Unit have a non-state administered pension plan?
</t>
    </r>
    <r>
      <rPr>
        <sz val="11"/>
        <color theme="5" tint="-0.249977111117893"/>
        <rFont val="Calibri"/>
        <family val="2"/>
        <scheme val="minor"/>
      </rPr>
      <t>(Note - OPEB is not a pension plan.)</t>
    </r>
  </si>
  <si>
    <t>Does the unit have a self-insurance fund</t>
  </si>
  <si>
    <t>If the unit is self-insured for employee health care, does the unit use a qualified consultant to establish rates and appropriate reserve levels</t>
  </si>
  <si>
    <t>Section 2:</t>
  </si>
  <si>
    <t>Please list the amount of ARPA funds expended in total this fiscal year for non-capital purposes.  Enter "zero" if no ARPA funds expended for this fiscal year for non-capital purposes</t>
  </si>
  <si>
    <t xml:space="preserve">Does the Unit have a non-state administered pension plan
</t>
  </si>
  <si>
    <t>Must be linked to unit number on Unit Data from Audit Worksheet tab</t>
  </si>
  <si>
    <t xml:space="preserve">The TD Info Completed by Auditor Worksheet is to be filled out using the completed audit report for the fiscal year 2024. </t>
  </si>
  <si>
    <t>Please remember the original 2024 audit report submission cannot be processed unless we receive the following:</t>
  </si>
  <si>
    <t xml:space="preserve">- PDF file of the Audit Report named “Unit Name 2024 Audit”             </t>
  </si>
  <si>
    <t>- PDF file of all communication letters from the auditor to the unit  named “Unit Name 2024 comm #1”, “Unit Name 2024 comm #2”, etc.</t>
  </si>
  <si>
    <t xml:space="preserve">- Excel file named “Unit Name 2024 Data Input Workbook" </t>
  </si>
  <si>
    <t>If the 2024 Unit Data from Audit worksheet or the Performance Indicators Print spreadsheet is not populated with prior year's financial data for the unit of government, please email the data input workbook at lgcaudit@nctreasurer.com.  We will email you  the updated Data Input Workbook with the prior years' financial data ..</t>
  </si>
  <si>
    <t>Location of Documents for the 2024 Audit Submission Process</t>
  </si>
  <si>
    <t>Instructions for Audits with a Fiscal Year Ending Earlier than June 30, 2024</t>
  </si>
  <si>
    <t>If you are performing an audit for a year earlier than June 30, 2024, please email LGCAudit@nctreasurer.com, as you will need to use the appropriate transmittal and data input document for that time period.</t>
  </si>
  <si>
    <r>
      <t xml:space="preserve">The questions on the </t>
    </r>
    <r>
      <rPr>
        <b/>
        <i/>
        <u/>
        <sz val="12"/>
        <rFont val="Cambria"/>
        <family val="1"/>
      </rPr>
      <t>2024 TD Info Completed by Auditor</t>
    </r>
    <r>
      <rPr>
        <b/>
        <i/>
        <sz val="12"/>
        <rFont val="Cambria"/>
        <family val="1"/>
      </rPr>
      <t xml:space="preserve"> tab assist our team in routing the audit report through our review process.  Please answer all questions before submitting the Data Input Workbook to the portal.  Incomplete TD Info Completed by Auditor tabs will be returned and may delay invoice processing.  </t>
    </r>
  </si>
  <si>
    <t>PY2</t>
  </si>
  <si>
    <t>52765</t>
  </si>
  <si>
    <t>52767</t>
  </si>
  <si>
    <t>52768</t>
  </si>
  <si>
    <t>52769</t>
  </si>
  <si>
    <t>52770</t>
  </si>
  <si>
    <t>52771</t>
  </si>
  <si>
    <t>52772</t>
  </si>
  <si>
    <t>52773</t>
  </si>
  <si>
    <t>52774</t>
  </si>
  <si>
    <t>52775</t>
  </si>
  <si>
    <t>52776</t>
  </si>
  <si>
    <t>52777</t>
  </si>
  <si>
    <t>52778</t>
  </si>
  <si>
    <t>52779</t>
  </si>
  <si>
    <t>52781</t>
  </si>
  <si>
    <t>52782</t>
  </si>
  <si>
    <t>52783</t>
  </si>
  <si>
    <t>52784</t>
  </si>
  <si>
    <t>52785</t>
  </si>
  <si>
    <t>52786</t>
  </si>
  <si>
    <t>52989</t>
  </si>
  <si>
    <t>52990</t>
  </si>
  <si>
    <t>52787</t>
  </si>
  <si>
    <t>52788</t>
  </si>
  <si>
    <t>52789</t>
  </si>
  <si>
    <t>52790</t>
  </si>
  <si>
    <t>52791</t>
  </si>
  <si>
    <t>52792</t>
  </si>
  <si>
    <t>52793</t>
  </si>
  <si>
    <t>52794</t>
  </si>
  <si>
    <t>52795</t>
  </si>
  <si>
    <t>52796</t>
  </si>
  <si>
    <t>52797</t>
  </si>
  <si>
    <t>52798</t>
  </si>
  <si>
    <t>52799</t>
  </si>
  <si>
    <t>52998</t>
  </si>
  <si>
    <t>52991</t>
  </si>
  <si>
    <t>52801</t>
  </si>
  <si>
    <t>52992</t>
  </si>
  <si>
    <t>52802</t>
  </si>
  <si>
    <t>52803</t>
  </si>
  <si>
    <t>52804</t>
  </si>
  <si>
    <t>52805</t>
  </si>
  <si>
    <t>52806</t>
  </si>
  <si>
    <t>52807</t>
  </si>
  <si>
    <t>52808</t>
  </si>
  <si>
    <t>52809</t>
  </si>
  <si>
    <t>52997</t>
  </si>
  <si>
    <t>52811</t>
  </si>
  <si>
    <t>52812</t>
  </si>
  <si>
    <t>52813</t>
  </si>
  <si>
    <t>52814</t>
  </si>
  <si>
    <t>52815</t>
  </si>
  <si>
    <t>52816</t>
  </si>
  <si>
    <t>52817</t>
  </si>
  <si>
    <t>52993</t>
  </si>
  <si>
    <t>52818</t>
  </si>
  <si>
    <t>52819</t>
  </si>
  <si>
    <t>52820</t>
  </si>
  <si>
    <t>Do you expect to issue debt requiring LGC approval within 12 months from the date that the audit is submitted - select "1" for year and "2" for no</t>
  </si>
  <si>
    <t>Were there any issues or other matters presented to the Governing Board regarding internal controls (not already listed as a material weakness or significant deficiency?</t>
  </si>
  <si>
    <t>Did the Unit have any of the following occur:
1.  Were any debt service payments deferred or restructured in this fiscal year? (does not include refinancings designed to take advantage of lower interest rates)
2.  Bond covenants were not met
3.  Debt serv</t>
  </si>
  <si>
    <t>Does the Performance Indicator Print worksheet in this workbook have a red shaded cell?</t>
  </si>
  <si>
    <t>Was the finance officer or interim finance officer bonded pursuant to G.S. 159-29 which requires that the finance officer give a true accounting and faithful performance bond in an amount not less than the greater of (1) $50,000 or (2) an amount equal to</t>
  </si>
  <si>
    <t>Does the unit have a self-insurance fund?</t>
  </si>
  <si>
    <t>Does the Unit have a non-state administrered pension plan?</t>
  </si>
  <si>
    <t>Please list the amount of ARPA funds expended in total this fiscal year for non-capital purposes.  Enter "zero" if no ARPA funds expended for this fiscal year for non-capital purposes.</t>
  </si>
  <si>
    <t>If the answer to 1059 is "No" then was the unit without a board-appointed interim or permanent finance officer for more than 2 weeks at any time in the fiscal year? (Note:  Please include a noncompliance finding related to GS 159-24, GS 159-25(a)(2) or GS</t>
  </si>
  <si>
    <t>Steven</t>
  </si>
  <si>
    <t>Heidi</t>
  </si>
  <si>
    <t>Kimberly</t>
  </si>
  <si>
    <t>Kerns</t>
  </si>
  <si>
    <t>11/1/2023</t>
  </si>
  <si>
    <t>Heidi Kerns</t>
  </si>
  <si>
    <t>Director of Finance</t>
  </si>
  <si>
    <t>11/30/2023</t>
  </si>
  <si>
    <t>11/14/2023</t>
  </si>
  <si>
    <t>9/21/2023</t>
  </si>
  <si>
    <t>11/7/2023</t>
  </si>
  <si>
    <t>11/22/2023</t>
  </si>
  <si>
    <t>10/27/2023</t>
  </si>
  <si>
    <t>11/17/2023</t>
  </si>
  <si>
    <t>10/31/2023</t>
  </si>
  <si>
    <t>11/16/2023</t>
  </si>
  <si>
    <t>11/10/2023</t>
  </si>
  <si>
    <t>10/20/2023</t>
  </si>
  <si>
    <t>11/9/2023</t>
  </si>
  <si>
    <t>11/21/2023</t>
  </si>
  <si>
    <t>10/25/2023</t>
  </si>
  <si>
    <t>10/30/2023</t>
  </si>
  <si>
    <t>10/6/2023</t>
  </si>
  <si>
    <t>11/15/2023</t>
  </si>
  <si>
    <t>11/27/2023</t>
  </si>
  <si>
    <t>11/13/2023</t>
  </si>
  <si>
    <t>9/29/2023</t>
  </si>
  <si>
    <t>2023-09-21</t>
  </si>
  <si>
    <t>2023-11-29</t>
  </si>
  <si>
    <t>2023-09-23</t>
  </si>
  <si>
    <t>2023-10-13</t>
  </si>
  <si>
    <t>2023-10-30</t>
  </si>
  <si>
    <t>2023-10-31</t>
  </si>
  <si>
    <t>2023-11-21</t>
  </si>
  <si>
    <t>2023-11-10</t>
  </si>
  <si>
    <t>2023-10-20</t>
  </si>
  <si>
    <t>2023-11-09</t>
  </si>
  <si>
    <t>2023-10-27</t>
  </si>
  <si>
    <t>2023-11-20</t>
  </si>
  <si>
    <t>2023-11-22</t>
  </si>
  <si>
    <t>2023-10-06</t>
  </si>
  <si>
    <t>2023-10-25</t>
  </si>
  <si>
    <t>2023-11-15</t>
  </si>
  <si>
    <t>2023-11-30</t>
  </si>
  <si>
    <t>2023-09-29</t>
  </si>
  <si>
    <t>Faith</t>
  </si>
  <si>
    <t>Cherie</t>
  </si>
  <si>
    <t>Phillip</t>
  </si>
  <si>
    <t>Brook</t>
  </si>
  <si>
    <t>SHELLEY</t>
  </si>
  <si>
    <t>Rob</t>
  </si>
  <si>
    <t>Emily</t>
  </si>
  <si>
    <t>Cassie</t>
  </si>
  <si>
    <t>Cierra</t>
  </si>
  <si>
    <t>Sandy</t>
  </si>
  <si>
    <t>Dena</t>
  </si>
  <si>
    <t>Racheal</t>
  </si>
  <si>
    <t>Angela</t>
  </si>
  <si>
    <t>WILLENA</t>
  </si>
  <si>
    <t>Sherry</t>
  </si>
  <si>
    <t>Cope</t>
  </si>
  <si>
    <t>Wisse</t>
  </si>
  <si>
    <t>Penn</t>
  </si>
  <si>
    <t>Underwood</t>
  </si>
  <si>
    <t>HOLLINGSWORTH</t>
  </si>
  <si>
    <t>DeVane</t>
  </si>
  <si>
    <t>Cartrette</t>
  </si>
  <si>
    <t>Ojijo</t>
  </si>
  <si>
    <t>Mathis</t>
  </si>
  <si>
    <t>Henry</t>
  </si>
  <si>
    <t>RICHARDSON</t>
  </si>
  <si>
    <t>Raby</t>
  </si>
  <si>
    <t>10/2/2023</t>
  </si>
  <si>
    <t>9/1/2023</t>
  </si>
  <si>
    <t>8/1/2023</t>
  </si>
  <si>
    <t>7/31/2023</t>
  </si>
  <si>
    <t>5/1/2023</t>
  </si>
  <si>
    <t>5/31/2023</t>
  </si>
  <si>
    <t>4/12/2012</t>
  </si>
  <si>
    <t>7/1/2023</t>
  </si>
  <si>
    <t>8/11/2022</t>
  </si>
  <si>
    <t>12/1/2023</t>
  </si>
  <si>
    <t>2/5/2024</t>
  </si>
  <si>
    <t>7/10/2023</t>
  </si>
  <si>
    <t>8/2/2023</t>
  </si>
  <si>
    <t>5/20/2023</t>
  </si>
  <si>
    <t>5/1/2012</t>
  </si>
  <si>
    <t>4/10/2023</t>
  </si>
  <si>
    <t>Kimberly McVey</t>
  </si>
  <si>
    <t>Faith Cope</t>
  </si>
  <si>
    <t>Cherrie Wisse</t>
  </si>
  <si>
    <t>Brook Underwood</t>
  </si>
  <si>
    <t>Kelly H. Kluttz</t>
  </si>
  <si>
    <t>Rob McDaniel</t>
  </si>
  <si>
    <t>Emily Devane</t>
  </si>
  <si>
    <t>Cassie Cartrette</t>
  </si>
  <si>
    <t>Cierra Ojijo</t>
  </si>
  <si>
    <t>Sandy Pittman</t>
  </si>
  <si>
    <t>Dena Howell</t>
  </si>
  <si>
    <t>Joy Mathis</t>
  </si>
  <si>
    <t>Angela C. Henry</t>
  </si>
  <si>
    <t>LORI MERRITT</t>
  </si>
  <si>
    <t>WILLENA RICHARDSON</t>
  </si>
  <si>
    <t>Sherry Raby</t>
  </si>
  <si>
    <t>Associate Superintendent Business Operations</t>
  </si>
  <si>
    <t>Director of Finance, Interim</t>
  </si>
  <si>
    <t>INTERIM FINANCE OFFICER</t>
  </si>
  <si>
    <t>6/24/2024</t>
  </si>
  <si>
    <t>10/13/2023</t>
  </si>
  <si>
    <t>11/28/2023</t>
  </si>
  <si>
    <t>1/10/2024</t>
  </si>
  <si>
    <t>11/8/2023</t>
  </si>
  <si>
    <t>10/19/2023</t>
  </si>
  <si>
    <t>12/6/2023</t>
  </si>
  <si>
    <t>1/30/2024</t>
  </si>
  <si>
    <t>3/15/2024</t>
  </si>
  <si>
    <t>2/28/2024</t>
  </si>
  <si>
    <t>11/20/2023</t>
  </si>
  <si>
    <t>4/10/2024</t>
  </si>
  <si>
    <t>336-570-6060 ext.20035</t>
  </si>
  <si>
    <t>828-733-6006 ext.1505</t>
  </si>
  <si>
    <t>252-794-6026</t>
  </si>
  <si>
    <t>910-782-5014</t>
  </si>
  <si>
    <t>858-255-5886</t>
  </si>
  <si>
    <t>439-430-3</t>
  </si>
  <si>
    <t>910-592-3132</t>
  </si>
  <si>
    <t>919-560-2000 ext.21620</t>
  </si>
  <si>
    <t>252-641-2600 ext.2628</t>
  </si>
  <si>
    <t>252-335-2981 ext.127</t>
  </si>
  <si>
    <t>336-835-3135 ext.1229</t>
  </si>
  <si>
    <t>336-370-8343</t>
  </si>
  <si>
    <t>252-358-1761 ext.18482</t>
  </si>
  <si>
    <t>heidi.kerns@acsgmail.net</t>
  </si>
  <si>
    <t>faithcope@averyschools.net</t>
  </si>
  <si>
    <t>ccjones@bertie.k12.nc.us</t>
  </si>
  <si>
    <t>sharrison@balden.k12.nc.us</t>
  </si>
  <si>
    <t>cwisse@bcswan.net</t>
  </si>
  <si>
    <t>phillip.penn@cabarrus.k12.nc.us</t>
  </si>
  <si>
    <t>brook.underwood@caswell.k12.nc.us</t>
  </si>
  <si>
    <t>kellyh.kluttz@cms.k12.nc.us</t>
  </si>
  <si>
    <t>shelley.hollingsworth@clayschools.org</t>
  </si>
  <si>
    <t>edevane@clinton.k12.nc.us</t>
  </si>
  <si>
    <t>clarissaharris@columbus.k12.nc.us</t>
  </si>
  <si>
    <t>cierra_ojijo@dpsnc.net</t>
  </si>
  <si>
    <t>spittman@ecps.k12.nc.us</t>
  </si>
  <si>
    <t>mathisj@elkin.k12.nc.us</t>
  </si>
  <si>
    <t>quinnleycoley@fcshools.net</t>
  </si>
  <si>
    <t>harrellst@gatescountyschools.net</t>
  </si>
  <si>
    <t>henrya@gcsnc.com</t>
  </si>
  <si>
    <t>wrichardson@hcs.k12.nc.us</t>
  </si>
  <si>
    <t>sherry.raby@jonesnc.net</t>
  </si>
  <si>
    <t>2024-06-26</t>
  </si>
  <si>
    <t>2023-10-14</t>
  </si>
  <si>
    <t>2023-11-13</t>
  </si>
  <si>
    <t>2023-11-28</t>
  </si>
  <si>
    <t>2023-11-14</t>
  </si>
  <si>
    <t>2023-12-01</t>
  </si>
  <si>
    <t>2023-11-01</t>
  </si>
  <si>
    <t>2024-01-15</t>
  </si>
  <si>
    <t>2023-12-06</t>
  </si>
  <si>
    <t>2024-01-30</t>
  </si>
  <si>
    <t>2024-03-15</t>
  </si>
  <si>
    <t>2024-02-28</t>
  </si>
  <si>
    <t>2023-10-12</t>
  </si>
  <si>
    <t>2023-11-16</t>
  </si>
  <si>
    <t>2024-04-17</t>
  </si>
  <si>
    <t xml:space="preserve">Was a  Management Letter issued by the auditor to the unit of government? </t>
  </si>
  <si>
    <t>Kannapolis City Schools</t>
  </si>
  <si>
    <t>Lee County Schools</t>
  </si>
  <si>
    <t>Lenoir County Schools</t>
  </si>
  <si>
    <t>Lexington City Schools</t>
  </si>
  <si>
    <t>Lincoln County Schools</t>
  </si>
  <si>
    <t>Macon County Schools</t>
  </si>
  <si>
    <t>Madison County Schools</t>
  </si>
  <si>
    <t>Martin County Schools</t>
  </si>
  <si>
    <t>McDowell County Schools</t>
  </si>
  <si>
    <t>Mitchell County Schools</t>
  </si>
  <si>
    <t>Montgomery County Schools</t>
  </si>
  <si>
    <t>Moore County Schools</t>
  </si>
  <si>
    <t>Mooresville Graded School District</t>
  </si>
  <si>
    <t>Mount Airy City Schools</t>
  </si>
  <si>
    <t>Nash County Public Schools</t>
  </si>
  <si>
    <t>New Hanover County Schools</t>
  </si>
  <si>
    <t>Newton/Conover City Schools</t>
  </si>
  <si>
    <t>Northampton County Schools</t>
  </si>
  <si>
    <t>Northeast Regional School of Biotechnology and Agriscience</t>
  </si>
  <si>
    <t>Onslow County Schools</t>
  </si>
  <si>
    <t>Orange County Schools</t>
  </si>
  <si>
    <t>Pamlico County Schools</t>
  </si>
  <si>
    <t>Pender County Schools</t>
  </si>
  <si>
    <t>Perquimans County Schools</t>
  </si>
  <si>
    <t>Person County Schools</t>
  </si>
  <si>
    <t>Pitt County Schools</t>
  </si>
  <si>
    <t>Polk County Schools</t>
  </si>
  <si>
    <t>Randolph County Schools</t>
  </si>
  <si>
    <t>Richmond County Schools</t>
  </si>
  <si>
    <t>Roanoke Rapids City Schools</t>
  </si>
  <si>
    <t>Robeson County Schools</t>
  </si>
  <si>
    <t>Rockingham County Schools</t>
  </si>
  <si>
    <t>Rowan County/Salisbury City Schools</t>
  </si>
  <si>
    <t>Rutherford County Schools</t>
  </si>
  <si>
    <t>Sampson County Schools</t>
  </si>
  <si>
    <t>Scotland County Schools</t>
  </si>
  <si>
    <t>Stanly County Schools</t>
  </si>
  <si>
    <t>Stokes County Schools</t>
  </si>
  <si>
    <t>Surry County Schools</t>
  </si>
  <si>
    <t>Swain County Schools</t>
  </si>
  <si>
    <t>Thomasville City Schools</t>
  </si>
  <si>
    <t>Transylvania County Schools</t>
  </si>
  <si>
    <t>Tyrrell County Schools</t>
  </si>
  <si>
    <t>Union County Schools</t>
  </si>
  <si>
    <t>Vance County Schools</t>
  </si>
  <si>
    <t>Wake County Schools</t>
  </si>
  <si>
    <t>Warren County Schools</t>
  </si>
  <si>
    <t>Washington County Schools</t>
  </si>
  <si>
    <t>Watauga County Schools</t>
  </si>
  <si>
    <t>Wayne County Public Schools</t>
  </si>
  <si>
    <t>Weldon City Schools</t>
  </si>
  <si>
    <t>Whiteville City Schools</t>
  </si>
  <si>
    <t>Wilkes County Schools</t>
  </si>
  <si>
    <t>Wilson County Schools</t>
  </si>
  <si>
    <t>Winston-Salem/Forsyth County Schools</t>
  </si>
  <si>
    <t>Yadkin County Schools</t>
  </si>
  <si>
    <t>Yancey County Schools</t>
  </si>
  <si>
    <t>The State and Local Government Finance Division did not create any Performance Indicators for Boards of Education for Fiscal Year 2024</t>
  </si>
  <si>
    <t>Audit 2023</t>
  </si>
  <si>
    <r>
      <t xml:space="preserve">Please list the amount of ARPA funds expended in total this fiscal year for non-capital purposes.  Enter </t>
    </r>
    <r>
      <rPr>
        <b/>
        <sz val="11"/>
        <rFont val="Calibri"/>
        <family val="2"/>
        <scheme val="minor"/>
      </rPr>
      <t xml:space="preserve">"0" </t>
    </r>
    <r>
      <rPr>
        <sz val="11"/>
        <color theme="1"/>
        <rFont val="Calibri"/>
        <family val="2"/>
        <scheme val="minor"/>
      </rPr>
      <t>if no ARPA funds expended for this fiscal year for non-capital purposes.</t>
    </r>
  </si>
  <si>
    <t>Fiscal Year 2024 -  Data Input Workbook incorporates the
Unit Data from Audit Worksheet, TD Info Completed by Auditor Worksheet, Performance Indicators Print Worksheet</t>
  </si>
  <si>
    <t>Version Date 8/31/2024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</si>
</sst>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9">
    <numFmt numFmtId="41" formatCode="_(* #,##0_);_(* \(#,##0\);_(* &quot;-&quot;_);_(@_)"/>
    <numFmt numFmtId="44" formatCode="_(&quot;$&quot;* #,##0.00_);_(&quot;$&quot;* \(#,##0.00\);_(&quot;$&quot;* &quot;-&quot;??_);_(@_)"/>
    <numFmt numFmtId="43" formatCode="_(* #,##0.00_);_(* \(#,##0.00\);_(* &quot;-&quot;??_);_(@_)"/>
    <numFmt numFmtId="164" formatCode="_(* #,##0_);_(* \(#,##0\);_(* &quot;-&quot;??_);_(@_)"/>
    <numFmt numFmtId="165" formatCode="_(* #,##0.0_);_(* \(#,##0.0\);_(* &quot;-&quot;??_);_(@_)"/>
    <numFmt numFmtId="166" formatCode="0_);[Red]\(0\)"/>
    <numFmt numFmtId="167" formatCode="_(&quot;$&quot;* #,##0_);_(&quot;$&quot;* \(#,##0\);_(&quot;$&quot;* &quot;-&quot;??_);_(@_)"/>
    <numFmt numFmtId="168" formatCode="0.0"/>
    <numFmt numFmtId="169" formatCode="0_);\(0\)"/>
    <numFmt numFmtId="170" formatCode="0.0_);\(0.0\)"/>
    <numFmt numFmtId="171" formatCode="_(* #,##0.0000_);_(* \(#,##0.0000\);_(* &quot;-&quot;??_);_(@_)"/>
    <numFmt numFmtId="172" formatCode="#,##0.0_);\(#,##0.0\)"/>
    <numFmt numFmtId="173" formatCode="_(* #,##0.00_);_(* \(#,##0.00\);_(* &quot;-&quot;_);_(@_)"/>
    <numFmt numFmtId="174" formatCode="_(* #,##0.00%_);[Red]_(* \(#,##0.00%\);_(0.00%_);@"/>
    <numFmt numFmtId="175" formatCode="m/d/yy;@"/>
    <numFmt numFmtId="176" formatCode="mm/dd/yyyy"/>
    <numFmt numFmtId="177" formatCode="#,##0.0"/>
    <numFmt numFmtId="178" formatCode="[&lt;=9999999]###\-####;\(###\)\ ###\-####"/>
    <numFmt numFmtId="179" formatCode="###\-###\-####"/>
  </numFmts>
  <fonts count="163" x14ac:knownFonts="1">
    <font>
      <sz val="11"/>
      <color theme="1"/>
      <name val="Calibri"/>
      <family val="2"/>
      <scheme val="minor"/>
    </font>
    <font>
      <sz val="11"/>
      <color indexed="8"/>
      <name val="Calibri"/>
      <family val="2"/>
    </font>
    <font>
      <sz val="11"/>
      <color indexed="10"/>
      <name val="Calibri"/>
      <family val="2"/>
    </font>
    <font>
      <b/>
      <sz val="11"/>
      <color indexed="8"/>
      <name val="Calibri"/>
      <family val="2"/>
    </font>
    <font>
      <sz val="11"/>
      <color indexed="62"/>
      <name val="Calibri"/>
      <family val="2"/>
    </font>
    <font>
      <sz val="11"/>
      <color indexed="60"/>
      <name val="Calibri"/>
      <family val="2"/>
    </font>
    <font>
      <sz val="10"/>
      <name val="Times New Roman"/>
      <family val="1"/>
    </font>
    <font>
      <sz val="11"/>
      <color indexed="9"/>
      <name val="Calibri"/>
      <family val="2"/>
    </font>
    <font>
      <b/>
      <sz val="11"/>
      <color indexed="9"/>
      <name val="Calibri"/>
      <family val="2"/>
    </font>
    <font>
      <sz val="11"/>
      <color indexed="17"/>
      <name val="Calibri"/>
      <family val="2"/>
    </font>
    <font>
      <b/>
      <sz val="11"/>
      <color indexed="63"/>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6"/>
      <name val="Calibri"/>
      <family val="2"/>
    </font>
    <font>
      <b/>
      <sz val="11"/>
      <color indexed="53"/>
      <name val="Calibri"/>
      <family val="2"/>
    </font>
    <font>
      <sz val="11"/>
      <color indexed="53"/>
      <name val="Calibri"/>
      <family val="2"/>
    </font>
    <font>
      <sz val="8"/>
      <name val="Arial"/>
      <family val="2"/>
    </font>
    <font>
      <sz val="8"/>
      <name val="Arial"/>
      <family val="2"/>
    </font>
    <font>
      <sz val="12"/>
      <name val="Garamond"/>
      <family val="1"/>
    </font>
    <font>
      <sz val="12"/>
      <name val="Garamond"/>
      <family val="1"/>
    </font>
    <font>
      <u/>
      <sz val="10"/>
      <color indexed="12"/>
      <name val="Arial"/>
      <family val="2"/>
    </font>
    <font>
      <sz val="10"/>
      <name val="Arial"/>
      <family val="2"/>
    </font>
    <font>
      <sz val="8"/>
      <name val="Arial"/>
      <family val="2"/>
    </font>
    <font>
      <sz val="10"/>
      <name val="Arial"/>
      <family val="2"/>
    </font>
    <font>
      <sz val="12"/>
      <name val="Garamond"/>
      <family val="1"/>
    </font>
    <font>
      <sz val="8"/>
      <name val="Arial"/>
      <family val="2"/>
    </font>
    <font>
      <sz val="10"/>
      <name val="Arial"/>
      <family val="2"/>
    </font>
    <font>
      <sz val="12"/>
      <name val="Garamond"/>
      <family val="1"/>
    </font>
    <font>
      <sz val="11"/>
      <color indexed="8"/>
      <name val="Century Schoolbook"/>
      <family val="2"/>
    </font>
    <font>
      <b/>
      <sz val="22"/>
      <color indexed="8"/>
      <name val="Calibri"/>
      <family val="2"/>
    </font>
    <font>
      <sz val="11"/>
      <color theme="1"/>
      <name val="Calibri"/>
      <family val="2"/>
      <scheme val="minor"/>
    </font>
    <font>
      <sz val="11"/>
      <color theme="1"/>
      <name val="Century Schoolbook"/>
      <family val="2"/>
    </font>
    <font>
      <u/>
      <sz val="11"/>
      <color theme="10"/>
      <name val="Calibri"/>
      <family val="2"/>
      <scheme val="minor"/>
    </font>
    <font>
      <u/>
      <sz val="11"/>
      <color theme="10"/>
      <name val="Calibri"/>
      <family val="2"/>
    </font>
    <font>
      <sz val="12"/>
      <color theme="1"/>
      <name val="Calibri"/>
      <family val="2"/>
      <scheme val="minor"/>
    </font>
    <font>
      <b/>
      <sz val="22"/>
      <color theme="1"/>
      <name val="Calibri"/>
      <family val="2"/>
      <scheme val="minor"/>
    </font>
    <font>
      <b/>
      <sz val="11"/>
      <color theme="1"/>
      <name val="Calibri"/>
      <family val="2"/>
      <scheme val="minor"/>
    </font>
    <font>
      <b/>
      <sz val="14"/>
      <color theme="1"/>
      <name val="Calibri"/>
      <family val="2"/>
      <scheme val="minor"/>
    </font>
    <font>
      <sz val="9"/>
      <color theme="1"/>
      <name val="Calibri"/>
      <family val="2"/>
      <scheme val="minor"/>
    </font>
    <font>
      <b/>
      <sz val="9"/>
      <color rgb="FFFF0000"/>
      <name val="Calibri"/>
      <family val="2"/>
      <scheme val="minor"/>
    </font>
    <font>
      <sz val="11"/>
      <color rgb="FF0070C0"/>
      <name val="Calibri"/>
      <family val="2"/>
      <scheme val="minor"/>
    </font>
    <font>
      <sz val="11"/>
      <name val="Calibri"/>
      <family val="2"/>
      <scheme val="minor"/>
    </font>
    <font>
      <sz val="12"/>
      <color theme="1"/>
      <name val="Century Schoolbook"/>
      <family val="1"/>
    </font>
    <font>
      <b/>
      <sz val="9"/>
      <color theme="1"/>
      <name val="Calibri"/>
      <family val="2"/>
      <scheme val="minor"/>
    </font>
    <font>
      <b/>
      <sz val="16"/>
      <color theme="1"/>
      <name val="Calibri"/>
      <family val="2"/>
      <scheme val="minor"/>
    </font>
    <font>
      <b/>
      <sz val="10"/>
      <color theme="1"/>
      <name val="Calibri"/>
      <family val="2"/>
      <scheme val="minor"/>
    </font>
    <font>
      <b/>
      <sz val="12"/>
      <color theme="0"/>
      <name val="Calibri"/>
      <family val="2"/>
      <scheme val="minor"/>
    </font>
    <font>
      <b/>
      <sz val="12"/>
      <color theme="1"/>
      <name val="Calibri"/>
      <family val="2"/>
      <scheme val="minor"/>
    </font>
    <font>
      <sz val="10"/>
      <color theme="1"/>
      <name val="Calibri"/>
      <family val="2"/>
      <scheme val="minor"/>
    </font>
    <font>
      <u/>
      <sz val="11"/>
      <color theme="1"/>
      <name val="Calibri"/>
      <family val="2"/>
      <scheme val="minor"/>
    </font>
    <font>
      <sz val="8"/>
      <name val="Calibri"/>
      <family val="2"/>
      <scheme val="minor"/>
    </font>
    <font>
      <sz val="11"/>
      <color rgb="FFC00000"/>
      <name val="Calibri"/>
      <family val="2"/>
      <scheme val="minor"/>
    </font>
    <font>
      <sz val="8"/>
      <color theme="1"/>
      <name val="Calibri"/>
      <family val="2"/>
      <scheme val="minor"/>
    </font>
    <font>
      <b/>
      <sz val="11"/>
      <name val="Calibri"/>
      <family val="2"/>
      <scheme val="minor"/>
    </font>
    <font>
      <b/>
      <sz val="11"/>
      <color indexed="8"/>
      <name val="Calibri"/>
      <family val="2"/>
      <scheme val="minor"/>
    </font>
    <font>
      <b/>
      <sz val="8"/>
      <color theme="1"/>
      <name val="Calibri"/>
      <family val="2"/>
      <scheme val="minor"/>
    </font>
    <font>
      <sz val="11"/>
      <color indexed="8"/>
      <name val="Calibri"/>
      <family val="2"/>
      <scheme val="minor"/>
    </font>
    <font>
      <sz val="28"/>
      <color theme="1"/>
      <name val="Calibri"/>
      <family val="2"/>
      <scheme val="minor"/>
    </font>
    <font>
      <sz val="9"/>
      <name val="Calibri"/>
      <family val="2"/>
      <scheme val="minor"/>
    </font>
    <font>
      <sz val="9"/>
      <color rgb="FFFF0000"/>
      <name val="Calibri"/>
      <family val="2"/>
      <scheme val="minor"/>
    </font>
    <font>
      <sz val="8"/>
      <name val="Arial"/>
      <family val="2"/>
    </font>
    <font>
      <sz val="10"/>
      <name val="Arial"/>
      <family val="2"/>
    </font>
    <font>
      <sz val="12"/>
      <name val="Garamond"/>
      <family val="1"/>
    </font>
    <font>
      <sz val="11"/>
      <color rgb="FFFF0000"/>
      <name val="Calibri"/>
      <family val="2"/>
      <scheme val="minor"/>
    </font>
    <font>
      <b/>
      <sz val="11"/>
      <color rgb="FFFF00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theme="0"/>
      <name val="Calibri"/>
      <family val="2"/>
      <scheme val="minor"/>
    </font>
    <font>
      <b/>
      <sz val="10"/>
      <color indexed="9"/>
      <name val="Arial"/>
      <family val="2"/>
    </font>
    <font>
      <b/>
      <sz val="10"/>
      <name val="Arial"/>
      <family val="2"/>
    </font>
    <font>
      <b/>
      <sz val="10"/>
      <color indexed="12"/>
      <name val="Arial"/>
      <family val="2"/>
    </font>
    <font>
      <sz val="9"/>
      <name val="Arial"/>
      <family val="2"/>
    </font>
    <font>
      <b/>
      <sz val="9"/>
      <color indexed="18"/>
      <name val="Arial"/>
      <family val="2"/>
    </font>
    <font>
      <b/>
      <sz val="9"/>
      <color indexed="9"/>
      <name val="Arial"/>
      <family val="2"/>
    </font>
    <font>
      <b/>
      <sz val="9"/>
      <name val="Arial"/>
      <family val="2"/>
    </font>
    <font>
      <b/>
      <sz val="10"/>
      <color theme="0"/>
      <name val="Arial"/>
      <family val="2"/>
    </font>
    <font>
      <sz val="11"/>
      <color rgb="FF9C6500"/>
      <name val="Calibri"/>
      <family val="2"/>
      <scheme val="minor"/>
    </font>
    <font>
      <sz val="10"/>
      <color indexed="63"/>
      <name val="Arial"/>
      <family val="2"/>
    </font>
    <font>
      <b/>
      <i/>
      <sz val="10"/>
      <color indexed="63"/>
      <name val="Arial"/>
      <family val="2"/>
    </font>
    <font>
      <b/>
      <sz val="10"/>
      <color indexed="8"/>
      <name val="Arial"/>
      <family val="2"/>
    </font>
    <font>
      <i/>
      <sz val="11"/>
      <color rgb="FF7F7F7F"/>
      <name val="Calibri"/>
      <family val="2"/>
      <scheme val="minor"/>
    </font>
    <font>
      <sz val="11"/>
      <color theme="0"/>
      <name val="Century Schoolbook"/>
      <family val="2"/>
    </font>
    <font>
      <sz val="11"/>
      <color rgb="FF9C0006"/>
      <name val="Century Schoolbook"/>
      <family val="2"/>
    </font>
    <font>
      <b/>
      <sz val="11"/>
      <color rgb="FFFA7D00"/>
      <name val="Century Schoolbook"/>
      <family val="2"/>
    </font>
    <font>
      <b/>
      <sz val="11"/>
      <color theme="0"/>
      <name val="Century Schoolbook"/>
      <family val="2"/>
    </font>
    <font>
      <i/>
      <sz val="11"/>
      <color rgb="FF7F7F7F"/>
      <name val="Century Schoolbook"/>
      <family val="2"/>
    </font>
    <font>
      <sz val="11"/>
      <color rgb="FF006100"/>
      <name val="Century Schoolbook"/>
      <family val="2"/>
    </font>
    <font>
      <b/>
      <sz val="15"/>
      <color theme="3"/>
      <name val="Century Schoolbook"/>
      <family val="2"/>
    </font>
    <font>
      <b/>
      <sz val="13"/>
      <color theme="3"/>
      <name val="Century Schoolbook"/>
      <family val="2"/>
    </font>
    <font>
      <b/>
      <sz val="11"/>
      <color theme="3"/>
      <name val="Century Schoolbook"/>
      <family val="2"/>
    </font>
    <font>
      <sz val="11"/>
      <color rgb="FF3F3F76"/>
      <name val="Century Schoolbook"/>
      <family val="2"/>
    </font>
    <font>
      <sz val="11"/>
      <color rgb="FFFA7D00"/>
      <name val="Century Schoolbook"/>
      <family val="2"/>
    </font>
    <font>
      <sz val="11"/>
      <color rgb="FF9C6500"/>
      <name val="Century Schoolbook"/>
      <family val="2"/>
    </font>
    <font>
      <b/>
      <sz val="11"/>
      <color rgb="FF3F3F3F"/>
      <name val="Century Schoolbook"/>
      <family val="2"/>
    </font>
    <font>
      <b/>
      <sz val="18"/>
      <color theme="3"/>
      <name val="Cambria"/>
      <family val="2"/>
      <scheme val="major"/>
    </font>
    <font>
      <b/>
      <sz val="11"/>
      <color theme="1"/>
      <name val="Century Schoolbook"/>
      <family val="2"/>
    </font>
    <font>
      <sz val="11"/>
      <color rgb="FFFF0000"/>
      <name val="Century Schoolbook"/>
      <family val="2"/>
    </font>
    <font>
      <b/>
      <sz val="11"/>
      <color rgb="FF000000"/>
      <name val="Calibri"/>
      <family val="2"/>
      <scheme val="minor"/>
    </font>
    <font>
      <b/>
      <sz val="11"/>
      <color theme="5" tint="-0.249977111117893"/>
      <name val="Calibri"/>
      <family val="2"/>
      <scheme val="minor"/>
    </font>
    <font>
      <sz val="10"/>
      <color rgb="FF000000"/>
      <name val="Times New Roman"/>
      <family val="1"/>
    </font>
    <font>
      <sz val="10"/>
      <color rgb="FF000000"/>
      <name val="Times New Roman"/>
      <family val="1"/>
    </font>
    <font>
      <u/>
      <sz val="10"/>
      <color indexed="12"/>
      <name val="Times New Roman"/>
      <family val="1"/>
    </font>
    <font>
      <u/>
      <sz val="10"/>
      <color theme="10"/>
      <name val="Times New Roman"/>
      <family val="1"/>
    </font>
    <font>
      <b/>
      <i/>
      <sz val="12"/>
      <name val="Cambria"/>
      <family val="1"/>
    </font>
    <font>
      <i/>
      <sz val="12"/>
      <name val="Cambria"/>
      <family val="1"/>
    </font>
    <font>
      <i/>
      <sz val="12"/>
      <color rgb="FFFF0000"/>
      <name val="Cambria"/>
      <family val="1"/>
    </font>
    <font>
      <i/>
      <u/>
      <sz val="12"/>
      <color rgb="FFFF0000"/>
      <name val="Cambria"/>
      <family val="1"/>
    </font>
    <font>
      <b/>
      <i/>
      <sz val="14"/>
      <color theme="0"/>
      <name val="Cambria"/>
      <family val="1"/>
    </font>
    <font>
      <sz val="12"/>
      <color theme="0"/>
      <name val="Century Schoolbook"/>
      <family val="1"/>
    </font>
    <font>
      <sz val="10"/>
      <color rgb="FF000000"/>
      <name val="Times New Roman"/>
      <family val="1"/>
    </font>
    <font>
      <sz val="10"/>
      <color rgb="FF000000"/>
      <name val="Verdana"/>
      <family val="2"/>
    </font>
    <font>
      <sz val="10"/>
      <name val="Arial"/>
      <family val="2"/>
    </font>
    <font>
      <sz val="8"/>
      <name val="Arial"/>
      <family val="2"/>
    </font>
    <font>
      <sz val="12"/>
      <name val="Garamond"/>
      <family val="1"/>
    </font>
    <font>
      <sz val="10"/>
      <color rgb="FF000000"/>
      <name val="Times New Roman"/>
      <family val="1"/>
    </font>
    <font>
      <sz val="8"/>
      <color indexed="8"/>
      <name val="Calibri"/>
      <family val="2"/>
      <scheme val="minor"/>
    </font>
    <font>
      <u/>
      <sz val="8"/>
      <color indexed="8"/>
      <name val="Calibri"/>
      <family val="2"/>
      <scheme val="minor"/>
    </font>
    <font>
      <b/>
      <sz val="8"/>
      <color indexed="8"/>
      <name val="Calibri"/>
      <family val="2"/>
      <scheme val="minor"/>
    </font>
    <font>
      <sz val="11"/>
      <color theme="9" tint="-0.249977111117893"/>
      <name val="Calibri"/>
      <family val="2"/>
      <scheme val="minor"/>
    </font>
    <font>
      <u/>
      <sz val="11"/>
      <color indexed="8"/>
      <name val="Calibri"/>
      <family val="2"/>
      <scheme val="minor"/>
    </font>
    <font>
      <b/>
      <u/>
      <sz val="11"/>
      <color indexed="8"/>
      <name val="Calibri"/>
      <family val="2"/>
      <scheme val="minor"/>
    </font>
    <font>
      <b/>
      <sz val="11"/>
      <color indexed="60"/>
      <name val="Calibri"/>
      <family val="2"/>
      <scheme val="minor"/>
    </font>
    <font>
      <u/>
      <sz val="11"/>
      <color rgb="FFFF0000"/>
      <name val="Calibri"/>
      <family val="2"/>
      <scheme val="minor"/>
    </font>
    <font>
      <sz val="11"/>
      <color theme="5" tint="-0.249977111117893"/>
      <name val="Calibri"/>
      <family val="2"/>
      <scheme val="minor"/>
    </font>
    <font>
      <u/>
      <sz val="11"/>
      <color indexed="60"/>
      <name val="Calibri"/>
      <family val="2"/>
      <scheme val="minor"/>
    </font>
    <font>
      <sz val="11"/>
      <color indexed="60"/>
      <name val="Calibri"/>
      <family val="2"/>
      <scheme val="minor"/>
    </font>
    <font>
      <u/>
      <sz val="11"/>
      <name val="Calibri"/>
      <family val="2"/>
      <scheme val="minor"/>
    </font>
    <font>
      <b/>
      <sz val="11"/>
      <color theme="2"/>
      <name val="Calibri"/>
      <family val="2"/>
      <scheme val="minor"/>
    </font>
    <font>
      <sz val="11"/>
      <color theme="2"/>
      <name val="Calibri"/>
      <family val="2"/>
      <scheme val="minor"/>
    </font>
    <font>
      <sz val="10"/>
      <color rgb="FFFF0000"/>
      <name val="Calibri"/>
      <family val="2"/>
      <scheme val="minor"/>
    </font>
    <font>
      <sz val="16"/>
      <color rgb="FFFF0000"/>
      <name val="Calibri"/>
      <family val="2"/>
      <scheme val="minor"/>
    </font>
    <font>
      <i/>
      <sz val="18"/>
      <color theme="0"/>
      <name val="Cambria"/>
      <family val="1"/>
      <scheme val="major"/>
    </font>
    <font>
      <sz val="12"/>
      <color theme="1"/>
      <name val="Cambria"/>
      <family val="1"/>
    </font>
    <font>
      <u/>
      <sz val="12"/>
      <color rgb="FFFF0000"/>
      <name val="Cambria"/>
      <family val="1"/>
    </font>
    <font>
      <sz val="12"/>
      <color rgb="FFFF0000"/>
      <name val="Cambria"/>
      <family val="1"/>
    </font>
    <font>
      <i/>
      <sz val="12"/>
      <color theme="1"/>
      <name val="Cambria"/>
      <family val="1"/>
    </font>
    <font>
      <u/>
      <sz val="12"/>
      <color theme="10"/>
      <name val="Cambria"/>
      <family val="1"/>
    </font>
    <font>
      <sz val="11"/>
      <color theme="1"/>
      <name val="Cambria"/>
      <family val="1"/>
    </font>
    <font>
      <u/>
      <sz val="11"/>
      <color theme="10"/>
      <name val="Cambria"/>
      <family val="1"/>
    </font>
    <font>
      <b/>
      <sz val="12"/>
      <color indexed="8"/>
      <name val="Cambria"/>
      <family val="1"/>
    </font>
    <font>
      <sz val="12"/>
      <color indexed="8"/>
      <name val="Cambria"/>
      <family val="1"/>
    </font>
    <font>
      <b/>
      <i/>
      <u/>
      <sz val="12"/>
      <color rgb="FFFF0000"/>
      <name val="Cambria"/>
      <family val="1"/>
    </font>
    <font>
      <sz val="11"/>
      <color theme="1"/>
      <name val="Century Schoolbook"/>
      <family val="1"/>
    </font>
    <font>
      <sz val="14"/>
      <color theme="0"/>
      <name val="Calibri"/>
      <family val="2"/>
      <scheme val="minor"/>
    </font>
    <font>
      <sz val="10"/>
      <name val="Arial"/>
      <family val="2"/>
    </font>
    <font>
      <b/>
      <sz val="16"/>
      <color theme="0"/>
      <name val="Calibri"/>
      <family val="2"/>
      <scheme val="minor"/>
    </font>
    <font>
      <sz val="11"/>
      <name val="Calibri"/>
      <family val="2"/>
    </font>
    <font>
      <sz val="36"/>
      <color theme="1"/>
      <name val="Calibri"/>
      <family val="2"/>
      <scheme val="minor"/>
    </font>
    <font>
      <b/>
      <i/>
      <sz val="12"/>
      <color rgb="FFFF0000"/>
      <name val="Cambria"/>
      <family val="1"/>
    </font>
    <font>
      <b/>
      <u/>
      <sz val="11"/>
      <color theme="10"/>
      <name val="Calibri"/>
      <family val="2"/>
      <scheme val="minor"/>
    </font>
    <font>
      <b/>
      <i/>
      <u/>
      <sz val="12"/>
      <name val="Cambria"/>
      <family val="1"/>
    </font>
    <font>
      <sz val="11"/>
      <name val="Calibri"/>
      <family val="2"/>
    </font>
  </fonts>
  <fills count="83">
    <fill>
      <patternFill patternType="none"/>
    </fill>
    <fill>
      <patternFill patternType="gray125"/>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0070C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00FFFF"/>
        <bgColor indexed="64"/>
      </patternFill>
    </fill>
    <fill>
      <patternFill patternType="solid">
        <fgColor rgb="FFFFFFCC"/>
        <bgColor indexed="64"/>
      </patternFill>
    </fill>
    <fill>
      <patternFill patternType="solid">
        <fgColor theme="3"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indexed="18"/>
        <bgColor indexed="64"/>
      </patternFill>
    </fill>
    <fill>
      <patternFill patternType="solid">
        <fgColor rgb="FF99CCFF"/>
        <bgColor indexed="64"/>
      </patternFill>
    </fill>
    <fill>
      <patternFill patternType="solid">
        <fgColor indexed="44"/>
        <bgColor indexed="64"/>
      </patternFill>
    </fill>
    <fill>
      <patternFill patternType="solid">
        <fgColor indexed="22"/>
        <bgColor indexed="64"/>
      </patternFill>
    </fill>
    <fill>
      <patternFill patternType="solid">
        <fgColor theme="1" tint="0.24994659260841701"/>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rgb="FFBFC2D9"/>
        <bgColor indexed="64"/>
      </patternFill>
    </fill>
    <fill>
      <patternFill patternType="solid">
        <fgColor theme="6" tint="-0.249977111117893"/>
        <bgColor indexed="64"/>
      </patternFill>
    </fill>
    <fill>
      <patternFill patternType="solid">
        <fgColor theme="0" tint="-4.9989318521683403E-2"/>
        <bgColor indexed="64"/>
      </patternFill>
    </fill>
    <fill>
      <patternFill patternType="solid">
        <fgColor rgb="FFCCFFCC"/>
        <bgColor indexed="64"/>
      </patternFill>
    </fill>
    <fill>
      <patternFill patternType="solid">
        <fgColor rgb="FFDCFDD3"/>
        <bgColor indexed="64"/>
      </patternFill>
    </fill>
    <fill>
      <patternFill patternType="solid">
        <fgColor rgb="FF92D050"/>
        <bgColor indexed="64"/>
      </patternFill>
    </fill>
    <fill>
      <patternFill patternType="solid">
        <fgColor theme="0" tint="-0.249977111117893"/>
        <bgColor indexed="64"/>
      </patternFill>
    </fill>
    <fill>
      <patternFill patternType="solid">
        <fgColor rgb="FFCCFF66"/>
        <bgColor indexed="64"/>
      </patternFill>
    </fill>
  </fills>
  <borders count="7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medium">
        <color indexed="64"/>
      </left>
      <right/>
      <top/>
      <bottom/>
      <diagonal/>
    </border>
    <border>
      <left/>
      <right/>
      <top style="medium">
        <color indexed="64"/>
      </top>
      <bottom style="medium">
        <color indexed="64"/>
      </bottom>
      <diagonal/>
    </border>
    <border>
      <left/>
      <right/>
      <top/>
      <bottom style="thin">
        <color indexed="64"/>
      </bottom>
      <diagonal/>
    </border>
    <border>
      <left/>
      <right/>
      <top style="thin">
        <color indexed="64"/>
      </top>
      <bottom style="double">
        <color indexed="64"/>
      </bottom>
      <diagonal/>
    </border>
    <border>
      <left/>
      <right/>
      <top/>
      <bottom style="double">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right style="thin">
        <color theme="3" tint="0.59996337778862885"/>
      </right>
      <top style="thin">
        <color theme="3" tint="0.59996337778862885"/>
      </top>
      <bottom/>
      <diagonal/>
    </border>
    <border>
      <left/>
      <right style="thin">
        <color theme="3" tint="0.59996337778862885"/>
      </right>
      <top style="thin">
        <color theme="3" tint="0.59996337778862885"/>
      </top>
      <bottom style="thin">
        <color theme="3" tint="0.59996337778862885"/>
      </bottom>
      <diagonal/>
    </border>
    <border>
      <left/>
      <right style="thin">
        <color theme="3" tint="0.59996337778862885"/>
      </right>
      <top/>
      <bottom style="thin">
        <color theme="3" tint="0.59996337778862885"/>
      </bottom>
      <diagonal/>
    </border>
    <border>
      <left style="thin">
        <color theme="3" tint="0.59996337778862885"/>
      </left>
      <right/>
      <top style="thin">
        <color theme="3" tint="0.59996337778862885"/>
      </top>
      <bottom/>
      <diagonal/>
    </border>
    <border>
      <left style="thin">
        <color theme="3" tint="0.59996337778862885"/>
      </left>
      <right/>
      <top style="thin">
        <color theme="3" tint="0.59996337778862885"/>
      </top>
      <bottom style="thin">
        <color theme="3" tint="0.59996337778862885"/>
      </bottom>
      <diagonal/>
    </border>
    <border>
      <left style="thin">
        <color theme="3" tint="0.59996337778862885"/>
      </left>
      <right/>
      <top/>
      <bottom style="thin">
        <color theme="3" tint="0.59996337778862885"/>
      </bottom>
      <diagonal/>
    </border>
    <border>
      <left style="thin">
        <color theme="3" tint="0.59996337778862885"/>
      </left>
      <right style="thin">
        <color theme="3" tint="0.59996337778862885"/>
      </right>
      <top style="thin">
        <color theme="3" tint="0.59996337778862885"/>
      </top>
      <bottom/>
      <diagonal/>
    </border>
    <border>
      <left style="thin">
        <color theme="3" tint="0.59996337778862885"/>
      </left>
      <right style="thin">
        <color theme="3" tint="0.59996337778862885"/>
      </right>
      <top/>
      <bottom style="thin">
        <color theme="3" tint="0.59996337778862885"/>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style="thin">
        <color indexed="64"/>
      </left>
      <right style="thin">
        <color theme="3" tint="0.59996337778862885"/>
      </right>
      <top style="thin">
        <color theme="3" tint="0.59996337778862885"/>
      </top>
      <bottom style="thin">
        <color theme="3" tint="0.59996337778862885"/>
      </bottom>
      <diagonal/>
    </border>
    <border>
      <left style="thin">
        <color indexed="44"/>
      </left>
      <right style="thin">
        <color indexed="44"/>
      </right>
      <top style="thin">
        <color indexed="44"/>
      </top>
      <bottom style="thin">
        <color indexed="4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thin">
        <color theme="3" tint="0.59996337778862885"/>
      </right>
      <top/>
      <bottom/>
      <diagonal/>
    </border>
    <border>
      <left style="thin">
        <color theme="3" tint="0.59996337778862885"/>
      </left>
      <right style="thin">
        <color theme="3" tint="0.59996337778862885"/>
      </right>
      <top/>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style="thin">
        <color theme="3" tint="0.59996337778862885"/>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medium">
        <color auto="1"/>
      </left>
      <right style="medium">
        <color auto="1"/>
      </right>
      <top style="medium">
        <color auto="1"/>
      </top>
      <bottom style="medium">
        <color auto="1"/>
      </bottom>
      <diagonal/>
    </border>
    <border>
      <left/>
      <right/>
      <top/>
      <bottom style="medium">
        <color indexed="44"/>
      </bottom>
      <diagonal/>
    </border>
    <border>
      <left/>
      <right style="medium">
        <color indexed="64"/>
      </right>
      <top/>
      <bottom style="thin">
        <color indexed="64"/>
      </bottom>
      <diagonal/>
    </border>
    <border>
      <left/>
      <right/>
      <top style="thin">
        <color indexed="30"/>
      </top>
      <bottom style="thin">
        <color indexed="30"/>
      </bottom>
      <diagonal/>
    </border>
    <border>
      <left/>
      <right/>
      <top/>
      <bottom style="medium">
        <color indexed="22"/>
      </bottom>
      <diagonal/>
    </border>
    <border>
      <left style="thin">
        <color indexed="44"/>
      </left>
      <right/>
      <top/>
      <bottom style="thin">
        <color indexed="44"/>
      </bottom>
      <diagonal/>
    </border>
    <border>
      <left/>
      <right/>
      <top style="thin">
        <color theme="3" tint="0.59996337778862885"/>
      </top>
      <bottom/>
      <diagonal/>
    </border>
    <border>
      <left/>
      <right/>
      <top style="thin">
        <color theme="3" tint="0.59996337778862885"/>
      </top>
      <bottom style="thin">
        <color theme="3" tint="0.599963377788628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indexed="64"/>
      </left>
      <right/>
      <top style="thin">
        <color indexed="64"/>
      </top>
      <bottom style="thin">
        <color indexed="64"/>
      </bottom>
      <diagonal/>
    </border>
    <border>
      <left style="thin">
        <color theme="0"/>
      </left>
      <right style="thin">
        <color theme="0"/>
      </right>
      <top/>
      <bottom style="thin">
        <color theme="0"/>
      </bottom>
      <diagonal/>
    </border>
    <border>
      <left/>
      <right/>
      <top/>
      <bottom style="thin">
        <color theme="3" tint="0.79998168889431442"/>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theme="0"/>
      </top>
      <bottom style="thin">
        <color theme="0"/>
      </bottom>
      <diagonal/>
    </border>
    <border>
      <left style="thin">
        <color theme="0"/>
      </left>
      <right/>
      <top/>
      <bottom style="thin">
        <color theme="0"/>
      </bottom>
      <diagonal/>
    </border>
    <border>
      <left style="thin">
        <color theme="0"/>
      </left>
      <right/>
      <top style="thin">
        <color theme="0"/>
      </top>
      <bottom style="thin">
        <color theme="0"/>
      </bottom>
      <diagonal/>
    </border>
    <border>
      <left style="medium">
        <color indexed="64"/>
      </left>
      <right style="medium">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s>
  <cellStyleXfs count="31736">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7" fillId="15" borderId="1" applyNumberFormat="0" applyAlignment="0" applyProtection="0"/>
    <xf numFmtId="0" fontId="17" fillId="15" borderId="1" applyNumberFormat="0" applyAlignment="0" applyProtection="0"/>
    <xf numFmtId="0" fontId="8" fillId="7" borderId="2" applyNumberFormat="0" applyAlignment="0" applyProtection="0"/>
    <xf numFmtId="0" fontId="8" fillId="7" borderId="2" applyNumberFormat="0" applyAlignment="0" applyProtection="0"/>
    <xf numFmtId="43" fontId="3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1"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13" fillId="0" borderId="3" applyNumberFormat="0" applyFill="0" applyAlignment="0" applyProtection="0"/>
    <xf numFmtId="0" fontId="13" fillId="0" borderId="3"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4" fillId="12" borderId="1" applyNumberFormat="0" applyAlignment="0" applyProtection="0"/>
    <xf numFmtId="0" fontId="4" fillId="12" borderId="1" applyNumberFormat="0" applyAlignment="0" applyProtection="0"/>
    <xf numFmtId="0" fontId="18" fillId="0" borderId="6" applyNumberFormat="0" applyFill="0" applyAlignment="0" applyProtection="0"/>
    <xf numFmtId="0" fontId="18" fillId="0" borderId="6" applyNumberFormat="0" applyFill="0" applyAlignment="0" applyProtection="0"/>
    <xf numFmtId="0" fontId="5" fillId="19" borderId="0" applyNumberFormat="0" applyBorder="0" applyAlignment="0" applyProtection="0"/>
    <xf numFmtId="0" fontId="5" fillId="19"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9" fillId="0" borderId="0"/>
    <xf numFmtId="0" fontId="20" fillId="0" borderId="0"/>
    <xf numFmtId="0" fontId="19" fillId="0" borderId="0"/>
    <xf numFmtId="0" fontId="28" fillId="0" borderId="0"/>
    <xf numFmtId="0" fontId="19" fillId="0" borderId="0"/>
    <xf numFmtId="0" fontId="19" fillId="0" borderId="0"/>
    <xf numFmtId="0" fontId="19" fillId="0" borderId="0"/>
    <xf numFmtId="0" fontId="25"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0"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20" fillId="0" borderId="0"/>
    <xf numFmtId="0" fontId="24"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 fillId="0" borderId="0"/>
    <xf numFmtId="0" fontId="19" fillId="0" borderId="0"/>
    <xf numFmtId="0" fontId="19"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9"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8" fillId="0" borderId="0"/>
    <xf numFmtId="0" fontId="19" fillId="0" borderId="0"/>
    <xf numFmtId="0" fontId="19" fillId="0" borderId="0"/>
    <xf numFmtId="0" fontId="25"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28" fillId="0" borderId="0"/>
    <xf numFmtId="0" fontId="19" fillId="0" borderId="0"/>
    <xf numFmtId="0" fontId="19" fillId="0" borderId="0"/>
    <xf numFmtId="0" fontId="19" fillId="0" borderId="0"/>
    <xf numFmtId="0" fontId="19" fillId="0" borderId="0"/>
    <xf numFmtId="0" fontId="33" fillId="0" borderId="0"/>
    <xf numFmtId="0" fontId="28" fillId="0" borderId="0"/>
    <xf numFmtId="0" fontId="19" fillId="0" borderId="0"/>
    <xf numFmtId="0" fontId="19" fillId="0" borderId="0"/>
    <xf numFmtId="0" fontId="33" fillId="0" borderId="0"/>
    <xf numFmtId="0" fontId="11" fillId="0" borderId="0"/>
    <xf numFmtId="0" fontId="11" fillId="0" borderId="0"/>
    <xf numFmtId="0" fontId="33" fillId="0" borderId="0"/>
    <xf numFmtId="0" fontId="19" fillId="0" borderId="0"/>
    <xf numFmtId="0" fontId="19" fillId="0" borderId="0"/>
    <xf numFmtId="0" fontId="19" fillId="0" borderId="0"/>
    <xf numFmtId="0" fontId="33" fillId="0" borderId="0"/>
    <xf numFmtId="0" fontId="33" fillId="0" borderId="0"/>
    <xf numFmtId="0" fontId="33" fillId="0" borderId="0"/>
    <xf numFmtId="0" fontId="19" fillId="0" borderId="0"/>
    <xf numFmtId="0" fontId="33" fillId="0" borderId="0"/>
    <xf numFmtId="0" fontId="19" fillId="0" borderId="0"/>
    <xf numFmtId="0" fontId="33" fillId="0" borderId="0"/>
    <xf numFmtId="0" fontId="33" fillId="0" borderId="0"/>
    <xf numFmtId="0" fontId="19" fillId="0" borderId="0"/>
    <xf numFmtId="0" fontId="33" fillId="0" borderId="0"/>
    <xf numFmtId="0" fontId="33" fillId="0" borderId="0"/>
    <xf numFmtId="0" fontId="33" fillId="0" borderId="0"/>
    <xf numFmtId="0" fontId="28"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1" fillId="0" borderId="0"/>
    <xf numFmtId="0" fontId="11" fillId="0" borderId="0"/>
    <xf numFmtId="0" fontId="22" fillId="0" borderId="0"/>
    <xf numFmtId="0" fontId="21" fillId="0" borderId="0"/>
    <xf numFmtId="0" fontId="21" fillId="0" borderId="0"/>
    <xf numFmtId="0" fontId="29" fillId="0" borderId="0"/>
    <xf numFmtId="0" fontId="11" fillId="0" borderId="0"/>
    <xf numFmtId="0" fontId="11" fillId="0" borderId="0"/>
    <xf numFmtId="0" fontId="11" fillId="0" borderId="0"/>
    <xf numFmtId="0" fontId="11" fillId="0" borderId="0"/>
    <xf numFmtId="0" fontId="24"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9" fillId="0" borderId="0"/>
    <xf numFmtId="0" fontId="29" fillId="0" borderId="0"/>
    <xf numFmtId="0" fontId="11" fillId="0" borderId="0"/>
    <xf numFmtId="0" fontId="11" fillId="0" borderId="0"/>
    <xf numFmtId="0" fontId="11" fillId="0" borderId="0"/>
    <xf numFmtId="0" fontId="1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2" fillId="0" borderId="0"/>
    <xf numFmtId="0" fontId="21" fillId="0" borderId="0"/>
    <xf numFmtId="0" fontId="27"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30" fillId="0" borderId="0"/>
    <xf numFmtId="0" fontId="21" fillId="0" borderId="0"/>
    <xf numFmtId="0" fontId="21" fillId="0" borderId="0"/>
    <xf numFmtId="0" fontId="21"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0" fillId="0" borderId="0"/>
    <xf numFmtId="0" fontId="30" fillId="0" borderId="0"/>
    <xf numFmtId="0" fontId="21" fillId="0" borderId="0"/>
    <xf numFmtId="0" fontId="21" fillId="0" borderId="0"/>
    <xf numFmtId="0" fontId="21" fillId="0" borderId="0"/>
    <xf numFmtId="0" fontId="21" fillId="0" borderId="0"/>
    <xf numFmtId="0" fontId="33" fillId="0" borderId="0"/>
    <xf numFmtId="0" fontId="30" fillId="0" borderId="0"/>
    <xf numFmtId="0" fontId="21" fillId="0" borderId="0"/>
    <xf numFmtId="0" fontId="33" fillId="0" borderId="0"/>
    <xf numFmtId="0" fontId="21" fillId="0" borderId="0"/>
    <xf numFmtId="0" fontId="33" fillId="0" borderId="0"/>
    <xf numFmtId="0" fontId="21"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21" fillId="0" borderId="0"/>
    <xf numFmtId="0" fontId="33" fillId="0" borderId="0"/>
    <xf numFmtId="0" fontId="33" fillId="0" borderId="0"/>
    <xf numFmtId="0" fontId="21" fillId="0" borderId="0"/>
    <xf numFmtId="0" fontId="33" fillId="0" borderId="0"/>
    <xf numFmtId="0" fontId="33" fillId="0" borderId="0"/>
    <xf numFmtId="0" fontId="33" fillId="0" borderId="0"/>
    <xf numFmtId="0" fontId="30"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4" fillId="0" borderId="0"/>
    <xf numFmtId="3" fontId="6" fillId="0" borderId="0"/>
    <xf numFmtId="0" fontId="11" fillId="5" borderId="7" applyNumberFormat="0" applyFont="0" applyAlignment="0" applyProtection="0"/>
    <xf numFmtId="0" fontId="11" fillId="5" borderId="7" applyNumberFormat="0" applyFont="0" applyAlignment="0" applyProtection="0"/>
    <xf numFmtId="0" fontId="29" fillId="5" borderId="7" applyNumberFormat="0" applyFont="0" applyAlignment="0" applyProtection="0"/>
    <xf numFmtId="0" fontId="11" fillId="5" borderId="7" applyNumberFormat="0" applyFont="0" applyAlignment="0" applyProtection="0"/>
    <xf numFmtId="0" fontId="11" fillId="5" borderId="7" applyNumberFormat="0" applyFont="0" applyAlignment="0" applyProtection="0"/>
    <xf numFmtId="0" fontId="10" fillId="15" borderId="8" applyNumberFormat="0" applyAlignment="0" applyProtection="0"/>
    <xf numFmtId="0" fontId="10" fillId="15" borderId="8" applyNumberFormat="0" applyAlignment="0" applyProtection="0"/>
    <xf numFmtId="9" fontId="22" fillId="0" borderId="0" applyFont="0" applyFill="0" applyBorder="0" applyAlignment="0" applyProtection="0"/>
    <xf numFmtId="9" fontId="21" fillId="0" borderId="0" applyFont="0" applyFill="0" applyBorder="0" applyAlignment="0" applyProtection="0"/>
    <xf numFmtId="9" fontId="34" fillId="0" borderId="0" applyFont="0" applyFill="0" applyBorder="0" applyAlignment="0" applyProtection="0"/>
    <xf numFmtId="9" fontId="33" fillId="0" borderId="0" applyFont="0" applyFill="0" applyBorder="0" applyAlignment="0" applyProtection="0"/>
    <xf numFmtId="0" fontId="12" fillId="0" borderId="0" applyNumberFormat="0" applyFill="0" applyBorder="0" applyAlignment="0" applyProtection="0"/>
    <xf numFmtId="0" fontId="38" fillId="20" borderId="0" applyFont="0" applyBorder="0" applyAlignment="0">
      <alignment horizontal="center" wrapText="1"/>
    </xf>
    <xf numFmtId="0" fontId="38" fillId="20" borderId="0" applyFont="0" applyBorder="0" applyAlignment="0">
      <alignment horizontal="center" wrapText="1"/>
    </xf>
    <xf numFmtId="0" fontId="32" fillId="20" borderId="0" applyFont="0" applyBorder="0" applyAlignment="0">
      <alignment horizontal="center" wrapText="1"/>
    </xf>
    <xf numFmtId="0" fontId="3" fillId="0" borderId="9" applyNumberFormat="0" applyFill="0" applyAlignment="0" applyProtection="0"/>
    <xf numFmtId="0" fontId="3" fillId="0" borderId="9" applyNumberFormat="0" applyFill="0" applyAlignment="0" applyProtection="0"/>
    <xf numFmtId="0" fontId="2" fillId="0" borderId="0" applyNumberFormat="0" applyFill="0" applyBorder="0" applyAlignment="0" applyProtection="0"/>
    <xf numFmtId="0" fontId="2" fillId="0" borderId="0" applyNumberForma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2" fillId="20" borderId="0" applyFont="0" applyBorder="0" applyAlignment="0">
      <alignment horizontal="center" wrapText="1"/>
    </xf>
    <xf numFmtId="0" fontId="32" fillId="20" borderId="0" applyFont="0" applyBorder="0" applyAlignment="0">
      <alignment horizontal="center" wrapText="1"/>
    </xf>
    <xf numFmtId="0" fontId="32" fillId="20" borderId="0" applyFont="0" applyBorder="0" applyAlignment="0">
      <alignment horizontal="center" wrapText="1"/>
    </xf>
    <xf numFmtId="0" fontId="32" fillId="20" borderId="0" applyFont="0" applyBorder="0" applyAlignment="0">
      <alignment horizontal="center" wrapText="1"/>
    </xf>
    <xf numFmtId="43" fontId="1" fillId="0" borderId="0" applyFont="0" applyFill="0" applyBorder="0" applyAlignment="0" applyProtection="0"/>
    <xf numFmtId="43" fontId="1" fillId="0" borderId="0" applyFont="0" applyFill="0" applyBorder="0" applyAlignment="0" applyProtection="0"/>
    <xf numFmtId="0" fontId="19" fillId="0" borderId="0"/>
    <xf numFmtId="43" fontId="1" fillId="0" borderId="0" applyFont="0" applyFill="0" applyBorder="0" applyAlignment="0" applyProtection="0"/>
    <xf numFmtId="0" fontId="2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3" fillId="0" borderId="0"/>
    <xf numFmtId="0" fontId="64" fillId="0" borderId="0"/>
    <xf numFmtId="0" fontId="64" fillId="0" borderId="0"/>
    <xf numFmtId="0" fontId="63" fillId="0" borderId="0"/>
    <xf numFmtId="0" fontId="64" fillId="0" borderId="0"/>
    <xf numFmtId="0" fontId="64" fillId="0" borderId="0"/>
    <xf numFmtId="0" fontId="65" fillId="0" borderId="0"/>
    <xf numFmtId="0" fontId="64"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3"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4" fillId="0" borderId="0"/>
    <xf numFmtId="0" fontId="65"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9"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5" borderId="7" applyNumberFormat="0" applyFont="0" applyAlignment="0" applyProtection="0"/>
    <xf numFmtId="0" fontId="11"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4" fillId="0" borderId="0"/>
    <xf numFmtId="0" fontId="63" fillId="0" borderId="0"/>
    <xf numFmtId="0" fontId="63"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4" fillId="5" borderId="7" applyNumberFormat="0" applyFont="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63" fillId="0" borderId="0"/>
    <xf numFmtId="43" fontId="33" fillId="0" borderId="0" applyFont="0" applyFill="0" applyBorder="0" applyAlignment="0" applyProtection="0"/>
    <xf numFmtId="44" fontId="33" fillId="0" borderId="0" applyFont="0" applyFill="0" applyBorder="0" applyAlignment="0" applyProtection="0"/>
    <xf numFmtId="0" fontId="11"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3" fillId="0" borderId="0"/>
    <xf numFmtId="0" fontId="63" fillId="0" borderId="0"/>
    <xf numFmtId="0" fontId="63" fillId="0" borderId="0"/>
    <xf numFmtId="0" fontId="63" fillId="0" borderId="0"/>
    <xf numFmtId="0" fontId="63" fillId="0" borderId="0"/>
    <xf numFmtId="0" fontId="11" fillId="0" borderId="0"/>
    <xf numFmtId="0" fontId="63" fillId="0" borderId="0"/>
    <xf numFmtId="0" fontId="6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3" fillId="0" borderId="0"/>
    <xf numFmtId="0" fontId="33" fillId="0" borderId="0"/>
    <xf numFmtId="0" fontId="21" fillId="0" borderId="0"/>
    <xf numFmtId="0" fontId="33" fillId="0" borderId="0"/>
    <xf numFmtId="0" fontId="33" fillId="0" borderId="0"/>
    <xf numFmtId="0" fontId="33" fillId="0" borderId="0"/>
    <xf numFmtId="0" fontId="63" fillId="0" borderId="0"/>
    <xf numFmtId="0" fontId="33" fillId="0" borderId="0"/>
    <xf numFmtId="0" fontId="33" fillId="0" borderId="0"/>
    <xf numFmtId="0" fontId="33" fillId="0" borderId="0"/>
    <xf numFmtId="0" fontId="33" fillId="0" borderId="0"/>
    <xf numFmtId="0" fontId="33"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3"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33" fillId="0" borderId="0"/>
    <xf numFmtId="0" fontId="33" fillId="0" borderId="0"/>
    <xf numFmtId="0" fontId="33" fillId="0" borderId="0"/>
    <xf numFmtId="0" fontId="33" fillId="0" borderId="0"/>
    <xf numFmtId="0" fontId="33" fillId="0" borderId="0"/>
    <xf numFmtId="0" fontId="11" fillId="0" borderId="0"/>
    <xf numFmtId="0" fontId="65" fillId="0" borderId="0"/>
    <xf numFmtId="0" fontId="65" fillId="0" borderId="0"/>
    <xf numFmtId="0" fontId="65" fillId="0" borderId="0"/>
    <xf numFmtId="0" fontId="65" fillId="0" borderId="0"/>
    <xf numFmtId="0" fontId="6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5" fillId="0" borderId="0"/>
    <xf numFmtId="0" fontId="65" fillId="0" borderId="0"/>
    <xf numFmtId="0" fontId="33" fillId="0" borderId="0"/>
    <xf numFmtId="0" fontId="33" fillId="0" borderId="0"/>
    <xf numFmtId="0" fontId="33" fillId="0" borderId="0"/>
    <xf numFmtId="0" fontId="33" fillId="0" borderId="0"/>
    <xf numFmtId="0" fontId="6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21" fillId="0" borderId="0"/>
    <xf numFmtId="0" fontId="6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5"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11" fillId="0" borderId="0"/>
    <xf numFmtId="0" fontId="64" fillId="0" borderId="0"/>
    <xf numFmtId="0" fontId="11" fillId="0" borderId="0"/>
    <xf numFmtId="0" fontId="11" fillId="0" borderId="0"/>
    <xf numFmtId="0" fontId="1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11" fillId="0" borderId="0"/>
    <xf numFmtId="0" fontId="21" fillId="0" borderId="0"/>
    <xf numFmtId="0" fontId="11" fillId="0" borderId="0"/>
    <xf numFmtId="0" fontId="11" fillId="0" borderId="0"/>
    <xf numFmtId="44" fontId="33" fillId="0" borderId="0" applyFont="0" applyFill="0" applyBorder="0" applyAlignment="0" applyProtection="0"/>
    <xf numFmtId="0" fontId="21" fillId="0" borderId="0"/>
    <xf numFmtId="0" fontId="11" fillId="0" borderId="0"/>
    <xf numFmtId="0" fontId="11" fillId="0" borderId="0"/>
    <xf numFmtId="0" fontId="19" fillId="0" borderId="0"/>
    <xf numFmtId="0" fontId="11" fillId="0" borderId="0"/>
    <xf numFmtId="43" fontId="33" fillId="0" borderId="0" applyFont="0" applyFill="0" applyBorder="0" applyAlignment="0" applyProtection="0"/>
    <xf numFmtId="0" fontId="19" fillId="0" borderId="0"/>
    <xf numFmtId="0" fontId="11" fillId="0" borderId="0"/>
    <xf numFmtId="43" fontId="33" fillId="0" borderId="0" applyFont="0" applyFill="0" applyBorder="0" applyAlignment="0" applyProtection="0"/>
    <xf numFmtId="0" fontId="11" fillId="0" borderId="0"/>
    <xf numFmtId="0" fontId="19" fillId="0" borderId="0"/>
    <xf numFmtId="0" fontId="19" fillId="0" borderId="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65" fillId="0" borderId="0"/>
    <xf numFmtId="0" fontId="11" fillId="0" borderId="0"/>
    <xf numFmtId="0" fontId="11" fillId="0" borderId="0"/>
    <xf numFmtId="43" fontId="33" fillId="0" borderId="0" applyFont="0" applyFill="0" applyBorder="0" applyAlignment="0" applyProtection="0"/>
    <xf numFmtId="43" fontId="33" fillId="0" borderId="0" applyFont="0" applyFill="0" applyBorder="0" applyAlignment="0" applyProtection="0"/>
    <xf numFmtId="0" fontId="21" fillId="0" borderId="0"/>
    <xf numFmtId="43" fontId="33" fillId="0" borderId="0" applyFont="0" applyFill="0" applyBorder="0" applyAlignment="0" applyProtection="0"/>
    <xf numFmtId="0" fontId="11" fillId="0" borderId="0"/>
    <xf numFmtId="0" fontId="19" fillId="0" borderId="0"/>
    <xf numFmtId="0" fontId="19" fillId="0" borderId="0"/>
    <xf numFmtId="0" fontId="11" fillId="0" borderId="0"/>
    <xf numFmtId="0" fontId="21" fillId="0" borderId="0"/>
    <xf numFmtId="0" fontId="19" fillId="0" borderId="0"/>
    <xf numFmtId="0" fontId="19" fillId="0" borderId="0"/>
    <xf numFmtId="0" fontId="11" fillId="0" borderId="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0" fontId="21" fillId="0" borderId="0"/>
    <xf numFmtId="43" fontId="33" fillId="0" borderId="0" applyFont="0" applyFill="0" applyBorder="0" applyAlignment="0" applyProtection="0"/>
    <xf numFmtId="43" fontId="33" fillId="0" borderId="0" applyFont="0" applyFill="0" applyBorder="0" applyAlignment="0" applyProtection="0"/>
    <xf numFmtId="0" fontId="11" fillId="0" borderId="0"/>
    <xf numFmtId="0" fontId="11" fillId="0" borderId="0"/>
    <xf numFmtId="0" fontId="21" fillId="0" borderId="0"/>
    <xf numFmtId="43" fontId="33" fillId="0" borderId="0" applyFont="0" applyFill="0" applyBorder="0" applyAlignment="0" applyProtection="0"/>
    <xf numFmtId="44" fontId="33" fillId="0" borderId="0" applyFont="0" applyFill="0" applyBorder="0" applyAlignment="0" applyProtection="0"/>
    <xf numFmtId="0" fontId="11" fillId="0" borderId="0"/>
    <xf numFmtId="0" fontId="64" fillId="0" borderId="0"/>
    <xf numFmtId="0" fontId="19" fillId="0" borderId="0"/>
    <xf numFmtId="44" fontId="33" fillId="0" borderId="0" applyFont="0" applyFill="0" applyBorder="0" applyAlignment="0" applyProtection="0"/>
    <xf numFmtId="0" fontId="19" fillId="0" borderId="0"/>
    <xf numFmtId="0" fontId="21"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1" fillId="0" borderId="0"/>
    <xf numFmtId="0" fontId="19" fillId="0" borderId="0"/>
    <xf numFmtId="0" fontId="11" fillId="0" borderId="0"/>
    <xf numFmtId="0" fontId="19"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9" fillId="0" borderId="0"/>
    <xf numFmtId="0" fontId="11" fillId="0" borderId="0"/>
    <xf numFmtId="0" fontId="11" fillId="0" borderId="0"/>
    <xf numFmtId="0" fontId="11" fillId="0" borderId="0"/>
    <xf numFmtId="0" fontId="19" fillId="0" borderId="0"/>
    <xf numFmtId="0" fontId="11" fillId="0" borderId="0"/>
    <xf numFmtId="0" fontId="19" fillId="0" borderId="0"/>
    <xf numFmtId="0" fontId="11" fillId="0" borderId="0"/>
    <xf numFmtId="0" fontId="19" fillId="0" borderId="0"/>
    <xf numFmtId="0" fontId="21" fillId="0" borderId="0"/>
    <xf numFmtId="0" fontId="11" fillId="0" borderId="0"/>
    <xf numFmtId="0" fontId="19" fillId="0" borderId="0"/>
    <xf numFmtId="0" fontId="2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21" fillId="0" borderId="0"/>
    <xf numFmtId="0" fontId="19" fillId="0" borderId="0"/>
    <xf numFmtId="0" fontId="11" fillId="0" borderId="0"/>
    <xf numFmtId="0" fontId="11" fillId="0" borderId="0"/>
    <xf numFmtId="0" fontId="21" fillId="0" borderId="0"/>
    <xf numFmtId="0" fontId="19" fillId="0" borderId="0"/>
    <xf numFmtId="0" fontId="11" fillId="0" borderId="0"/>
    <xf numFmtId="0" fontId="11" fillId="0" borderId="0"/>
    <xf numFmtId="0" fontId="19" fillId="0" borderId="0"/>
    <xf numFmtId="0" fontId="21" fillId="0" borderId="0"/>
    <xf numFmtId="0" fontId="11" fillId="0" borderId="0"/>
    <xf numFmtId="0" fontId="19" fillId="0" borderId="0"/>
    <xf numFmtId="0" fontId="21" fillId="0" borderId="0"/>
    <xf numFmtId="0" fontId="11" fillId="0" borderId="0"/>
    <xf numFmtId="0" fontId="11" fillId="0" borderId="0"/>
    <xf numFmtId="0" fontId="11" fillId="0" borderId="0"/>
    <xf numFmtId="0" fontId="19" fillId="0" borderId="0"/>
    <xf numFmtId="0" fontId="21" fillId="0" borderId="0"/>
    <xf numFmtId="0" fontId="21" fillId="0" borderId="0"/>
    <xf numFmtId="0" fontId="11"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21" fillId="0" borderId="0"/>
    <xf numFmtId="0" fontId="21" fillId="0" borderId="0"/>
    <xf numFmtId="0" fontId="11" fillId="0" borderId="0"/>
    <xf numFmtId="0" fontId="19" fillId="0" borderId="0"/>
    <xf numFmtId="0" fontId="19" fillId="0" borderId="0"/>
    <xf numFmtId="0" fontId="11" fillId="0" borderId="0"/>
    <xf numFmtId="0" fontId="11" fillId="0" borderId="0"/>
    <xf numFmtId="0" fontId="11" fillId="0" borderId="0"/>
    <xf numFmtId="0" fontId="19" fillId="0" borderId="0"/>
    <xf numFmtId="0" fontId="19" fillId="0" borderId="0"/>
    <xf numFmtId="0" fontId="21" fillId="0" borderId="0"/>
    <xf numFmtId="0" fontId="11" fillId="5" borderId="7" applyNumberFormat="0" applyFont="0" applyAlignment="0" applyProtection="0"/>
    <xf numFmtId="0" fontId="11" fillId="0" borderId="0"/>
    <xf numFmtId="0" fontId="11" fillId="0" borderId="0"/>
    <xf numFmtId="0" fontId="11" fillId="0" borderId="0"/>
    <xf numFmtId="0" fontId="11" fillId="0" borderId="0"/>
    <xf numFmtId="0" fontId="21" fillId="0" borderId="0"/>
    <xf numFmtId="0" fontId="21" fillId="0" borderId="0"/>
    <xf numFmtId="0" fontId="11" fillId="0" borderId="0"/>
    <xf numFmtId="0" fontId="11" fillId="0" borderId="0"/>
    <xf numFmtId="0" fontId="21" fillId="0" borderId="0"/>
    <xf numFmtId="0" fontId="19" fillId="0" borderId="0"/>
    <xf numFmtId="0" fontId="11" fillId="5" borderId="7" applyNumberFormat="0" applyFont="0" applyAlignment="0" applyProtection="0"/>
    <xf numFmtId="0" fontId="11" fillId="0" borderId="0"/>
    <xf numFmtId="0" fontId="19" fillId="0" borderId="0"/>
    <xf numFmtId="0" fontId="11" fillId="0" borderId="0"/>
    <xf numFmtId="0" fontId="19" fillId="0" borderId="0"/>
    <xf numFmtId="0" fontId="19" fillId="0" borderId="0"/>
    <xf numFmtId="0" fontId="19" fillId="0" borderId="0"/>
    <xf numFmtId="0" fontId="11" fillId="0" borderId="0"/>
    <xf numFmtId="0" fontId="11"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9" fillId="0" borderId="0"/>
    <xf numFmtId="0" fontId="21" fillId="0" borderId="0"/>
    <xf numFmtId="0" fontId="19" fillId="0" borderId="0"/>
    <xf numFmtId="0" fontId="21" fillId="0" borderId="0"/>
    <xf numFmtId="0" fontId="11" fillId="0" borderId="0"/>
    <xf numFmtId="0" fontId="11" fillId="0" borderId="0"/>
    <xf numFmtId="0" fontId="21" fillId="0" borderId="0"/>
    <xf numFmtId="0" fontId="19" fillId="0" borderId="0"/>
    <xf numFmtId="0" fontId="11" fillId="0" borderId="0"/>
    <xf numFmtId="0" fontId="68" fillId="0" borderId="43" applyNumberFormat="0" applyFill="0" applyAlignment="0" applyProtection="0"/>
    <xf numFmtId="0" fontId="69" fillId="0" borderId="44" applyNumberFormat="0" applyFill="0" applyAlignment="0" applyProtection="0"/>
    <xf numFmtId="0" fontId="70" fillId="0" borderId="45" applyNumberFormat="0" applyFill="0" applyAlignment="0" applyProtection="0"/>
    <xf numFmtId="0" fontId="70" fillId="0" borderId="0" applyNumberFormat="0" applyFill="0" applyBorder="0" applyAlignment="0" applyProtection="0"/>
    <xf numFmtId="0" fontId="71" fillId="36" borderId="0" applyNumberFormat="0" applyBorder="0" applyAlignment="0" applyProtection="0"/>
    <xf numFmtId="0" fontId="72" fillId="37" borderId="0" applyNumberFormat="0" applyBorder="0" applyAlignment="0" applyProtection="0"/>
    <xf numFmtId="0" fontId="73" fillId="39" borderId="46" applyNumberFormat="0" applyAlignment="0" applyProtection="0"/>
    <xf numFmtId="0" fontId="74" fillId="40" borderId="47" applyNumberFormat="0" applyAlignment="0" applyProtection="0"/>
    <xf numFmtId="0" fontId="75" fillId="40" borderId="46" applyNumberFormat="0" applyAlignment="0" applyProtection="0"/>
    <xf numFmtId="0" fontId="76" fillId="0" borderId="48" applyNumberFormat="0" applyFill="0" applyAlignment="0" applyProtection="0"/>
    <xf numFmtId="0" fontId="77" fillId="41" borderId="49" applyNumberFormat="0" applyAlignment="0" applyProtection="0"/>
    <xf numFmtId="0" fontId="66" fillId="0" borderId="0" applyNumberFormat="0" applyFill="0" applyBorder="0" applyAlignment="0" applyProtection="0"/>
    <xf numFmtId="0" fontId="39" fillId="0" borderId="51" applyNumberFormat="0" applyFill="0" applyAlignment="0" applyProtection="0"/>
    <xf numFmtId="0" fontId="78" fillId="43" borderId="0" applyNumberFormat="0" applyBorder="0" applyAlignment="0" applyProtection="0"/>
    <xf numFmtId="0" fontId="78" fillId="44" borderId="0" applyNumberFormat="0" applyBorder="0" applyAlignment="0" applyProtection="0"/>
    <xf numFmtId="0" fontId="78" fillId="45" borderId="0" applyNumberFormat="0" applyBorder="0" applyAlignment="0" applyProtection="0"/>
    <xf numFmtId="0" fontId="78" fillId="46" borderId="0" applyNumberFormat="0" applyBorder="0" applyAlignment="0" applyProtection="0"/>
    <xf numFmtId="0" fontId="78" fillId="47" borderId="0" applyNumberFormat="0" applyBorder="0" applyAlignment="0" applyProtection="0"/>
    <xf numFmtId="0" fontId="78" fillId="48" borderId="0" applyNumberFormat="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87" fillId="38" borderId="0" applyNumberFormat="0" applyBorder="0" applyAlignment="0" applyProtection="0"/>
    <xf numFmtId="0" fontId="33" fillId="42" borderId="50" applyNumberFormat="0" applyFont="0" applyAlignment="0" applyProtection="0"/>
    <xf numFmtId="40" fontId="80" fillId="0" borderId="17">
      <alignment horizontal="right"/>
    </xf>
    <xf numFmtId="0" fontId="81" fillId="0" borderId="0">
      <alignment horizontal="left"/>
    </xf>
    <xf numFmtId="49" fontId="11" fillId="0" borderId="0"/>
    <xf numFmtId="0" fontId="81" fillId="0" borderId="0">
      <alignment horizontal="left"/>
    </xf>
    <xf numFmtId="174" fontId="80" fillId="0" borderId="17">
      <alignment horizontal="right"/>
    </xf>
    <xf numFmtId="49" fontId="80" fillId="0" borderId="0">
      <alignment horizontal="right"/>
    </xf>
    <xf numFmtId="40" fontId="11" fillId="0" borderId="0">
      <alignment horizontal="right"/>
    </xf>
    <xf numFmtId="49" fontId="11" fillId="0" borderId="0">
      <alignment horizontal="left"/>
    </xf>
    <xf numFmtId="40" fontId="11" fillId="0" borderId="0"/>
    <xf numFmtId="49" fontId="11" fillId="0" borderId="0">
      <alignment horizontal="left"/>
    </xf>
    <xf numFmtId="174" fontId="11" fillId="0" borderId="0">
      <alignment horizontal="right"/>
    </xf>
    <xf numFmtId="49" fontId="11" fillId="0" borderId="0"/>
    <xf numFmtId="49" fontId="79" fillId="49" borderId="0">
      <alignment horizontal="right" vertical="center"/>
    </xf>
    <xf numFmtId="49" fontId="79" fillId="49" borderId="0">
      <alignment horizontal="left" vertical="center"/>
    </xf>
    <xf numFmtId="49" fontId="79" fillId="49" borderId="0">
      <alignment horizontal="center" vertical="center"/>
    </xf>
    <xf numFmtId="49" fontId="79" fillId="49" borderId="0">
      <alignment horizontal="center" vertical="center"/>
    </xf>
    <xf numFmtId="49" fontId="79" fillId="49" borderId="0">
      <alignment horizontal="right" vertical="center"/>
    </xf>
    <xf numFmtId="40" fontId="79" fillId="49" borderId="0">
      <alignment horizontal="right"/>
    </xf>
    <xf numFmtId="49" fontId="79" fillId="49" borderId="0">
      <alignment horizontal="center" vertical="center"/>
    </xf>
    <xf numFmtId="40" fontId="11" fillId="0" borderId="0"/>
    <xf numFmtId="0" fontId="11" fillId="0" borderId="0">
      <alignment horizontal="left"/>
    </xf>
    <xf numFmtId="49" fontId="11" fillId="0" borderId="0"/>
    <xf numFmtId="49" fontId="11" fillId="0" borderId="0">
      <alignment horizontal="center" vertical="center"/>
    </xf>
    <xf numFmtId="174" fontId="11" fillId="0" borderId="0">
      <alignment horizontal="right"/>
    </xf>
    <xf numFmtId="49" fontId="11" fillId="0" borderId="0"/>
    <xf numFmtId="49" fontId="79" fillId="49" borderId="0">
      <alignment horizontal="center" vertical="center"/>
    </xf>
    <xf numFmtId="49" fontId="79" fillId="49" borderId="0">
      <alignment horizontal="center" vertical="center"/>
    </xf>
    <xf numFmtId="174" fontId="79" fillId="49" borderId="0">
      <alignment horizontal="center" vertical="center"/>
    </xf>
    <xf numFmtId="49" fontId="79" fillId="49" borderId="0">
      <alignment horizontal="right"/>
    </xf>
    <xf numFmtId="40" fontId="80" fillId="0" borderId="19">
      <alignment horizontal="right"/>
    </xf>
    <xf numFmtId="0" fontId="81" fillId="0" borderId="0">
      <alignment horizontal="left"/>
    </xf>
    <xf numFmtId="49" fontId="11" fillId="0" borderId="0"/>
    <xf numFmtId="0" fontId="81" fillId="0" borderId="0">
      <alignment horizontal="left"/>
    </xf>
    <xf numFmtId="174" fontId="80" fillId="0" borderId="19">
      <alignment horizontal="right"/>
    </xf>
    <xf numFmtId="49" fontId="80" fillId="0" borderId="0">
      <alignment horizontal="right"/>
    </xf>
    <xf numFmtId="49" fontId="11" fillId="0" borderId="0"/>
    <xf numFmtId="49" fontId="11" fillId="0" borderId="0"/>
    <xf numFmtId="40" fontId="80" fillId="0" borderId="14">
      <alignment horizontal="right"/>
    </xf>
    <xf numFmtId="49" fontId="80" fillId="0" borderId="0">
      <alignment horizontal="left"/>
    </xf>
    <xf numFmtId="49" fontId="11" fillId="0" borderId="0"/>
    <xf numFmtId="49" fontId="80" fillId="0" borderId="0">
      <alignment horizontal="left"/>
    </xf>
    <xf numFmtId="174" fontId="80" fillId="0" borderId="14">
      <alignment horizontal="right"/>
    </xf>
    <xf numFmtId="49" fontId="80" fillId="0" borderId="0">
      <alignment horizontal="right"/>
    </xf>
    <xf numFmtId="49" fontId="79" fillId="49" borderId="0">
      <alignment horizontal="center" vertical="center"/>
    </xf>
    <xf numFmtId="49" fontId="79" fillId="49" borderId="0">
      <alignment horizontal="center" vertical="center"/>
    </xf>
    <xf numFmtId="49" fontId="79" fillId="49" borderId="0">
      <alignment horizontal="center" vertical="center"/>
    </xf>
    <xf numFmtId="49" fontId="79" fillId="49" borderId="0">
      <alignment horizontal="center" vertical="center"/>
    </xf>
    <xf numFmtId="49" fontId="79" fillId="49" borderId="0">
      <alignment horizontal="center" vertical="center"/>
    </xf>
    <xf numFmtId="49" fontId="79" fillId="49" borderId="0">
      <alignment horizontal="center" vertical="center"/>
    </xf>
    <xf numFmtId="49" fontId="79" fillId="49" borderId="0">
      <alignment horizontal="center" vertical="center"/>
    </xf>
    <xf numFmtId="49" fontId="79" fillId="49" borderId="0">
      <alignment horizontal="center" vertical="center"/>
    </xf>
    <xf numFmtId="49" fontId="79" fillId="49" borderId="0">
      <alignment horizontal="center" vertical="center"/>
    </xf>
    <xf numFmtId="49" fontId="11" fillId="0" borderId="0"/>
    <xf numFmtId="49" fontId="11" fillId="0" borderId="0"/>
    <xf numFmtId="49" fontId="11" fillId="0" borderId="0"/>
    <xf numFmtId="49" fontId="11" fillId="0" borderId="0"/>
    <xf numFmtId="49" fontId="11" fillId="0" borderId="0"/>
    <xf numFmtId="49" fontId="11" fillId="0" borderId="0"/>
    <xf numFmtId="0" fontId="80" fillId="50" borderId="0">
      <alignment horizontal="center" vertical="center"/>
    </xf>
    <xf numFmtId="49" fontId="11" fillId="50" borderId="0">
      <alignment horizontal="left" vertical="center"/>
    </xf>
    <xf numFmtId="49" fontId="80" fillId="50" borderId="0">
      <alignment horizontal="center" vertical="center"/>
    </xf>
    <xf numFmtId="0" fontId="80" fillId="51" borderId="0">
      <alignment horizontal="left"/>
    </xf>
    <xf numFmtId="49" fontId="11" fillId="0" borderId="0"/>
    <xf numFmtId="0" fontId="80" fillId="51" borderId="0">
      <alignment horizontal="left"/>
    </xf>
    <xf numFmtId="40" fontId="80" fillId="0" borderId="0">
      <alignment horizontal="right"/>
    </xf>
    <xf numFmtId="49" fontId="79" fillId="49" borderId="0"/>
    <xf numFmtId="49" fontId="79" fillId="49" borderId="0"/>
    <xf numFmtId="49" fontId="11" fillId="0" borderId="0"/>
    <xf numFmtId="0" fontId="82" fillId="52" borderId="0" applyFont="0" applyFill="0">
      <alignment horizontal="left" vertical="top" wrapText="1"/>
    </xf>
    <xf numFmtId="40" fontId="82" fillId="0" borderId="0"/>
    <xf numFmtId="40" fontId="82" fillId="0" borderId="0"/>
    <xf numFmtId="0" fontId="82" fillId="0" borderId="0">
      <alignment horizontal="left"/>
    </xf>
    <xf numFmtId="0" fontId="82" fillId="0" borderId="0">
      <alignment horizontal="center"/>
    </xf>
    <xf numFmtId="0" fontId="83" fillId="0" borderId="0">
      <alignment horizontal="center"/>
    </xf>
    <xf numFmtId="0" fontId="84" fillId="49" borderId="0">
      <alignment horizontal="left"/>
    </xf>
    <xf numFmtId="0" fontId="84" fillId="49" borderId="0">
      <alignment horizontal="left"/>
    </xf>
    <xf numFmtId="0" fontId="83" fillId="0" borderId="0">
      <alignment horizontal="center"/>
    </xf>
    <xf numFmtId="40" fontId="85" fillId="0" borderId="18"/>
    <xf numFmtId="40" fontId="85" fillId="0" borderId="18"/>
    <xf numFmtId="0" fontId="85" fillId="0" borderId="0"/>
    <xf numFmtId="0" fontId="85" fillId="0" borderId="0"/>
    <xf numFmtId="0" fontId="83" fillId="0" borderId="0">
      <alignment horizontal="center"/>
    </xf>
    <xf numFmtId="0" fontId="86" fillId="53" borderId="0">
      <alignment horizontal="left"/>
    </xf>
    <xf numFmtId="0" fontId="86" fillId="53" borderId="0">
      <alignment horizontal="left"/>
    </xf>
    <xf numFmtId="40" fontId="80" fillId="0" borderId="0">
      <alignment horizontal="right"/>
    </xf>
    <xf numFmtId="0" fontId="81" fillId="0" borderId="0">
      <alignment horizontal="left"/>
    </xf>
    <xf numFmtId="49" fontId="11" fillId="0" borderId="0"/>
    <xf numFmtId="0" fontId="81" fillId="0" borderId="0">
      <alignment horizontal="left"/>
    </xf>
    <xf numFmtId="174" fontId="80" fillId="0" borderId="0">
      <alignment horizontal="right"/>
    </xf>
    <xf numFmtId="49" fontId="80" fillId="0" borderId="0" applyBorder="0">
      <alignment horizontal="right"/>
    </xf>
    <xf numFmtId="0" fontId="11" fillId="0" borderId="0"/>
    <xf numFmtId="49" fontId="88" fillId="52" borderId="0">
      <alignment horizontal="left"/>
    </xf>
    <xf numFmtId="49" fontId="88" fillId="52" borderId="0">
      <alignment horizontal="left"/>
    </xf>
    <xf numFmtId="0" fontId="89" fillId="52" borderId="0">
      <alignment horizontal="left"/>
    </xf>
    <xf numFmtId="175" fontId="89" fillId="52" borderId="0">
      <alignment horizontal="left"/>
    </xf>
    <xf numFmtId="40" fontId="80" fillId="0" borderId="0">
      <alignment horizontal="right"/>
    </xf>
    <xf numFmtId="49" fontId="90" fillId="52" borderId="0">
      <alignment horizontal="left"/>
    </xf>
    <xf numFmtId="49" fontId="90" fillId="52" borderId="0">
      <alignment horizontal="left"/>
    </xf>
    <xf numFmtId="49" fontId="11" fillId="0" borderId="0"/>
    <xf numFmtId="40" fontId="80" fillId="0" borderId="14">
      <alignment horizontal="right"/>
    </xf>
    <xf numFmtId="49" fontId="80" fillId="0" borderId="0">
      <alignment horizontal="left"/>
    </xf>
    <xf numFmtId="49" fontId="11" fillId="0" borderId="0"/>
    <xf numFmtId="49" fontId="80" fillId="0" borderId="0">
      <alignment horizontal="left"/>
    </xf>
    <xf numFmtId="174" fontId="80" fillId="0" borderId="14">
      <alignment horizontal="right"/>
    </xf>
    <xf numFmtId="49" fontId="80" fillId="0" borderId="0">
      <alignment horizontal="right"/>
    </xf>
    <xf numFmtId="40" fontId="80" fillId="0" borderId="14">
      <alignment horizontal="right"/>
    </xf>
    <xf numFmtId="0" fontId="80" fillId="51" borderId="0">
      <alignment horizontal="left"/>
    </xf>
    <xf numFmtId="49" fontId="11" fillId="0" borderId="0"/>
    <xf numFmtId="0" fontId="80" fillId="51" borderId="0">
      <alignment horizontal="left"/>
    </xf>
    <xf numFmtId="174" fontId="80" fillId="0" borderId="14">
      <alignment horizontal="right"/>
    </xf>
    <xf numFmtId="49" fontId="80" fillId="0" borderId="0">
      <alignment horizontal="right"/>
    </xf>
    <xf numFmtId="0" fontId="85" fillId="0" borderId="0"/>
    <xf numFmtId="40" fontId="82" fillId="0" borderId="18"/>
    <xf numFmtId="40" fontId="82" fillId="0" borderId="18"/>
    <xf numFmtId="0" fontId="82" fillId="0" borderId="0"/>
    <xf numFmtId="0" fontId="82" fillId="0" borderId="0"/>
    <xf numFmtId="40" fontId="82" fillId="0" borderId="0"/>
    <xf numFmtId="176" fontId="82" fillId="0" borderId="0"/>
    <xf numFmtId="40" fontId="82" fillId="0" borderId="0"/>
    <xf numFmtId="0" fontId="82" fillId="0" borderId="0"/>
    <xf numFmtId="0" fontId="82" fillId="0" borderId="0"/>
    <xf numFmtId="40" fontId="80" fillId="0" borderId="18">
      <alignment horizontal="right"/>
    </xf>
    <xf numFmtId="49" fontId="80" fillId="0" borderId="0">
      <alignment horizontal="left"/>
    </xf>
    <xf numFmtId="49" fontId="11" fillId="0" borderId="0"/>
    <xf numFmtId="49" fontId="80" fillId="0" borderId="0">
      <alignment horizontal="left"/>
    </xf>
    <xf numFmtId="174" fontId="80" fillId="0" borderId="18">
      <alignment horizontal="right"/>
    </xf>
    <xf numFmtId="49" fontId="80" fillId="0" borderId="0">
      <alignment horizontal="right"/>
    </xf>
    <xf numFmtId="0" fontId="33" fillId="0" borderId="0"/>
    <xf numFmtId="0" fontId="34"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42" borderId="50" applyNumberFormat="0" applyFont="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44" fontId="33" fillId="0" borderId="0" applyFont="0" applyFill="0" applyBorder="0" applyAlignment="0" applyProtection="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21"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2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11"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4"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7" fillId="11" borderId="0" applyNumberFormat="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19" fillId="0" borderId="0"/>
    <xf numFmtId="0" fontId="33" fillId="0" borderId="0"/>
    <xf numFmtId="0" fontId="33" fillId="0" borderId="0"/>
    <xf numFmtId="44" fontId="33" fillId="0" borderId="0" applyFont="0" applyFill="0" applyBorder="0" applyAlignment="0" applyProtection="0"/>
    <xf numFmtId="0" fontId="33" fillId="0" borderId="0"/>
    <xf numFmtId="0" fontId="19"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4"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11" fillId="0" borderId="0"/>
    <xf numFmtId="0" fontId="2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9"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7" fillId="13"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7" fillId="7" borderId="0" applyNumberFormat="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9"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7" fillId="8"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21"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11"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7" fillId="13" borderId="0" applyNumberFormat="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11" fillId="0" borderId="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9" fontId="34"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1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9" fillId="0" borderId="0"/>
    <xf numFmtId="0" fontId="2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11" fillId="0" borderId="0"/>
    <xf numFmtId="0" fontId="33" fillId="0" borderId="0"/>
    <xf numFmtId="44" fontId="33" fillId="0" borderId="0" applyFont="0" applyFill="0" applyBorder="0" applyAlignment="0" applyProtection="0"/>
    <xf numFmtId="9" fontId="31"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2" fillId="20" borderId="0" applyFont="0" applyBorder="0" applyAlignment="0">
      <alignment horizontal="center" wrapText="1"/>
    </xf>
    <xf numFmtId="0" fontId="33" fillId="0" borderId="0"/>
    <xf numFmtId="43" fontId="1" fillId="0" borderId="0" applyFont="0" applyFill="0" applyBorder="0" applyAlignment="0" applyProtection="0"/>
    <xf numFmtId="44"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9"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43" fontId="1" fillId="0" borderId="0" applyFont="0" applyFill="0" applyBorder="0" applyAlignment="0" applyProtection="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19" fillId="0" borderId="0"/>
    <xf numFmtId="0" fontId="33" fillId="0" borderId="0"/>
    <xf numFmtId="0" fontId="33" fillId="0" borderId="0"/>
    <xf numFmtId="0" fontId="33" fillId="0" borderId="0"/>
    <xf numFmtId="0" fontId="19" fillId="0" borderId="0"/>
    <xf numFmtId="44"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7" fillId="8"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7" fillId="13" borderId="0" applyNumberFormat="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7" fillId="4" borderId="0" applyNumberFormat="0" applyBorder="0" applyAlignment="0" applyProtection="0"/>
    <xf numFmtId="0" fontId="33" fillId="0" borderId="0"/>
    <xf numFmtId="0" fontId="19"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7" fillId="8" borderId="0" applyNumberFormat="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2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1"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19"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11" fillId="0" borderId="0"/>
    <xf numFmtId="43" fontId="33" fillId="0" borderId="0" applyFont="0" applyFill="0" applyBorder="0" applyAlignment="0" applyProtection="0"/>
    <xf numFmtId="0" fontId="7" fillId="7" borderId="0" applyNumberFormat="0" applyBorder="0" applyAlignment="0" applyProtection="0"/>
    <xf numFmtId="0" fontId="33" fillId="0" borderId="0"/>
    <xf numFmtId="0" fontId="7" fillId="11" borderId="0" applyNumberFormat="0" applyBorder="0" applyAlignment="0" applyProtection="0"/>
    <xf numFmtId="0" fontId="33" fillId="0" borderId="0"/>
    <xf numFmtId="0" fontId="19" fillId="0" borderId="0"/>
    <xf numFmtId="44" fontId="33" fillId="0" borderId="0" applyFont="0" applyFill="0" applyBorder="0" applyAlignment="0" applyProtection="0"/>
    <xf numFmtId="0" fontId="11" fillId="0" borderId="0"/>
    <xf numFmtId="44" fontId="33" fillId="0" borderId="0" applyFont="0" applyFill="0" applyBorder="0" applyAlignment="0" applyProtection="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19"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11" fillId="0" borderId="0"/>
    <xf numFmtId="0" fontId="11"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7" borderId="0" applyNumberFormat="0" applyBorder="0" applyAlignment="0" applyProtection="0"/>
    <xf numFmtId="0" fontId="11" fillId="0" borderId="0"/>
    <xf numFmtId="0" fontId="38" fillId="20" borderId="0" applyFont="0" applyBorder="0" applyAlignment="0">
      <alignment horizontal="center" wrapText="1"/>
    </xf>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11"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0" fontId="21" fillId="0" borderId="0"/>
    <xf numFmtId="0" fontId="19" fillId="0" borderId="0"/>
    <xf numFmtId="0" fontId="11" fillId="0" borderId="0"/>
    <xf numFmtId="0" fontId="1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19"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9" fillId="0" borderId="0"/>
    <xf numFmtId="0" fontId="33" fillId="0" borderId="0"/>
    <xf numFmtId="0" fontId="11" fillId="0" borderId="0"/>
    <xf numFmtId="0" fontId="33" fillId="0" borderId="0"/>
    <xf numFmtId="0" fontId="33" fillId="0" borderId="0"/>
    <xf numFmtId="0" fontId="33" fillId="0" borderId="0"/>
    <xf numFmtId="0" fontId="33" fillId="0" borderId="0"/>
    <xf numFmtId="0" fontId="19" fillId="0" borderId="0"/>
    <xf numFmtId="0" fontId="19" fillId="0" borderId="0"/>
    <xf numFmtId="0" fontId="33" fillId="0" borderId="0"/>
    <xf numFmtId="0" fontId="33" fillId="0" borderId="0"/>
    <xf numFmtId="0" fontId="33" fillId="0" borderId="0"/>
    <xf numFmtId="43" fontId="1" fillId="0" borderId="0" applyFont="0" applyFill="0" applyBorder="0" applyAlignment="0" applyProtection="0"/>
    <xf numFmtId="0" fontId="11" fillId="0" borderId="0"/>
    <xf numFmtId="43" fontId="33" fillId="0" borderId="0" applyFont="0" applyFill="0" applyBorder="0" applyAlignment="0" applyProtection="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11" fillId="0" borderId="0"/>
    <xf numFmtId="43" fontId="33" fillId="0" borderId="0" applyFont="0" applyFill="0" applyBorder="0" applyAlignment="0" applyProtection="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19"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9" fillId="0" borderId="0"/>
    <xf numFmtId="0" fontId="21" fillId="0" borderId="0"/>
    <xf numFmtId="44" fontId="34" fillId="0" borderId="0" applyFont="0" applyFill="0" applyBorder="0" applyAlignment="0" applyProtection="0"/>
    <xf numFmtId="43" fontId="33" fillId="0" borderId="0" applyFont="0" applyFill="0" applyBorder="0" applyAlignment="0" applyProtection="0"/>
    <xf numFmtId="0" fontId="19" fillId="0" borderId="0"/>
    <xf numFmtId="0" fontId="11"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0" fontId="19"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0" fontId="21" fillId="0" borderId="0"/>
    <xf numFmtId="0" fontId="11" fillId="0" borderId="0"/>
    <xf numFmtId="43" fontId="1"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19" fillId="0" borderId="0"/>
    <xf numFmtId="0" fontId="11" fillId="0" borderId="0"/>
    <xf numFmtId="0" fontId="33" fillId="0" borderId="0"/>
    <xf numFmtId="0" fontId="32" fillId="20" borderId="0" applyFont="0" applyBorder="0" applyAlignment="0">
      <alignment horizontal="center" wrapText="1"/>
    </xf>
    <xf numFmtId="0" fontId="33" fillId="0" borderId="0"/>
    <xf numFmtId="0" fontId="33" fillId="0" borderId="0"/>
    <xf numFmtId="0" fontId="11" fillId="0" borderId="0"/>
    <xf numFmtId="43" fontId="1" fillId="0" borderId="0" applyFont="0" applyFill="0" applyBorder="0" applyAlignment="0" applyProtection="0"/>
    <xf numFmtId="43" fontId="1" fillId="0" borderId="0" applyFont="0" applyFill="0" applyBorder="0" applyAlignment="0" applyProtection="0"/>
    <xf numFmtId="0" fontId="19"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11" fillId="0" borderId="0"/>
    <xf numFmtId="44" fontId="1" fillId="0" borderId="0" applyFont="0" applyFill="0" applyBorder="0" applyAlignment="0" applyProtection="0"/>
    <xf numFmtId="0" fontId="11"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2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11" fillId="0" borderId="0"/>
    <xf numFmtId="0" fontId="11" fillId="0" borderId="0"/>
    <xf numFmtId="0" fontId="19" fillId="0" borderId="0"/>
    <xf numFmtId="0" fontId="33" fillId="0" borderId="0"/>
    <xf numFmtId="0" fontId="19" fillId="0" borderId="0"/>
    <xf numFmtId="0" fontId="11"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0" fontId="19"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9"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9"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19"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19"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11"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21" fillId="0" borderId="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3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9"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19"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19"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9"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4"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3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21"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21"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21"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9"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9"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21"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19"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42" borderId="50" applyNumberFormat="0" applyFont="0" applyAlignment="0" applyProtection="0"/>
    <xf numFmtId="0" fontId="91" fillId="0" borderId="0" applyNumberFormat="0" applyFill="0" applyBorder="0" applyAlignment="0" applyProtection="0"/>
    <xf numFmtId="0" fontId="33" fillId="54" borderId="0" applyNumberFormat="0" applyBorder="0" applyAlignment="0" applyProtection="0"/>
    <xf numFmtId="0" fontId="33" fillId="55" borderId="0" applyNumberFormat="0" applyBorder="0" applyAlignment="0" applyProtection="0"/>
    <xf numFmtId="0" fontId="33" fillId="57" borderId="0" applyNumberFormat="0" applyBorder="0" applyAlignment="0" applyProtection="0"/>
    <xf numFmtId="0" fontId="33" fillId="58" borderId="0" applyNumberFormat="0" applyBorder="0" applyAlignment="0" applyProtection="0"/>
    <xf numFmtId="0" fontId="33" fillId="60" borderId="0" applyNumberFormat="0" applyBorder="0" applyAlignment="0" applyProtection="0"/>
    <xf numFmtId="0" fontId="33" fillId="61" borderId="0" applyNumberFormat="0" applyBorder="0" applyAlignment="0" applyProtection="0"/>
    <xf numFmtId="0" fontId="33" fillId="63" borderId="0" applyNumberFormat="0" applyBorder="0" applyAlignment="0" applyProtection="0"/>
    <xf numFmtId="0" fontId="33" fillId="64" borderId="0" applyNumberFormat="0" applyBorder="0" applyAlignment="0" applyProtection="0"/>
    <xf numFmtId="0" fontId="33" fillId="66" borderId="0" applyNumberFormat="0" applyBorder="0" applyAlignment="0" applyProtection="0"/>
    <xf numFmtId="0" fontId="33" fillId="67" borderId="0" applyNumberFormat="0" applyBorder="0" applyAlignment="0" applyProtection="0"/>
    <xf numFmtId="0" fontId="33" fillId="69" borderId="0" applyNumberFormat="0" applyBorder="0" applyAlignment="0" applyProtection="0"/>
    <xf numFmtId="0" fontId="33" fillId="70" borderId="0" applyNumberFormat="0" applyBorder="0" applyAlignment="0" applyProtection="0"/>
    <xf numFmtId="0" fontId="34" fillId="54" borderId="0" applyNumberFormat="0" applyBorder="0" applyAlignment="0" applyProtection="0"/>
    <xf numFmtId="0" fontId="34" fillId="57" borderId="0" applyNumberFormat="0" applyBorder="0" applyAlignment="0" applyProtection="0"/>
    <xf numFmtId="0" fontId="34" fillId="60" borderId="0" applyNumberFormat="0" applyBorder="0" applyAlignment="0" applyProtection="0"/>
    <xf numFmtId="0" fontId="34" fillId="63" borderId="0" applyNumberFormat="0" applyBorder="0" applyAlignment="0" applyProtection="0"/>
    <xf numFmtId="0" fontId="34" fillId="66" borderId="0" applyNumberFormat="0" applyBorder="0" applyAlignment="0" applyProtection="0"/>
    <xf numFmtId="0" fontId="34" fillId="69" borderId="0" applyNumberFormat="0" applyBorder="0" applyAlignment="0" applyProtection="0"/>
    <xf numFmtId="0" fontId="34" fillId="55" borderId="0" applyNumberFormat="0" applyBorder="0" applyAlignment="0" applyProtection="0"/>
    <xf numFmtId="0" fontId="34" fillId="58" borderId="0" applyNumberFormat="0" applyBorder="0" applyAlignment="0" applyProtection="0"/>
    <xf numFmtId="0" fontId="34" fillId="61" borderId="0" applyNumberFormat="0" applyBorder="0" applyAlignment="0" applyProtection="0"/>
    <xf numFmtId="0" fontId="34" fillId="64" borderId="0" applyNumberFormat="0" applyBorder="0" applyAlignment="0" applyProtection="0"/>
    <xf numFmtId="0" fontId="34" fillId="67" borderId="0" applyNumberFormat="0" applyBorder="0" applyAlignment="0" applyProtection="0"/>
    <xf numFmtId="0" fontId="34" fillId="70" borderId="0" applyNumberFormat="0" applyBorder="0" applyAlignment="0" applyProtection="0"/>
    <xf numFmtId="0" fontId="78" fillId="56" borderId="0" applyNumberFormat="0" applyBorder="0" applyAlignment="0" applyProtection="0"/>
    <xf numFmtId="0" fontId="92" fillId="56" borderId="0" applyNumberFormat="0" applyBorder="0" applyAlignment="0" applyProtection="0"/>
    <xf numFmtId="0" fontId="78" fillId="59" borderId="0" applyNumberFormat="0" applyBorder="0" applyAlignment="0" applyProtection="0"/>
    <xf numFmtId="0" fontId="92" fillId="59" borderId="0" applyNumberFormat="0" applyBorder="0" applyAlignment="0" applyProtection="0"/>
    <xf numFmtId="0" fontId="78" fillId="62" borderId="0" applyNumberFormat="0" applyBorder="0" applyAlignment="0" applyProtection="0"/>
    <xf numFmtId="0" fontId="92" fillId="62" borderId="0" applyNumberFormat="0" applyBorder="0" applyAlignment="0" applyProtection="0"/>
    <xf numFmtId="0" fontId="78" fillId="65" borderId="0" applyNumberFormat="0" applyBorder="0" applyAlignment="0" applyProtection="0"/>
    <xf numFmtId="0" fontId="92" fillId="65" borderId="0" applyNumberFormat="0" applyBorder="0" applyAlignment="0" applyProtection="0"/>
    <xf numFmtId="0" fontId="78" fillId="68" borderId="0" applyNumberFormat="0" applyBorder="0" applyAlignment="0" applyProtection="0"/>
    <xf numFmtId="0" fontId="92" fillId="68" borderId="0" applyNumberFormat="0" applyBorder="0" applyAlignment="0" applyProtection="0"/>
    <xf numFmtId="0" fontId="78" fillId="71" borderId="0" applyNumberFormat="0" applyBorder="0" applyAlignment="0" applyProtection="0"/>
    <xf numFmtId="0" fontId="92" fillId="71" borderId="0" applyNumberFormat="0" applyBorder="0" applyAlignment="0" applyProtection="0"/>
    <xf numFmtId="0" fontId="92" fillId="43" borderId="0" applyNumberFormat="0" applyBorder="0" applyAlignment="0" applyProtection="0"/>
    <xf numFmtId="0" fontId="92" fillId="43" borderId="0" applyNumberFormat="0" applyBorder="0" applyAlignment="0" applyProtection="0"/>
    <xf numFmtId="0" fontId="92" fillId="44" borderId="0" applyNumberFormat="0" applyBorder="0" applyAlignment="0" applyProtection="0"/>
    <xf numFmtId="0" fontId="92" fillId="44" borderId="0" applyNumberFormat="0" applyBorder="0" applyAlignment="0" applyProtection="0"/>
    <xf numFmtId="0" fontId="92" fillId="45" borderId="0" applyNumberFormat="0" applyBorder="0" applyAlignment="0" applyProtection="0"/>
    <xf numFmtId="0" fontId="92" fillId="45" borderId="0" applyNumberFormat="0" applyBorder="0" applyAlignment="0" applyProtection="0"/>
    <xf numFmtId="0" fontId="92" fillId="46" borderId="0" applyNumberFormat="0" applyBorder="0" applyAlignment="0" applyProtection="0"/>
    <xf numFmtId="0" fontId="92" fillId="46" borderId="0" applyNumberFormat="0" applyBorder="0" applyAlignment="0" applyProtection="0"/>
    <xf numFmtId="0" fontId="92" fillId="47" borderId="0" applyNumberFormat="0" applyBorder="0" applyAlignment="0" applyProtection="0"/>
    <xf numFmtId="0" fontId="92" fillId="47" borderId="0" applyNumberFormat="0" applyBorder="0" applyAlignment="0" applyProtection="0"/>
    <xf numFmtId="0" fontId="92" fillId="48" borderId="0" applyNumberFormat="0" applyBorder="0" applyAlignment="0" applyProtection="0"/>
    <xf numFmtId="0" fontId="92" fillId="48" borderId="0" applyNumberFormat="0" applyBorder="0" applyAlignment="0" applyProtection="0"/>
    <xf numFmtId="0" fontId="93" fillId="37" borderId="0" applyNumberFormat="0" applyBorder="0" applyAlignment="0" applyProtection="0"/>
    <xf numFmtId="0" fontId="94" fillId="40" borderId="46" applyNumberFormat="0" applyAlignment="0" applyProtection="0"/>
    <xf numFmtId="0" fontId="95" fillId="41" borderId="49"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3" fillId="0" borderId="0" applyFont="0" applyFill="0" applyBorder="0" applyAlignment="0" applyProtection="0"/>
    <xf numFmtId="43" fontId="11" fillId="0" borderId="0" applyFont="0" applyFill="0" applyBorder="0" applyAlignment="0" applyProtection="0"/>
    <xf numFmtId="43" fontId="34" fillId="0" borderId="0" applyFont="0" applyFill="0" applyBorder="0" applyAlignment="0" applyProtection="0"/>
    <xf numFmtId="0" fontId="96" fillId="0" borderId="0" applyNumberFormat="0" applyFill="0" applyBorder="0" applyAlignment="0" applyProtection="0"/>
    <xf numFmtId="0" fontId="97" fillId="36" borderId="0" applyNumberFormat="0" applyBorder="0" applyAlignment="0" applyProtection="0"/>
    <xf numFmtId="0" fontId="98" fillId="0" borderId="43" applyNumberFormat="0" applyFill="0" applyAlignment="0" applyProtection="0"/>
    <xf numFmtId="0" fontId="99" fillId="0" borderId="44" applyNumberFormat="0" applyFill="0" applyAlignment="0" applyProtection="0"/>
    <xf numFmtId="0" fontId="15" fillId="0" borderId="54" applyNumberFormat="0" applyFill="0" applyAlignment="0" applyProtection="0"/>
    <xf numFmtId="0" fontId="15" fillId="0" borderId="54" applyNumberFormat="0" applyFill="0" applyAlignment="0" applyProtection="0"/>
    <xf numFmtId="0" fontId="100" fillId="0" borderId="45" applyNumberFormat="0" applyFill="0" applyAlignment="0" applyProtection="0"/>
    <xf numFmtId="0" fontId="100" fillId="0" borderId="0" applyNumberFormat="0" applyFill="0" applyBorder="0" applyAlignment="0" applyProtection="0"/>
    <xf numFmtId="0" fontId="101" fillId="39" borderId="46" applyNumberFormat="0" applyAlignment="0" applyProtection="0"/>
    <xf numFmtId="0" fontId="102" fillId="0" borderId="48" applyNumberFormat="0" applyFill="0" applyAlignment="0" applyProtection="0"/>
    <xf numFmtId="0" fontId="103" fillId="38" borderId="0" applyNumberFormat="0" applyBorder="0" applyAlignment="0" applyProtection="0"/>
    <xf numFmtId="0" fontId="6" fillId="0" borderId="0"/>
    <xf numFmtId="0" fontId="34" fillId="0" borderId="0"/>
    <xf numFmtId="0" fontId="34" fillId="0" borderId="0"/>
    <xf numFmtId="0" fontId="34" fillId="0" borderId="0"/>
    <xf numFmtId="0" fontId="34" fillId="0" borderId="0"/>
    <xf numFmtId="0" fontId="6" fillId="0" borderId="0"/>
    <xf numFmtId="0" fontId="6" fillId="0" borderId="0"/>
    <xf numFmtId="0" fontId="11" fillId="0" borderId="0"/>
    <xf numFmtId="0" fontId="19" fillId="0" borderId="0"/>
    <xf numFmtId="0" fontId="11" fillId="0" borderId="0"/>
    <xf numFmtId="0" fontId="34"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4" fillId="42" borderId="50" applyNumberFormat="0" applyFont="0" applyAlignment="0" applyProtection="0"/>
    <xf numFmtId="0" fontId="104" fillId="40" borderId="47" applyNumberFormat="0" applyAlignment="0" applyProtection="0"/>
    <xf numFmtId="9" fontId="6" fillId="0" borderId="0" applyFont="0" applyFill="0" applyBorder="0" applyAlignment="0" applyProtection="0"/>
    <xf numFmtId="0" fontId="105" fillId="0" borderId="0" applyNumberFormat="0" applyFill="0" applyBorder="0" applyAlignment="0" applyProtection="0"/>
    <xf numFmtId="0" fontId="106" fillId="0" borderId="51" applyNumberFormat="0" applyFill="0" applyAlignment="0" applyProtection="0"/>
    <xf numFmtId="0" fontId="107" fillId="0" borderId="0" applyNumberFormat="0" applyFill="0" applyBorder="0" applyAlignment="0" applyProtection="0"/>
    <xf numFmtId="0" fontId="110" fillId="0" borderId="0"/>
    <xf numFmtId="43" fontId="111" fillId="0" borderId="0" applyFont="0" applyFill="0" applyBorder="0" applyAlignment="0" applyProtection="0"/>
    <xf numFmtId="0" fontId="11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6" fillId="0" borderId="0"/>
    <xf numFmtId="0" fontId="112" fillId="0" borderId="0" applyNumberFormat="0" applyFill="0" applyBorder="0" applyAlignment="0" applyProtection="0">
      <alignment vertical="top"/>
      <protection locked="0"/>
    </xf>
    <xf numFmtId="0" fontId="113" fillId="0" borderId="0" applyNumberFormat="0" applyFill="0" applyBorder="0" applyAlignment="0" applyProtection="0"/>
    <xf numFmtId="0" fontId="63" fillId="0" borderId="0"/>
    <xf numFmtId="0" fontId="63" fillId="0" borderId="0"/>
    <xf numFmtId="0" fontId="63" fillId="0" borderId="0"/>
    <xf numFmtId="0" fontId="64" fillId="0" borderId="0"/>
    <xf numFmtId="0" fontId="64" fillId="0" borderId="0"/>
    <xf numFmtId="0" fontId="64" fillId="0" borderId="0"/>
    <xf numFmtId="0" fontId="64" fillId="0" borderId="0"/>
    <xf numFmtId="0" fontId="64" fillId="0" borderId="0"/>
    <xf numFmtId="0" fontId="63" fillId="0" borderId="0"/>
    <xf numFmtId="0" fontId="64" fillId="0" borderId="0"/>
    <xf numFmtId="0" fontId="64" fillId="0" borderId="0"/>
    <xf numFmtId="0" fontId="64" fillId="0" borderId="0"/>
    <xf numFmtId="0" fontId="64" fillId="0" borderId="0"/>
    <xf numFmtId="0" fontId="64" fillId="0" borderId="0"/>
    <xf numFmtId="0" fontId="65" fillId="0" borderId="0"/>
    <xf numFmtId="0" fontId="65" fillId="0" borderId="0"/>
    <xf numFmtId="0" fontId="33" fillId="0" borderId="0"/>
    <xf numFmtId="43" fontId="33" fillId="0" borderId="0" applyFont="0" applyFill="0" applyBorder="0" applyAlignment="0" applyProtection="0"/>
    <xf numFmtId="0" fontId="33"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21" fillId="0" borderId="0"/>
    <xf numFmtId="0" fontId="11" fillId="0" borderId="0"/>
    <xf numFmtId="0" fontId="19" fillId="0" borderId="0"/>
    <xf numFmtId="43" fontId="6" fillId="0" borderId="0" applyFont="0" applyFill="0" applyBorder="0" applyAlignment="0" applyProtection="0"/>
    <xf numFmtId="43" fontId="1" fillId="0" borderId="0" applyFont="0" applyFill="0" applyBorder="0" applyAlignment="0" applyProtection="0"/>
    <xf numFmtId="0" fontId="34" fillId="0" borderId="0"/>
    <xf numFmtId="0" fontId="11" fillId="0" borderId="0"/>
    <xf numFmtId="0" fontId="11" fillId="0" borderId="0"/>
    <xf numFmtId="0" fontId="33" fillId="0" borderId="0"/>
    <xf numFmtId="0" fontId="11" fillId="0" borderId="0"/>
    <xf numFmtId="0" fontId="19" fillId="0" borderId="0"/>
    <xf numFmtId="0" fontId="21" fillId="0" borderId="0"/>
    <xf numFmtId="0" fontId="11" fillId="0" borderId="0"/>
    <xf numFmtId="0" fontId="11" fillId="0" borderId="0"/>
    <xf numFmtId="0" fontId="19" fillId="0" borderId="0"/>
    <xf numFmtId="0" fontId="111" fillId="0" borderId="0"/>
    <xf numFmtId="0" fontId="11" fillId="0" borderId="0"/>
    <xf numFmtId="0" fontId="111"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43"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9" fontId="33" fillId="0" borderId="0" applyFont="0" applyFill="0" applyBorder="0" applyAlignment="0" applyProtection="0"/>
    <xf numFmtId="0" fontId="19" fillId="0" borderId="0"/>
    <xf numFmtId="0" fontId="21" fillId="0" borderId="0"/>
    <xf numFmtId="0" fontId="33" fillId="0" borderId="0"/>
    <xf numFmtId="43" fontId="33" fillId="0" borderId="0" applyFont="0" applyFill="0" applyBorder="0" applyAlignment="0" applyProtection="0"/>
    <xf numFmtId="0" fontId="19" fillId="0" borderId="0"/>
    <xf numFmtId="0" fontId="21" fillId="0" borderId="0"/>
    <xf numFmtId="43" fontId="33" fillId="0" borderId="0" applyFont="0" applyFill="0" applyBorder="0" applyAlignment="0" applyProtection="0"/>
    <xf numFmtId="44"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9"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21"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19" fillId="0" borderId="0"/>
    <xf numFmtId="43"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4" fontId="1" fillId="0" borderId="0" applyFont="0" applyFill="0" applyBorder="0" applyAlignment="0" applyProtection="0"/>
    <xf numFmtId="0" fontId="19" fillId="0" borderId="0"/>
    <xf numFmtId="44" fontId="1" fillId="0" borderId="0" applyFont="0" applyFill="0" applyBorder="0" applyAlignment="0" applyProtection="0"/>
    <xf numFmtId="0" fontId="11" fillId="0" borderId="0"/>
    <xf numFmtId="0" fontId="19" fillId="0" borderId="0"/>
    <xf numFmtId="0" fontId="19"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11" fillId="5" borderId="7" applyNumberFormat="0" applyFont="0" applyAlignment="0" applyProtection="0"/>
    <xf numFmtId="0" fontId="33" fillId="0" borderId="0"/>
    <xf numFmtId="0" fontId="120" fillId="0" borderId="0"/>
    <xf numFmtId="43" fontId="110" fillId="0" borderId="0" applyFont="0" applyFill="0" applyBorder="0" applyAlignment="0" applyProtection="0"/>
    <xf numFmtId="0" fontId="110" fillId="0" borderId="0"/>
    <xf numFmtId="0" fontId="122" fillId="0" borderId="0"/>
    <xf numFmtId="0" fontId="33" fillId="0" borderId="0"/>
    <xf numFmtId="0" fontId="122" fillId="0" borderId="0"/>
    <xf numFmtId="43" fontId="110" fillId="0" borderId="0" applyFont="0" applyFill="0" applyBorder="0" applyAlignment="0" applyProtection="0"/>
    <xf numFmtId="0" fontId="110" fillId="0" borderId="0"/>
    <xf numFmtId="0" fontId="110" fillId="0" borderId="0"/>
    <xf numFmtId="0" fontId="110" fillId="0" borderId="0"/>
    <xf numFmtId="0" fontId="123" fillId="0" borderId="0"/>
    <xf numFmtId="0" fontId="123" fillId="0" borderId="0"/>
    <xf numFmtId="0" fontId="124" fillId="0" borderId="0"/>
    <xf numFmtId="0" fontId="123" fillId="0" borderId="0"/>
    <xf numFmtId="0" fontId="122" fillId="0" borderId="0"/>
    <xf numFmtId="0" fontId="123" fillId="0" borderId="0"/>
    <xf numFmtId="0" fontId="122"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122" fillId="0" borderId="0"/>
    <xf numFmtId="0" fontId="122" fillId="0" borderId="0"/>
    <xf numFmtId="0" fontId="123" fillId="0" borderId="0"/>
    <xf numFmtId="0" fontId="122" fillId="0" borderId="0"/>
    <xf numFmtId="0" fontId="122" fillId="0" borderId="0"/>
    <xf numFmtId="0" fontId="124" fillId="0" borderId="0"/>
    <xf numFmtId="0" fontId="122" fillId="5" borderId="7" applyNumberFormat="0" applyFont="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2"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2" fillId="0" borderId="0"/>
    <xf numFmtId="0" fontId="123" fillId="0" borderId="0"/>
    <xf numFmtId="0" fontId="12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2" fillId="5" borderId="7" applyNumberFormat="0" applyFont="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2" fillId="0" borderId="0"/>
    <xf numFmtId="0" fontId="124" fillId="0" borderId="0"/>
    <xf numFmtId="0" fontId="122" fillId="0" borderId="0"/>
    <xf numFmtId="0" fontId="124" fillId="0" borderId="0"/>
    <xf numFmtId="0" fontId="122" fillId="0" borderId="0"/>
    <xf numFmtId="0" fontId="125" fillId="0" borderId="0"/>
    <xf numFmtId="0" fontId="123" fillId="0" borderId="0"/>
    <xf numFmtId="0" fontId="123" fillId="0" borderId="0"/>
    <xf numFmtId="0" fontId="123" fillId="0" borderId="0"/>
    <xf numFmtId="0" fontId="122" fillId="0" borderId="0"/>
    <xf numFmtId="0" fontId="122" fillId="0" borderId="0"/>
    <xf numFmtId="0" fontId="122" fillId="0" borderId="0"/>
    <xf numFmtId="0" fontId="122" fillId="0" borderId="0"/>
    <xf numFmtId="0" fontId="122" fillId="0" borderId="0"/>
    <xf numFmtId="0" fontId="123" fillId="0" borderId="0"/>
    <xf numFmtId="0" fontId="122" fillId="0" borderId="0"/>
    <xf numFmtId="0" fontId="122" fillId="0" borderId="0"/>
    <xf numFmtId="0" fontId="122" fillId="0" borderId="0"/>
    <xf numFmtId="0" fontId="122" fillId="0" borderId="0"/>
    <xf numFmtId="0" fontId="122" fillId="0" borderId="0"/>
    <xf numFmtId="0" fontId="124" fillId="0" borderId="0"/>
    <xf numFmtId="0" fontId="124" fillId="0" borderId="0"/>
    <xf numFmtId="0" fontId="125" fillId="0" borderId="0"/>
    <xf numFmtId="0" fontId="123" fillId="0" borderId="0"/>
    <xf numFmtId="0" fontId="123" fillId="0" borderId="0"/>
    <xf numFmtId="0" fontId="12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4" fillId="0" borderId="0"/>
    <xf numFmtId="0" fontId="124" fillId="0" borderId="0"/>
    <xf numFmtId="0" fontId="110"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125" fillId="0" borderId="0"/>
    <xf numFmtId="0" fontId="19"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9" fontId="34" fillId="0" borderId="0" applyFont="0" applyFill="0" applyBorder="0" applyAlignment="0" applyProtection="0"/>
    <xf numFmtId="0" fontId="38" fillId="20" borderId="0" applyFont="0" applyBorder="0" applyAlignment="0">
      <alignment horizontal="center" wrapText="1"/>
    </xf>
    <xf numFmtId="0" fontId="38" fillId="20" borderId="0" applyFont="0" applyBorder="0" applyAlignment="0">
      <alignment horizontal="center" wrapText="1"/>
    </xf>
    <xf numFmtId="0" fontId="21" fillId="0" borderId="0"/>
    <xf numFmtId="9"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21" fillId="0" borderId="0"/>
    <xf numFmtId="0" fontId="21" fillId="0" borderId="0"/>
    <xf numFmtId="0" fontId="33" fillId="0" borderId="0"/>
    <xf numFmtId="0" fontId="11" fillId="0" borderId="0"/>
    <xf numFmtId="0" fontId="21" fillId="0" borderId="0"/>
    <xf numFmtId="0" fontId="21"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1" fillId="0" borderId="0"/>
    <xf numFmtId="0" fontId="19" fillId="0" borderId="0"/>
    <xf numFmtId="0" fontId="11" fillId="0" borderId="0"/>
    <xf numFmtId="9" fontId="31" fillId="0" borderId="0" applyFont="0" applyFill="0" applyBorder="0" applyAlignment="0" applyProtection="0"/>
    <xf numFmtId="0" fontId="32" fillId="20" borderId="0" applyFont="0" applyBorder="0" applyAlignment="0">
      <alignment horizontal="center" wrapText="1"/>
    </xf>
    <xf numFmtId="0" fontId="11" fillId="0" borderId="0"/>
    <xf numFmtId="0" fontId="19"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9" fillId="0" borderId="0"/>
    <xf numFmtId="0" fontId="11" fillId="0" borderId="0"/>
    <xf numFmtId="0" fontId="11" fillId="0" borderId="0"/>
    <xf numFmtId="0" fontId="19" fillId="0" borderId="0"/>
    <xf numFmtId="0" fontId="19" fillId="0" borderId="0"/>
    <xf numFmtId="0" fontId="11" fillId="0" borderId="0"/>
    <xf numFmtId="0" fontId="11" fillId="0" borderId="0"/>
    <xf numFmtId="0" fontId="11" fillId="0" borderId="0"/>
    <xf numFmtId="0" fontId="21" fillId="0" borderId="0"/>
    <xf numFmtId="0" fontId="21" fillId="0" borderId="0"/>
    <xf numFmtId="44" fontId="33" fillId="0" borderId="0" applyFont="0" applyFill="0" applyBorder="0" applyAlignment="0" applyProtection="0"/>
    <xf numFmtId="43" fontId="33" fillId="0" borderId="0" applyFont="0" applyFill="0" applyBorder="0" applyAlignment="0" applyProtection="0"/>
    <xf numFmtId="0" fontId="11" fillId="5" borderId="7" applyNumberFormat="0" applyFont="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19" fillId="0" borderId="0"/>
    <xf numFmtId="0" fontId="2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19" fillId="0" borderId="0"/>
    <xf numFmtId="0" fontId="21" fillId="0" borderId="0"/>
    <xf numFmtId="0" fontId="21" fillId="0" borderId="0"/>
    <xf numFmtId="0" fontId="11" fillId="0" borderId="0"/>
    <xf numFmtId="0" fontId="33" fillId="42" borderId="50" applyNumberFormat="0" applyFont="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42" borderId="50" applyNumberFormat="0" applyFont="0" applyAlignment="0" applyProtection="0"/>
    <xf numFmtId="0" fontId="19" fillId="0" borderId="0"/>
    <xf numFmtId="0" fontId="21" fillId="0" borderId="0"/>
    <xf numFmtId="0" fontId="34" fillId="0" borderId="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1"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21" fillId="0" borderId="0"/>
    <xf numFmtId="43" fontId="34" fillId="0" borderId="0" applyFont="0" applyFill="0" applyBorder="0" applyAlignment="0" applyProtection="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1" fillId="0" borderId="0"/>
    <xf numFmtId="43" fontId="33" fillId="0" borderId="0" applyFont="0" applyFill="0" applyBorder="0" applyAlignment="0" applyProtection="0"/>
    <xf numFmtId="44" fontId="33" fillId="0" borderId="0" applyFont="0" applyFill="0" applyBorder="0" applyAlignment="0" applyProtection="0"/>
    <xf numFmtId="0" fontId="19"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9"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11" fillId="0" borderId="0" applyFont="0" applyFill="0" applyBorder="0" applyAlignment="0" applyProtection="0"/>
    <xf numFmtId="43" fontId="33" fillId="0" borderId="0" applyFont="0" applyFill="0" applyBorder="0" applyAlignment="0" applyProtection="0"/>
    <xf numFmtId="0" fontId="11" fillId="0" borderId="0"/>
    <xf numFmtId="0" fontId="33" fillId="0" borderId="0"/>
    <xf numFmtId="0" fontId="11" fillId="0" borderId="0"/>
    <xf numFmtId="0" fontId="11" fillId="0" borderId="0"/>
    <xf numFmtId="0" fontId="34" fillId="42" borderId="50" applyNumberFormat="0" applyFont="0" applyAlignment="0" applyProtection="0"/>
    <xf numFmtId="0" fontId="11" fillId="0" borderId="0"/>
    <xf numFmtId="0" fontId="11" fillId="0" borderId="0"/>
    <xf numFmtId="0" fontId="33" fillId="0" borderId="0"/>
    <xf numFmtId="0" fontId="11" fillId="0" borderId="0"/>
    <xf numFmtId="0" fontId="11" fillId="0" borderId="0"/>
    <xf numFmtId="0" fontId="34" fillId="0" borderId="0"/>
    <xf numFmtId="44" fontId="1" fillId="0" borderId="0" applyFont="0" applyFill="0" applyBorder="0" applyAlignment="0" applyProtection="0"/>
    <xf numFmtId="43" fontId="31"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3" fillId="0" borderId="0" applyFont="0" applyFill="0" applyBorder="0" applyAlignment="0" applyProtection="0"/>
    <xf numFmtId="44" fontId="34" fillId="0" borderId="0" applyFont="0" applyFill="0" applyBorder="0" applyAlignment="0" applyProtection="0"/>
    <xf numFmtId="0" fontId="19" fillId="0" borderId="0"/>
    <xf numFmtId="0" fontId="19" fillId="0" borderId="0"/>
    <xf numFmtId="0" fontId="11" fillId="0" borderId="0"/>
    <xf numFmtId="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8" fillId="20" borderId="0" applyFont="0" applyBorder="0" applyAlignment="0">
      <alignment horizontal="center" wrapText="1"/>
    </xf>
    <xf numFmtId="43" fontId="33" fillId="0" borderId="0" applyFont="0" applyFill="0" applyBorder="0" applyAlignment="0" applyProtection="0"/>
    <xf numFmtId="44" fontId="33" fillId="0" borderId="0" applyFont="0" applyFill="0" applyBorder="0" applyAlignment="0" applyProtection="0"/>
    <xf numFmtId="43" fontId="31"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21" fillId="0" borderId="0"/>
    <xf numFmtId="0" fontId="11" fillId="0" borderId="0"/>
    <xf numFmtId="0" fontId="11" fillId="0" borderId="0"/>
    <xf numFmtId="0" fontId="11" fillId="0" borderId="0"/>
    <xf numFmtId="0" fontId="19" fillId="0" borderId="0"/>
    <xf numFmtId="0" fontId="11" fillId="0" borderId="0"/>
    <xf numFmtId="0" fontId="11" fillId="0" borderId="0"/>
    <xf numFmtId="0" fontId="21" fillId="0" borderId="0"/>
    <xf numFmtId="0" fontId="11" fillId="0" borderId="0"/>
    <xf numFmtId="0" fontId="19" fillId="0" borderId="0"/>
    <xf numFmtId="0" fontId="11" fillId="0" borderId="0"/>
    <xf numFmtId="0" fontId="19" fillId="0" borderId="0"/>
    <xf numFmtId="0" fontId="19" fillId="0" borderId="0"/>
    <xf numFmtId="0" fontId="11" fillId="0" borderId="0"/>
    <xf numFmtId="0" fontId="21" fillId="0" borderId="0"/>
    <xf numFmtId="0" fontId="11" fillId="0" borderId="0"/>
    <xf numFmtId="0" fontId="19" fillId="0" borderId="0"/>
    <xf numFmtId="0" fontId="19" fillId="0" borderId="0"/>
    <xf numFmtId="0" fontId="11" fillId="0" borderId="0"/>
    <xf numFmtId="0" fontId="11" fillId="0" borderId="0"/>
    <xf numFmtId="0" fontId="19" fillId="0" borderId="0"/>
    <xf numFmtId="0" fontId="11" fillId="0" borderId="0"/>
    <xf numFmtId="0" fontId="19" fillId="0" borderId="0"/>
    <xf numFmtId="0" fontId="21" fillId="0" borderId="0"/>
    <xf numFmtId="0" fontId="11" fillId="0" borderId="0"/>
    <xf numFmtId="0" fontId="11" fillId="0" borderId="0"/>
    <xf numFmtId="0" fontId="11" fillId="5" borderId="7" applyNumberFormat="0" applyFont="0" applyAlignment="0" applyProtection="0"/>
    <xf numFmtId="0" fontId="19" fillId="0" borderId="0"/>
    <xf numFmtId="0" fontId="19" fillId="0" borderId="0"/>
    <xf numFmtId="0" fontId="11" fillId="0" borderId="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31" fillId="0" borderId="0" applyFont="0" applyFill="0" applyBorder="0" applyAlignment="0" applyProtection="0"/>
    <xf numFmtId="9" fontId="31" fillId="0" borderId="0" applyFont="0" applyFill="0" applyBorder="0" applyAlignment="0" applyProtection="0"/>
    <xf numFmtId="0" fontId="32" fillId="20" borderId="0" applyFont="0" applyBorder="0" applyAlignment="0">
      <alignment horizontal="center" wrapText="1"/>
    </xf>
    <xf numFmtId="0" fontId="1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1" fillId="0" borderId="0"/>
    <xf numFmtId="43" fontId="1" fillId="0" borderId="0" applyFont="0" applyFill="0" applyBorder="0" applyAlignment="0" applyProtection="0"/>
    <xf numFmtId="0" fontId="33" fillId="0" borderId="0"/>
    <xf numFmtId="0" fontId="19" fillId="0" borderId="0"/>
    <xf numFmtId="0" fontId="19" fillId="0" borderId="0"/>
    <xf numFmtId="0" fontId="11" fillId="0" borderId="0"/>
    <xf numFmtId="0" fontId="11" fillId="0" borderId="0"/>
    <xf numFmtId="0" fontId="11" fillId="0" borderId="0"/>
    <xf numFmtId="0" fontId="11" fillId="0" borderId="0"/>
    <xf numFmtId="0" fontId="21" fillId="0" borderId="0"/>
    <xf numFmtId="0" fontId="21"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1" fillId="0" borderId="0"/>
    <xf numFmtId="0" fontId="21" fillId="0" borderId="0"/>
    <xf numFmtId="0" fontId="11" fillId="0" borderId="0"/>
    <xf numFmtId="0" fontId="110" fillId="0" borderId="0"/>
    <xf numFmtId="43" fontId="110" fillId="0" borderId="0" applyFont="0" applyFill="0" applyBorder="0" applyAlignment="0" applyProtection="0"/>
    <xf numFmtId="0" fontId="110" fillId="0" borderId="0"/>
    <xf numFmtId="0" fontId="19" fillId="0" borderId="0"/>
    <xf numFmtId="0" fontId="19" fillId="0" borderId="0"/>
    <xf numFmtId="0" fontId="19"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21" fillId="0" borderId="0"/>
    <xf numFmtId="0" fontId="21" fillId="0" borderId="0"/>
    <xf numFmtId="0" fontId="110"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110" fillId="0" borderId="0"/>
    <xf numFmtId="0" fontId="153" fillId="0" borderId="0"/>
    <xf numFmtId="0" fontId="155" fillId="0" borderId="0"/>
    <xf numFmtId="43" fontId="155" fillId="0" borderId="0" applyFont="0" applyFill="0" applyBorder="0" applyAlignment="0" applyProtection="0"/>
    <xf numFmtId="44" fontId="155"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cellStyleXfs>
  <cellXfs count="571">
    <xf numFmtId="0" fontId="0" fillId="0" borderId="0" xfId="0"/>
    <xf numFmtId="0" fontId="43" fillId="0" borderId="0" xfId="0" applyFont="1" applyProtection="1"/>
    <xf numFmtId="0" fontId="0" fillId="0" borderId="0" xfId="0" applyFont="1" applyProtection="1"/>
    <xf numFmtId="0" fontId="0" fillId="0" borderId="0" xfId="0" applyFont="1" applyAlignment="1" applyProtection="1">
      <alignment horizontal="center" vertical="center" wrapText="1"/>
    </xf>
    <xf numFmtId="0" fontId="0" fillId="0" borderId="0" xfId="0" applyFont="1" applyAlignment="1" applyProtection="1">
      <alignment horizontal="center" vertical="center"/>
    </xf>
    <xf numFmtId="0" fontId="40" fillId="21" borderId="0" xfId="0" applyFont="1" applyFill="1" applyBorder="1" applyAlignment="1" applyProtection="1">
      <alignment horizontal="center" wrapText="1"/>
    </xf>
    <xf numFmtId="0" fontId="46" fillId="24" borderId="10" xfId="0" applyFont="1" applyFill="1" applyBorder="1" applyAlignment="1" applyProtection="1">
      <alignment horizontal="center" wrapText="1"/>
    </xf>
    <xf numFmtId="0" fontId="41" fillId="0" borderId="0" xfId="0" applyFont="1" applyAlignment="1" applyProtection="1">
      <alignment horizontal="left" wrapText="1"/>
    </xf>
    <xf numFmtId="0" fontId="41" fillId="0" borderId="0" xfId="0" applyFont="1" applyAlignment="1" applyProtection="1">
      <alignment horizontal="left" vertical="center" wrapText="1"/>
    </xf>
    <xf numFmtId="0" fontId="41" fillId="24" borderId="0" xfId="0" applyFont="1" applyFill="1" applyBorder="1" applyAlignment="1" applyProtection="1">
      <alignment horizontal="left" wrapText="1"/>
    </xf>
    <xf numFmtId="0" fontId="39" fillId="0" borderId="0" xfId="0" applyFont="1" applyAlignment="1" applyProtection="1">
      <alignment horizontal="center"/>
    </xf>
    <xf numFmtId="167" fontId="39" fillId="23" borderId="0" xfId="545" applyNumberFormat="1" applyFont="1" applyFill="1" applyProtection="1"/>
    <xf numFmtId="0" fontId="49" fillId="25" borderId="0" xfId="0" applyFont="1" applyFill="1" applyAlignment="1" applyProtection="1">
      <alignment horizontal="center" wrapText="1"/>
    </xf>
    <xf numFmtId="0" fontId="50" fillId="21" borderId="10" xfId="0" applyFont="1" applyFill="1" applyBorder="1" applyAlignment="1" applyProtection="1">
      <alignment horizontal="center" wrapText="1"/>
    </xf>
    <xf numFmtId="0" fontId="50" fillId="21" borderId="0" xfId="0" applyFont="1" applyFill="1" applyBorder="1" applyAlignment="1" applyProtection="1">
      <alignment horizontal="center" wrapText="1"/>
    </xf>
    <xf numFmtId="0" fontId="0" fillId="0" borderId="0" xfId="0" applyFont="1" applyAlignment="1" applyProtection="1">
      <alignment wrapText="1"/>
      <protection locked="0"/>
    </xf>
    <xf numFmtId="0" fontId="0" fillId="0" borderId="0" xfId="0" applyFont="1" applyFill="1" applyProtection="1"/>
    <xf numFmtId="0" fontId="0" fillId="0" borderId="0" xfId="0" applyNumberFormat="1" applyFont="1" applyFill="1" applyAlignment="1" applyProtection="1">
      <alignment vertical="center" wrapText="1"/>
    </xf>
    <xf numFmtId="0" fontId="0" fillId="0" borderId="0" xfId="0" applyNumberFormat="1" applyFont="1" applyFill="1" applyAlignment="1" applyProtection="1">
      <alignment horizontal="left" vertical="center" wrapText="1"/>
    </xf>
    <xf numFmtId="0" fontId="54" fillId="0" borderId="0" xfId="0" applyNumberFormat="1" applyFont="1" applyFill="1" applyAlignment="1" applyProtection="1">
      <alignment vertical="center" wrapText="1"/>
    </xf>
    <xf numFmtId="164" fontId="55" fillId="23" borderId="22" xfId="439" applyNumberFormat="1" applyFont="1" applyFill="1" applyBorder="1" applyAlignment="1" applyProtection="1">
      <alignment horizontal="center" vertical="center" wrapText="1"/>
    </xf>
    <xf numFmtId="0" fontId="0" fillId="22" borderId="0" xfId="0" applyFont="1" applyFill="1" applyBorder="1" applyAlignment="1" applyProtection="1">
      <alignment vertical="center"/>
    </xf>
    <xf numFmtId="0" fontId="39" fillId="23" borderId="24" xfId="0" applyNumberFormat="1" applyFont="1" applyFill="1" applyBorder="1" applyAlignment="1" applyProtection="1">
      <alignment horizontal="center" vertical="center"/>
    </xf>
    <xf numFmtId="0" fontId="39" fillId="0" borderId="25" xfId="0" applyNumberFormat="1" applyFont="1" applyFill="1" applyBorder="1" applyAlignment="1" applyProtection="1">
      <alignment horizontal="center" vertical="center"/>
    </xf>
    <xf numFmtId="0" fontId="48" fillId="24" borderId="20" xfId="0" applyFont="1" applyFill="1" applyBorder="1" applyAlignment="1" applyProtection="1">
      <alignment horizontal="center" vertical="center" wrapText="1"/>
    </xf>
    <xf numFmtId="0" fontId="0" fillId="0" borderId="29" xfId="0" applyFont="1" applyFill="1" applyBorder="1" applyAlignment="1" applyProtection="1">
      <alignment vertical="center" wrapText="1"/>
    </xf>
    <xf numFmtId="0" fontId="40" fillId="24" borderId="0" xfId="0" applyFont="1" applyFill="1" applyBorder="1" applyAlignment="1" applyProtection="1">
      <alignment horizontal="center" vertical="center" wrapText="1"/>
    </xf>
    <xf numFmtId="0" fontId="50" fillId="21" borderId="10" xfId="0" applyFont="1" applyFill="1" applyBorder="1" applyAlignment="1" applyProtection="1">
      <alignment horizontal="center" vertical="center" wrapText="1"/>
    </xf>
    <xf numFmtId="0" fontId="49" fillId="25" borderId="0" xfId="0" applyFont="1" applyFill="1" applyAlignment="1" applyProtection="1">
      <alignment horizontal="center" vertical="center"/>
    </xf>
    <xf numFmtId="0" fontId="40" fillId="23" borderId="0" xfId="0" applyFont="1" applyFill="1" applyAlignment="1" applyProtection="1">
      <alignment vertical="center" wrapText="1"/>
    </xf>
    <xf numFmtId="0" fontId="40" fillId="21" borderId="0" xfId="0" applyFont="1" applyFill="1" applyBorder="1" applyAlignment="1" applyProtection="1">
      <alignment horizontal="center" vertical="center" wrapText="1"/>
    </xf>
    <xf numFmtId="0" fontId="0" fillId="0" borderId="30" xfId="0" applyFont="1" applyFill="1" applyBorder="1" applyAlignment="1" applyProtection="1">
      <alignment vertical="center" wrapText="1"/>
    </xf>
    <xf numFmtId="0" fontId="55" fillId="0" borderId="0" xfId="0" applyFont="1" applyProtection="1"/>
    <xf numFmtId="0" fontId="55" fillId="23" borderId="22" xfId="0" applyNumberFormat="1" applyFont="1" applyFill="1" applyBorder="1" applyAlignment="1" applyProtection="1">
      <alignment horizontal="left" vertical="center" wrapText="1"/>
    </xf>
    <xf numFmtId="0" fontId="55" fillId="0" borderId="30" xfId="0" applyNumberFormat="1" applyFont="1" applyFill="1" applyBorder="1" applyAlignment="1" applyProtection="1">
      <alignment horizontal="left" vertical="center" wrapText="1"/>
    </xf>
    <xf numFmtId="49" fontId="0" fillId="0" borderId="32" xfId="0" applyNumberFormat="1" applyFont="1" applyFill="1" applyBorder="1" applyAlignment="1">
      <alignment horizontal="center"/>
    </xf>
    <xf numFmtId="49" fontId="0" fillId="0" borderId="31" xfId="0" applyNumberFormat="1" applyFont="1" applyFill="1" applyBorder="1" applyAlignment="1">
      <alignment horizontal="center"/>
    </xf>
    <xf numFmtId="0" fontId="0" fillId="0" borderId="0" xfId="0" applyFont="1" applyFill="1" applyAlignment="1" applyProtection="1">
      <alignment vertical="center" wrapText="1"/>
      <protection locked="0"/>
    </xf>
    <xf numFmtId="164" fontId="49" fillId="25" borderId="0" xfId="439" applyNumberFormat="1" applyFont="1" applyFill="1" applyAlignment="1" applyProtection="1">
      <alignment horizontal="center"/>
    </xf>
    <xf numFmtId="0" fontId="58" fillId="0" borderId="0" xfId="0" applyFont="1" applyAlignment="1" applyProtection="1">
      <alignment horizontal="center" vertical="center" wrapText="1"/>
    </xf>
    <xf numFmtId="164" fontId="55" fillId="22" borderId="22" xfId="439" applyNumberFormat="1" applyFont="1" applyFill="1" applyBorder="1" applyAlignment="1" applyProtection="1">
      <alignment horizontal="center" vertical="center" wrapText="1"/>
    </xf>
    <xf numFmtId="164" fontId="48" fillId="24" borderId="10" xfId="439" applyNumberFormat="1" applyFont="1" applyFill="1" applyBorder="1" applyAlignment="1" applyProtection="1">
      <alignment horizontal="center" wrapText="1"/>
    </xf>
    <xf numFmtId="39" fontId="39" fillId="0" borderId="0" xfId="0" applyNumberFormat="1" applyFont="1" applyAlignment="1" applyProtection="1">
      <alignment horizontal="center"/>
    </xf>
    <xf numFmtId="39" fontId="40" fillId="21" borderId="0" xfId="0" applyNumberFormat="1" applyFont="1" applyFill="1" applyBorder="1" applyAlignment="1" applyProtection="1">
      <alignment horizontal="center" wrapText="1"/>
    </xf>
    <xf numFmtId="39" fontId="55" fillId="0" borderId="28" xfId="439" applyNumberFormat="1" applyFont="1" applyFill="1" applyBorder="1" applyAlignment="1" applyProtection="1">
      <alignment horizontal="center" vertical="center" wrapText="1"/>
    </xf>
    <xf numFmtId="39" fontId="55" fillId="23" borderId="27" xfId="439" applyNumberFormat="1" applyFont="1" applyFill="1" applyBorder="1" applyAlignment="1" applyProtection="1">
      <alignment horizontal="center" vertical="center" wrapText="1"/>
    </xf>
    <xf numFmtId="0" fontId="40" fillId="0" borderId="0" xfId="0" applyFont="1" applyFill="1" applyAlignment="1" applyProtection="1">
      <alignment vertical="center" wrapText="1"/>
    </xf>
    <xf numFmtId="39" fontId="50" fillId="30" borderId="0" xfId="0" applyNumberFormat="1" applyFont="1" applyFill="1" applyBorder="1" applyAlignment="1" applyProtection="1">
      <alignment horizontal="center" wrapText="1"/>
    </xf>
    <xf numFmtId="0" fontId="39" fillId="31" borderId="24" xfId="0" applyNumberFormat="1" applyFont="1" applyFill="1" applyBorder="1" applyAlignment="1" applyProtection="1">
      <alignment horizontal="center" vertical="center"/>
    </xf>
    <xf numFmtId="0" fontId="0" fillId="31" borderId="22" xfId="0" applyFont="1" applyFill="1" applyBorder="1" applyAlignment="1" applyProtection="1">
      <alignment vertical="center" wrapText="1"/>
    </xf>
    <xf numFmtId="0" fontId="58" fillId="31" borderId="0" xfId="0" applyFont="1" applyFill="1" applyAlignment="1" applyProtection="1">
      <alignment horizontal="center" vertical="center" wrapText="1"/>
    </xf>
    <xf numFmtId="0" fontId="0" fillId="0" borderId="0" xfId="0" applyFont="1" applyProtection="1">
      <protection locked="0"/>
    </xf>
    <xf numFmtId="0" fontId="51" fillId="0" borderId="24" xfId="0" applyNumberFormat="1" applyFont="1" applyFill="1" applyBorder="1" applyAlignment="1" applyProtection="1">
      <alignment horizontal="left" vertical="center" wrapText="1"/>
    </xf>
    <xf numFmtId="41" fontId="61" fillId="0" borderId="0" xfId="0" applyNumberFormat="1" applyFont="1" applyFill="1" applyAlignment="1" applyProtection="1">
      <alignment wrapText="1"/>
    </xf>
    <xf numFmtId="0" fontId="60" fillId="0" borderId="0" xfId="0" applyFont="1" applyFill="1" applyAlignment="1" applyProtection="1">
      <alignment horizontal="center" vertical="center"/>
    </xf>
    <xf numFmtId="0" fontId="48" fillId="0" borderId="0" xfId="0" applyFont="1" applyFill="1" applyAlignment="1" applyProtection="1">
      <alignment horizontal="center" vertical="center" wrapText="1"/>
    </xf>
    <xf numFmtId="0" fontId="55" fillId="0" borderId="22" xfId="439" applyNumberFormat="1" applyFont="1" applyFill="1" applyBorder="1" applyAlignment="1" applyProtection="1">
      <alignment horizontal="center" vertical="center" wrapText="1"/>
    </xf>
    <xf numFmtId="37" fontId="56" fillId="32" borderId="27" xfId="439" applyNumberFormat="1" applyFont="1" applyFill="1" applyBorder="1" applyAlignment="1" applyProtection="1">
      <alignment horizontal="center" vertical="center" wrapText="1"/>
    </xf>
    <xf numFmtId="37" fontId="39" fillId="0" borderId="27" xfId="439" applyNumberFormat="1" applyFont="1" applyFill="1" applyBorder="1" applyAlignment="1" applyProtection="1">
      <alignment horizontal="center" vertical="center" wrapText="1"/>
    </xf>
    <xf numFmtId="37" fontId="56" fillId="0" borderId="27" xfId="439" applyNumberFormat="1" applyFont="1" applyFill="1" applyBorder="1" applyAlignment="1" applyProtection="1">
      <alignment horizontal="center" vertical="center" wrapText="1"/>
    </xf>
    <xf numFmtId="165" fontId="55" fillId="29" borderId="22" xfId="439" applyNumberFormat="1" applyFont="1" applyFill="1" applyBorder="1" applyAlignment="1" applyProtection="1">
      <alignment horizontal="center" vertical="center" wrapText="1"/>
      <protection locked="0"/>
    </xf>
    <xf numFmtId="0" fontId="0" fillId="28" borderId="0" xfId="0" applyNumberFormat="1" applyFont="1" applyFill="1" applyAlignment="1" applyProtection="1">
      <alignment vertical="center" wrapText="1"/>
    </xf>
    <xf numFmtId="0" fontId="55" fillId="22" borderId="24" xfId="0" applyNumberFormat="1" applyFont="1" applyFill="1" applyBorder="1" applyAlignment="1" applyProtection="1">
      <alignment horizontal="left" vertical="center" wrapText="1"/>
    </xf>
    <xf numFmtId="169" fontId="39" fillId="0" borderId="0" xfId="439" applyNumberFormat="1" applyFont="1" applyFill="1" applyAlignment="1" applyProtection="1">
      <alignment horizontal="center" vertical="center"/>
      <protection locked="0"/>
    </xf>
    <xf numFmtId="171" fontId="55" fillId="0" borderId="22" xfId="439" applyNumberFormat="1" applyFont="1" applyFill="1" applyBorder="1" applyAlignment="1" applyProtection="1">
      <alignment horizontal="center" vertical="center" wrapText="1"/>
    </xf>
    <xf numFmtId="0" fontId="39" fillId="0" borderId="23" xfId="0" applyNumberFormat="1" applyFont="1" applyFill="1" applyBorder="1" applyAlignment="1" applyProtection="1">
      <alignment horizontal="center" vertical="center"/>
    </xf>
    <xf numFmtId="0" fontId="52" fillId="0" borderId="0" xfId="0" applyNumberFormat="1" applyFont="1" applyFill="1" applyAlignment="1" applyProtection="1">
      <alignment horizontal="left" vertical="center" wrapText="1"/>
    </xf>
    <xf numFmtId="0" fontId="0" fillId="0" borderId="0" xfId="0" applyNumberFormat="1" applyFont="1" applyFill="1" applyAlignment="1" applyProtection="1">
      <alignment horizontal="center" vertical="center"/>
    </xf>
    <xf numFmtId="164" fontId="55" fillId="29" borderId="40" xfId="439" applyNumberFormat="1" applyFont="1" applyFill="1" applyBorder="1" applyAlignment="1" applyProtection="1">
      <alignment horizontal="center" vertical="center" wrapText="1"/>
      <protection locked="0"/>
    </xf>
    <xf numFmtId="164" fontId="55" fillId="0" borderId="29" xfId="439" applyNumberFormat="1" applyFont="1" applyFill="1" applyBorder="1" applyAlignment="1" applyProtection="1">
      <alignment horizontal="center" vertical="center" wrapText="1"/>
    </xf>
    <xf numFmtId="39" fontId="55" fillId="0" borderId="26" xfId="439" applyNumberFormat="1" applyFont="1" applyFill="1" applyBorder="1" applyAlignment="1" applyProtection="1">
      <alignment horizontal="center" vertical="center" wrapText="1"/>
    </xf>
    <xf numFmtId="164" fontId="55" fillId="0" borderId="42" xfId="439" applyNumberFormat="1" applyFont="1" applyFill="1" applyBorder="1" applyAlignment="1" applyProtection="1">
      <alignment horizontal="center" vertical="center" wrapText="1"/>
    </xf>
    <xf numFmtId="0" fontId="39" fillId="31" borderId="25" xfId="0" applyNumberFormat="1" applyFont="1" applyFill="1" applyBorder="1" applyAlignment="1" applyProtection="1">
      <alignment horizontal="center" vertical="center"/>
    </xf>
    <xf numFmtId="0" fontId="0" fillId="31" borderId="30" xfId="0" applyFont="1" applyFill="1" applyBorder="1" applyAlignment="1" applyProtection="1">
      <alignment vertical="center" wrapText="1"/>
    </xf>
    <xf numFmtId="164" fontId="55" fillId="29" borderId="41" xfId="439" applyNumberFormat="1" applyFont="1" applyFill="1" applyBorder="1" applyAlignment="1" applyProtection="1">
      <alignment horizontal="center" vertical="center" wrapText="1"/>
      <protection locked="0"/>
    </xf>
    <xf numFmtId="0" fontId="55" fillId="0" borderId="29" xfId="0" applyNumberFormat="1" applyFont="1" applyFill="1" applyBorder="1" applyAlignment="1" applyProtection="1">
      <alignment horizontal="left" vertical="center" wrapText="1"/>
    </xf>
    <xf numFmtId="0" fontId="55" fillId="23" borderId="30" xfId="0" applyNumberFormat="1" applyFont="1" applyFill="1" applyBorder="1" applyAlignment="1" applyProtection="1">
      <alignment horizontal="left" vertical="center" wrapText="1"/>
    </xf>
    <xf numFmtId="0" fontId="55" fillId="23" borderId="30" xfId="439" applyNumberFormat="1" applyFont="1" applyFill="1" applyBorder="1" applyAlignment="1" applyProtection="1">
      <alignment horizontal="center" vertical="center" wrapText="1"/>
    </xf>
    <xf numFmtId="37" fontId="39" fillId="23" borderId="28" xfId="439" applyNumberFormat="1" applyFont="1" applyFill="1" applyBorder="1" applyAlignment="1" applyProtection="1">
      <alignment horizontal="center" vertical="center" wrapText="1"/>
    </xf>
    <xf numFmtId="0" fontId="39" fillId="23" borderId="25" xfId="0" applyNumberFormat="1" applyFont="1" applyFill="1" applyBorder="1" applyAlignment="1" applyProtection="1">
      <alignment horizontal="center" vertical="center"/>
    </xf>
    <xf numFmtId="37" fontId="39" fillId="0" borderId="26" xfId="439" applyNumberFormat="1" applyFont="1" applyFill="1" applyBorder="1" applyAlignment="1" applyProtection="1">
      <alignment horizontal="center" vertical="center" wrapText="1"/>
    </xf>
    <xf numFmtId="0" fontId="39" fillId="33" borderId="0" xfId="0" applyFont="1" applyFill="1" applyProtection="1"/>
    <xf numFmtId="0" fontId="0" fillId="0" borderId="34" xfId="0" applyNumberFormat="1" applyFont="1" applyFill="1" applyBorder="1" applyAlignment="1" applyProtection="1">
      <alignment horizontal="left" vertical="center" wrapText="1"/>
    </xf>
    <xf numFmtId="0" fontId="55" fillId="0" borderId="24" xfId="0" applyNumberFormat="1" applyFont="1" applyFill="1" applyBorder="1" applyAlignment="1" applyProtection="1">
      <alignment horizontal="left" vertical="center" wrapText="1"/>
    </xf>
    <xf numFmtId="0" fontId="0" fillId="23" borderId="22" xfId="0" applyFont="1" applyFill="1" applyBorder="1" applyAlignment="1" applyProtection="1">
      <alignment vertical="center" wrapText="1"/>
    </xf>
    <xf numFmtId="41" fontId="62" fillId="0" borderId="0" xfId="0" applyNumberFormat="1" applyFont="1" applyFill="1" applyAlignment="1" applyProtection="1">
      <alignment wrapText="1"/>
    </xf>
    <xf numFmtId="164" fontId="55" fillId="22" borderId="22" xfId="439" applyNumberFormat="1" applyFont="1" applyFill="1" applyBorder="1" applyAlignment="1" applyProtection="1">
      <alignment horizontal="center" vertical="center" wrapText="1"/>
      <protection locked="0"/>
    </xf>
    <xf numFmtId="171" fontId="55" fillId="22" borderId="22" xfId="439" applyNumberFormat="1" applyFont="1" applyFill="1" applyBorder="1" applyAlignment="1" applyProtection="1">
      <alignment horizontal="center" vertical="center" wrapText="1"/>
    </xf>
    <xf numFmtId="39" fontId="55" fillId="22" borderId="27" xfId="439" applyNumberFormat="1" applyFont="1" applyFill="1" applyBorder="1" applyAlignment="1" applyProtection="1">
      <alignment horizontal="center" vertical="center" wrapText="1"/>
    </xf>
    <xf numFmtId="164" fontId="55" fillId="22" borderId="28" xfId="439" applyNumberFormat="1" applyFont="1" applyFill="1" applyBorder="1" applyAlignment="1" applyProtection="1">
      <alignment horizontal="center" vertical="center" wrapText="1"/>
    </xf>
    <xf numFmtId="0" fontId="39" fillId="22" borderId="23" xfId="0" applyNumberFormat="1" applyFont="1" applyFill="1" applyBorder="1" applyAlignment="1" applyProtection="1">
      <alignment horizontal="center" vertical="center"/>
    </xf>
    <xf numFmtId="164" fontId="55" fillId="29" borderId="30" xfId="439" applyNumberFormat="1" applyFont="1" applyFill="1" applyBorder="1" applyAlignment="1" applyProtection="1">
      <alignment horizontal="center" vertical="center" wrapText="1"/>
      <protection locked="0"/>
    </xf>
    <xf numFmtId="0" fontId="47" fillId="0" borderId="0" xfId="0" applyFont="1" applyAlignment="1" applyProtection="1">
      <alignment horizontal="center"/>
    </xf>
    <xf numFmtId="0" fontId="41" fillId="22" borderId="0" xfId="0" applyFont="1" applyFill="1" applyAlignment="1" applyProtection="1">
      <alignment horizontal="left" wrapText="1"/>
    </xf>
    <xf numFmtId="171" fontId="55" fillId="22" borderId="29" xfId="439" applyNumberFormat="1" applyFont="1" applyFill="1" applyBorder="1" applyAlignment="1" applyProtection="1">
      <alignment horizontal="center" vertical="center" wrapText="1"/>
    </xf>
    <xf numFmtId="3" fontId="55" fillId="0" borderId="30" xfId="439" applyNumberFormat="1" applyFont="1" applyFill="1" applyBorder="1" applyAlignment="1" applyProtection="1">
      <alignment horizontal="center" vertical="center" wrapText="1"/>
    </xf>
    <xf numFmtId="3" fontId="55" fillId="23" borderId="30" xfId="439" applyNumberFormat="1" applyFont="1" applyFill="1" applyBorder="1" applyAlignment="1" applyProtection="1">
      <alignment horizontal="center" vertical="center" wrapText="1"/>
    </xf>
    <xf numFmtId="3" fontId="55" fillId="23" borderId="22" xfId="439" applyNumberFormat="1" applyFont="1" applyFill="1" applyBorder="1" applyAlignment="1" applyProtection="1">
      <alignment horizontal="center" vertical="center" wrapText="1"/>
    </xf>
    <xf numFmtId="3" fontId="55" fillId="0" borderId="29" xfId="439" applyNumberFormat="1" applyFont="1" applyFill="1" applyBorder="1" applyAlignment="1" applyProtection="1">
      <alignment horizontal="center" vertical="center" wrapText="1"/>
    </xf>
    <xf numFmtId="0" fontId="39" fillId="0" borderId="0" xfId="0" applyFont="1" applyAlignment="1" applyProtection="1">
      <alignment horizontal="left" vertical="center" wrapText="1"/>
    </xf>
    <xf numFmtId="0" fontId="60" fillId="0" borderId="0" xfId="0" applyFont="1" applyProtection="1"/>
    <xf numFmtId="0" fontId="39" fillId="0" borderId="53" xfId="0" applyFont="1" applyBorder="1"/>
    <xf numFmtId="0" fontId="39" fillId="26" borderId="16" xfId="0" applyFont="1" applyFill="1" applyBorder="1" applyAlignment="1" applyProtection="1">
      <alignment horizontal="left"/>
    </xf>
    <xf numFmtId="0" fontId="39" fillId="0" borderId="17" xfId="0" applyFont="1" applyBorder="1" applyAlignment="1">
      <alignment vertical="center"/>
    </xf>
    <xf numFmtId="0" fontId="39" fillId="0" borderId="0" xfId="0" applyFont="1" applyBorder="1" applyAlignment="1">
      <alignment vertical="center"/>
    </xf>
    <xf numFmtId="0" fontId="39" fillId="0" borderId="15" xfId="0" applyFont="1" applyBorder="1" applyAlignment="1">
      <alignment vertical="center"/>
    </xf>
    <xf numFmtId="0" fontId="0" fillId="0" borderId="0" xfId="0" applyAlignment="1">
      <alignment horizontal="center"/>
    </xf>
    <xf numFmtId="0" fontId="0" fillId="0" borderId="56" xfId="0" applyNumberFormat="1" applyFont="1" applyFill="1" applyBorder="1" applyAlignment="1">
      <alignment horizontal="center"/>
    </xf>
    <xf numFmtId="0" fontId="78" fillId="0" borderId="0" xfId="0" applyFont="1" applyAlignment="1">
      <alignment horizontal="center"/>
    </xf>
    <xf numFmtId="0" fontId="39" fillId="0" borderId="23" xfId="0" applyFont="1" applyBorder="1" applyAlignment="1">
      <alignment horizontal="center" vertical="center"/>
    </xf>
    <xf numFmtId="0" fontId="39" fillId="0" borderId="0" xfId="0" applyFont="1" applyAlignment="1">
      <alignment vertical="center"/>
    </xf>
    <xf numFmtId="170" fontId="55" fillId="74" borderId="28" xfId="439" applyNumberFormat="1" applyFont="1" applyFill="1" applyBorder="1" applyAlignment="1" applyProtection="1">
      <alignment horizontal="center" vertical="center" wrapText="1"/>
    </xf>
    <xf numFmtId="0" fontId="39" fillId="73" borderId="59" xfId="0" applyNumberFormat="1" applyFont="1" applyFill="1" applyBorder="1" applyAlignment="1" applyProtection="1">
      <alignment horizontal="center" vertical="center"/>
    </xf>
    <xf numFmtId="0" fontId="0" fillId="72" borderId="0" xfId="0" applyFill="1"/>
    <xf numFmtId="0" fontId="114" fillId="72" borderId="0" xfId="0" applyFont="1" applyFill="1" applyAlignment="1">
      <alignment vertical="center" wrapText="1"/>
    </xf>
    <xf numFmtId="0" fontId="45" fillId="72" borderId="0" xfId="0" applyFont="1" applyFill="1" applyAlignment="1">
      <alignment horizontal="justify" vertical="center"/>
    </xf>
    <xf numFmtId="0" fontId="119" fillId="76" borderId="0" xfId="0" applyFont="1" applyFill="1" applyAlignment="1">
      <alignment vertical="center"/>
    </xf>
    <xf numFmtId="0" fontId="58" fillId="0" borderId="41" xfId="0" applyFont="1" applyFill="1" applyBorder="1" applyAlignment="1" applyProtection="1">
      <alignment horizontal="center" vertical="center" wrapText="1"/>
    </xf>
    <xf numFmtId="0" fontId="58" fillId="31" borderId="41" xfId="0" applyFont="1" applyFill="1" applyBorder="1" applyAlignment="1" applyProtection="1">
      <alignment horizontal="center" vertical="center" wrapText="1"/>
    </xf>
    <xf numFmtId="0" fontId="55" fillId="30" borderId="24" xfId="0" applyNumberFormat="1" applyFont="1" applyFill="1" applyBorder="1" applyAlignment="1" applyProtection="1">
      <alignment horizontal="left" vertical="center" wrapText="1"/>
    </xf>
    <xf numFmtId="0" fontId="41" fillId="30" borderId="61" xfId="0" applyFont="1" applyFill="1" applyBorder="1" applyAlignment="1">
      <alignment wrapText="1"/>
    </xf>
    <xf numFmtId="14" fontId="41" fillId="30" borderId="61" xfId="0" applyNumberFormat="1" applyFont="1" applyFill="1" applyBorder="1" applyAlignment="1">
      <alignment wrapText="1"/>
    </xf>
    <xf numFmtId="0" fontId="39" fillId="30" borderId="59" xfId="0" applyNumberFormat="1" applyFont="1" applyFill="1" applyBorder="1" applyAlignment="1" applyProtection="1">
      <alignment horizontal="center" vertical="center"/>
    </xf>
    <xf numFmtId="49" fontId="55" fillId="0" borderId="22" xfId="439" applyNumberFormat="1" applyFont="1" applyFill="1" applyBorder="1" applyAlignment="1" applyProtection="1">
      <alignment horizontal="center" vertical="center" wrapText="1"/>
    </xf>
    <xf numFmtId="0" fontId="115" fillId="72" borderId="0" xfId="0" applyFont="1" applyFill="1" applyAlignment="1">
      <alignment horizontal="left" vertical="center" wrapText="1"/>
    </xf>
    <xf numFmtId="0" fontId="33" fillId="72" borderId="0" xfId="30097" applyFill="1"/>
    <xf numFmtId="0" fontId="118" fillId="76" borderId="0" xfId="30097" applyFont="1" applyFill="1" applyAlignment="1">
      <alignment horizontal="center" vertical="center" wrapText="1"/>
    </xf>
    <xf numFmtId="0" fontId="114" fillId="72" borderId="0" xfId="30097" applyFont="1" applyFill="1" applyAlignment="1">
      <alignment vertical="center" wrapText="1"/>
    </xf>
    <xf numFmtId="0" fontId="45" fillId="72" borderId="0" xfId="30097" applyFont="1" applyFill="1" applyAlignment="1">
      <alignment vertical="center" wrapText="1"/>
    </xf>
    <xf numFmtId="0" fontId="119" fillId="76" borderId="0" xfId="30097" applyFont="1" applyFill="1" applyAlignment="1">
      <alignment vertical="center"/>
    </xf>
    <xf numFmtId="0" fontId="0" fillId="0" borderId="0" xfId="0"/>
    <xf numFmtId="172" fontId="39" fillId="29" borderId="0" xfId="439" applyNumberFormat="1" applyFont="1" applyFill="1" applyAlignment="1" applyProtection="1">
      <alignment horizontal="center" vertical="center"/>
      <protection locked="0"/>
    </xf>
    <xf numFmtId="0" fontId="39" fillId="0" borderId="39" xfId="0" applyNumberFormat="1" applyFont="1" applyFill="1" applyBorder="1" applyAlignment="1" applyProtection="1">
      <alignment horizontal="center" vertical="center"/>
    </xf>
    <xf numFmtId="38" fontId="39" fillId="29" borderId="0" xfId="439" applyNumberFormat="1" applyFont="1" applyFill="1" applyAlignment="1" applyProtection="1">
      <alignment horizontal="center" vertical="center"/>
      <protection locked="0"/>
    </xf>
    <xf numFmtId="3" fontId="39" fillId="29" borderId="0" xfId="439" applyNumberFormat="1" applyFont="1" applyFill="1" applyAlignment="1" applyProtection="1">
      <alignment horizontal="center" vertical="center"/>
      <protection locked="0"/>
    </xf>
    <xf numFmtId="37" fontId="39" fillId="29" borderId="0" xfId="439" applyNumberFormat="1" applyFont="1" applyFill="1" applyAlignment="1" applyProtection="1">
      <alignment horizontal="center" vertical="center"/>
      <protection locked="0"/>
    </xf>
    <xf numFmtId="0" fontId="0" fillId="0" borderId="0" xfId="0" applyFont="1"/>
    <xf numFmtId="0" fontId="0" fillId="0" borderId="0" xfId="0" applyFont="1" applyFill="1"/>
    <xf numFmtId="0" fontId="0" fillId="0" borderId="41" xfId="0" applyNumberFormat="1" applyFont="1" applyFill="1" applyBorder="1" applyAlignment="1" applyProtection="1">
      <alignment horizontal="left" vertical="center" wrapText="1"/>
    </xf>
    <xf numFmtId="0" fontId="0" fillId="0" borderId="41" xfId="0" applyNumberFormat="1" applyFont="1" applyFill="1" applyBorder="1" applyAlignment="1" applyProtection="1">
      <alignment horizontal="center" vertical="center"/>
    </xf>
    <xf numFmtId="0" fontId="0" fillId="0" borderId="41" xfId="0" applyFont="1" applyFill="1" applyBorder="1" applyAlignment="1" applyProtection="1">
      <alignment vertical="center" wrapText="1"/>
    </xf>
    <xf numFmtId="0" fontId="0" fillId="0" borderId="41" xfId="0" applyFont="1" applyFill="1" applyBorder="1" applyAlignment="1" applyProtection="1">
      <alignment horizontal="left" vertical="center" wrapText="1"/>
    </xf>
    <xf numFmtId="0" fontId="0" fillId="33" borderId="0" xfId="0" applyNumberFormat="1" applyFont="1" applyFill="1" applyBorder="1" applyAlignment="1" applyProtection="1">
      <alignment horizontal="left" vertical="center" wrapText="1"/>
    </xf>
    <xf numFmtId="0" fontId="39" fillId="0" borderId="25" xfId="0" applyFont="1" applyFill="1" applyBorder="1" applyAlignment="1">
      <alignment horizontal="center" vertical="center"/>
    </xf>
    <xf numFmtId="0" fontId="39" fillId="0" borderId="24" xfId="0" applyFont="1" applyFill="1" applyBorder="1" applyAlignment="1">
      <alignment horizontal="center" vertical="center"/>
    </xf>
    <xf numFmtId="0" fontId="39" fillId="0" borderId="23" xfId="0" applyFont="1" applyFill="1" applyBorder="1" applyAlignment="1">
      <alignment horizontal="center" vertical="center"/>
    </xf>
    <xf numFmtId="0" fontId="39" fillId="0" borderId="41" xfId="0" applyFont="1" applyFill="1" applyBorder="1" applyAlignment="1">
      <alignment horizontal="center" vertical="center"/>
    </xf>
    <xf numFmtId="0" fontId="39" fillId="0" borderId="59" xfId="0" applyFont="1" applyFill="1" applyBorder="1" applyAlignment="1">
      <alignment horizontal="center" vertical="center"/>
    </xf>
    <xf numFmtId="0" fontId="66" fillId="0" borderId="0" xfId="0" applyFont="1" applyFill="1"/>
    <xf numFmtId="0" fontId="39" fillId="0" borderId="0" xfId="0" applyFont="1" applyFill="1" applyBorder="1" applyAlignment="1">
      <alignment horizontal="center" vertical="center"/>
    </xf>
    <xf numFmtId="0" fontId="51" fillId="0" borderId="29" xfId="0" applyNumberFormat="1" applyFont="1" applyFill="1" applyBorder="1" applyAlignment="1" applyProtection="1">
      <alignment horizontal="left" vertical="center" wrapText="1"/>
    </xf>
    <xf numFmtId="39" fontId="55" fillId="0" borderId="41" xfId="439" applyNumberFormat="1" applyFont="1" applyFill="1" applyBorder="1" applyAlignment="1" applyProtection="1">
      <alignment horizontal="center" vertical="center" wrapText="1"/>
    </xf>
    <xf numFmtId="0" fontId="59" fillId="0" borderId="0" xfId="0" applyNumberFormat="1" applyFont="1" applyFill="1" applyAlignment="1" applyProtection="1">
      <alignment horizontal="left" vertical="center" wrapText="1"/>
    </xf>
    <xf numFmtId="0" fontId="55" fillId="33" borderId="24" xfId="0" applyNumberFormat="1" applyFont="1" applyFill="1" applyBorder="1" applyAlignment="1" applyProtection="1">
      <alignment horizontal="left" vertical="center" wrapText="1"/>
    </xf>
    <xf numFmtId="0" fontId="0" fillId="0" borderId="22" xfId="0" applyNumberFormat="1" applyFont="1" applyFill="1" applyBorder="1" applyAlignment="1" applyProtection="1">
      <alignment horizontal="left" vertical="center" wrapText="1"/>
    </xf>
    <xf numFmtId="0" fontId="0" fillId="0" borderId="24" xfId="0" applyNumberFormat="1" applyFont="1" applyFill="1" applyBorder="1" applyAlignment="1" applyProtection="1">
      <alignment horizontal="left" vertical="center" wrapText="1"/>
    </xf>
    <xf numFmtId="0" fontId="0" fillId="0" borderId="0" xfId="0" applyFont="1" applyFill="1" applyAlignment="1" applyProtection="1">
      <alignment horizontal="left" vertical="center" wrapText="1"/>
    </xf>
    <xf numFmtId="0" fontId="0" fillId="0" borderId="24" xfId="0" applyNumberFormat="1" applyFont="1" applyFill="1" applyBorder="1" applyAlignment="1" applyProtection="1">
      <alignment horizontal="center" vertical="center" wrapText="1"/>
    </xf>
    <xf numFmtId="0" fontId="59" fillId="0" borderId="41" xfId="0" applyNumberFormat="1" applyFont="1" applyFill="1" applyBorder="1" applyAlignment="1" applyProtection="1">
      <alignment horizontal="left" vertical="center" wrapText="1"/>
    </xf>
    <xf numFmtId="0" fontId="55" fillId="0" borderId="27" xfId="0" applyNumberFormat="1" applyFont="1" applyFill="1" applyBorder="1" applyAlignment="1" applyProtection="1">
      <alignment horizontal="left" vertical="center" wrapText="1"/>
    </xf>
    <xf numFmtId="0" fontId="39" fillId="0" borderId="41" xfId="0" applyNumberFormat="1" applyFont="1" applyFill="1" applyBorder="1" applyAlignment="1" applyProtection="1">
      <alignment horizontal="center" vertical="center"/>
    </xf>
    <xf numFmtId="164" fontId="55" fillId="0" borderId="41" xfId="439" applyNumberFormat="1" applyFont="1" applyFill="1" applyBorder="1" applyAlignment="1" applyProtection="1">
      <alignment horizontal="center" vertical="center" wrapText="1"/>
    </xf>
    <xf numFmtId="41" fontId="42" fillId="0" borderId="0" xfId="0" applyNumberFormat="1" applyFont="1" applyFill="1" applyAlignment="1" applyProtection="1">
      <alignment wrapText="1"/>
    </xf>
    <xf numFmtId="0" fontId="0" fillId="0" borderId="22" xfId="0" applyFont="1" applyFill="1" applyBorder="1" applyAlignment="1" applyProtection="1">
      <alignment vertical="center" wrapText="1"/>
    </xf>
    <xf numFmtId="0" fontId="39" fillId="0" borderId="24" xfId="0" applyNumberFormat="1" applyFont="1" applyFill="1" applyBorder="1" applyAlignment="1" applyProtection="1">
      <alignment horizontal="center" vertical="center"/>
    </xf>
    <xf numFmtId="164" fontId="55" fillId="0" borderId="28" xfId="439" applyNumberFormat="1" applyFont="1" applyFill="1" applyBorder="1" applyAlignment="1" applyProtection="1">
      <alignment horizontal="center" vertical="center" wrapText="1"/>
    </xf>
    <xf numFmtId="164" fontId="55" fillId="0" borderId="22" xfId="439" applyNumberFormat="1" applyFont="1" applyFill="1" applyBorder="1" applyAlignment="1" applyProtection="1">
      <alignment horizontal="center" vertical="center" wrapText="1"/>
    </xf>
    <xf numFmtId="0" fontId="55" fillId="0" borderId="22" xfId="0" applyNumberFormat="1" applyFont="1" applyFill="1" applyBorder="1" applyAlignment="1" applyProtection="1">
      <alignment horizontal="left" vertical="center" wrapText="1"/>
    </xf>
    <xf numFmtId="39" fontId="55" fillId="0" borderId="27" xfId="439" applyNumberFormat="1" applyFont="1" applyFill="1" applyBorder="1" applyAlignment="1" applyProtection="1">
      <alignment horizontal="center" vertical="center" wrapText="1"/>
    </xf>
    <xf numFmtId="164" fontId="55" fillId="0" borderId="0" xfId="439" applyNumberFormat="1" applyFont="1" applyFill="1" applyBorder="1" applyAlignment="1" applyProtection="1">
      <alignment horizontal="center" vertical="center" wrapText="1"/>
    </xf>
    <xf numFmtId="0" fontId="0" fillId="0" borderId="0" xfId="0" applyFont="1" applyFill="1" applyBorder="1" applyAlignment="1" applyProtection="1">
      <alignment vertical="center" wrapText="1"/>
    </xf>
    <xf numFmtId="164" fontId="55" fillId="29" borderId="22" xfId="439" applyNumberFormat="1" applyFont="1" applyFill="1" applyBorder="1" applyAlignment="1" applyProtection="1">
      <alignment horizontal="center" vertical="center" wrapText="1"/>
      <protection locked="0"/>
    </xf>
    <xf numFmtId="3" fontId="55" fillId="0" borderId="22" xfId="439" applyNumberFormat="1" applyFont="1" applyFill="1" applyBorder="1" applyAlignment="1" applyProtection="1">
      <alignment horizontal="center" vertical="center" wrapText="1"/>
    </xf>
    <xf numFmtId="0" fontId="55" fillId="22" borderId="22" xfId="439" applyNumberFormat="1" applyFont="1" applyFill="1" applyBorder="1" applyAlignment="1" applyProtection="1">
      <alignment horizontal="center" vertical="center" wrapText="1"/>
      <protection locked="0"/>
    </xf>
    <xf numFmtId="3" fontId="55" fillId="0" borderId="41" xfId="439" applyNumberFormat="1" applyFont="1" applyFill="1" applyBorder="1" applyAlignment="1" applyProtection="1">
      <alignment horizontal="center" vertical="center" wrapText="1"/>
    </xf>
    <xf numFmtId="0" fontId="55" fillId="0" borderId="41" xfId="0" applyNumberFormat="1" applyFont="1" applyFill="1" applyBorder="1" applyAlignment="1" applyProtection="1">
      <alignment horizontal="left" vertical="center" wrapText="1"/>
    </xf>
    <xf numFmtId="0" fontId="55" fillId="77" borderId="24" xfId="0" applyNumberFormat="1" applyFont="1" applyFill="1" applyBorder="1" applyAlignment="1" applyProtection="1">
      <alignment horizontal="left" vertical="center" wrapText="1"/>
    </xf>
    <xf numFmtId="0" fontId="55" fillId="77" borderId="22" xfId="0" applyNumberFormat="1" applyFont="1" applyFill="1" applyBorder="1" applyAlignment="1" applyProtection="1">
      <alignment horizontal="left" vertical="center" wrapText="1"/>
    </xf>
    <xf numFmtId="0" fontId="39" fillId="77" borderId="39" xfId="0" applyNumberFormat="1" applyFont="1" applyFill="1" applyBorder="1" applyAlignment="1" applyProtection="1">
      <alignment horizontal="center" vertical="center"/>
    </xf>
    <xf numFmtId="0" fontId="39" fillId="77" borderId="25" xfId="0" applyNumberFormat="1" applyFont="1" applyFill="1" applyBorder="1" applyAlignment="1" applyProtection="1">
      <alignment horizontal="center" vertical="center"/>
    </xf>
    <xf numFmtId="0" fontId="0" fillId="77" borderId="30" xfId="0" applyFont="1" applyFill="1" applyBorder="1" applyAlignment="1" applyProtection="1">
      <alignment vertical="center" wrapText="1"/>
    </xf>
    <xf numFmtId="164" fontId="48" fillId="0" borderId="0" xfId="0" applyNumberFormat="1" applyFont="1" applyFill="1" applyAlignment="1" applyProtection="1">
      <alignment wrapText="1"/>
    </xf>
    <xf numFmtId="164" fontId="48" fillId="77" borderId="10" xfId="0" applyNumberFormat="1" applyFont="1" applyFill="1" applyBorder="1" applyAlignment="1" applyProtection="1">
      <alignment horizontal="center" vertical="center" wrapText="1"/>
    </xf>
    <xf numFmtId="43" fontId="0" fillId="0" borderId="0" xfId="439" applyFont="1" applyFill="1"/>
    <xf numFmtId="38" fontId="0" fillId="0" borderId="0" xfId="0" applyNumberFormat="1" applyFont="1" applyFill="1"/>
    <xf numFmtId="40" fontId="0" fillId="0" borderId="0" xfId="0" applyNumberFormat="1" applyFont="1" applyFill="1"/>
    <xf numFmtId="39" fontId="0" fillId="0" borderId="0" xfId="0" applyNumberFormat="1" applyFont="1" applyProtection="1"/>
    <xf numFmtId="0" fontId="0" fillId="22" borderId="0" xfId="0" applyFont="1" applyFill="1" applyBorder="1" applyProtection="1"/>
    <xf numFmtId="0" fontId="0" fillId="0" borderId="0" xfId="0" applyFont="1" applyFill="1" applyAlignment="1" applyProtection="1">
      <alignment horizontal="center" vertical="center"/>
    </xf>
    <xf numFmtId="0" fontId="0" fillId="21" borderId="10" xfId="0" applyFont="1" applyFill="1" applyBorder="1" applyAlignment="1" applyProtection="1">
      <alignment horizontal="center" vertical="center" wrapText="1"/>
    </xf>
    <xf numFmtId="0" fontId="55" fillId="21" borderId="10" xfId="0" applyFont="1" applyFill="1" applyBorder="1" applyAlignment="1" applyProtection="1">
      <alignment horizontal="center" vertical="center" wrapText="1"/>
    </xf>
    <xf numFmtId="0" fontId="0" fillId="22" borderId="0" xfId="0" applyFont="1" applyFill="1" applyAlignment="1" applyProtection="1">
      <alignment horizontal="center" vertical="center"/>
    </xf>
    <xf numFmtId="164" fontId="0" fillId="22" borderId="0" xfId="439" applyNumberFormat="1" applyFont="1" applyFill="1" applyProtection="1"/>
    <xf numFmtId="0" fontId="0" fillId="21" borderId="0" xfId="0" applyFont="1" applyFill="1" applyBorder="1" applyAlignment="1" applyProtection="1">
      <alignment horizontal="center" vertical="center" wrapText="1"/>
    </xf>
    <xf numFmtId="0" fontId="55" fillId="21" borderId="0" xfId="0" applyFont="1" applyFill="1" applyBorder="1" applyAlignment="1" applyProtection="1">
      <alignment horizontal="center" vertical="center" wrapText="1"/>
    </xf>
    <xf numFmtId="3" fontId="0" fillId="0" borderId="0" xfId="0" applyNumberFormat="1" applyFont="1" applyProtection="1"/>
    <xf numFmtId="0" fontId="0" fillId="0" borderId="25" xfId="0" applyNumberFormat="1" applyFont="1" applyFill="1" applyBorder="1" applyAlignment="1" applyProtection="1">
      <alignment horizontal="left" vertical="center" wrapText="1"/>
    </xf>
    <xf numFmtId="0" fontId="0" fillId="0" borderId="30" xfId="0" applyNumberFormat="1" applyFont="1" applyFill="1" applyBorder="1" applyAlignment="1" applyProtection="1">
      <alignment horizontal="left" vertical="center" wrapText="1"/>
    </xf>
    <xf numFmtId="37" fontId="0" fillId="0" borderId="28" xfId="439" applyNumberFormat="1" applyFont="1" applyBorder="1" applyAlignment="1" applyProtection="1">
      <alignment vertical="center"/>
    </xf>
    <xf numFmtId="37" fontId="0" fillId="31" borderId="28" xfId="439" applyNumberFormat="1" applyFont="1" applyFill="1" applyBorder="1" applyAlignment="1" applyProtection="1">
      <alignment vertical="center"/>
    </xf>
    <xf numFmtId="0" fontId="0" fillId="0" borderId="29" xfId="0" applyNumberFormat="1" applyFont="1" applyFill="1" applyBorder="1" applyAlignment="1" applyProtection="1">
      <alignment horizontal="left" vertical="center" wrapText="1"/>
    </xf>
    <xf numFmtId="0" fontId="0" fillId="0" borderId="41" xfId="0" applyFont="1" applyFill="1" applyBorder="1" applyProtection="1"/>
    <xf numFmtId="0" fontId="0" fillId="0" borderId="41" xfId="0" applyFont="1" applyFill="1" applyBorder="1" applyAlignment="1" applyProtection="1">
      <alignment horizontal="center" vertical="center"/>
    </xf>
    <xf numFmtId="3" fontId="0" fillId="0" borderId="0" xfId="0" applyNumberFormat="1" applyFont="1" applyFill="1" applyProtection="1"/>
    <xf numFmtId="37" fontId="0" fillId="0" borderId="28" xfId="439" applyNumberFormat="1" applyFont="1" applyFill="1" applyBorder="1" applyAlignment="1" applyProtection="1">
      <alignment vertical="center"/>
    </xf>
    <xf numFmtId="38" fontId="0" fillId="0" borderId="0" xfId="0" applyNumberFormat="1" applyFont="1" applyProtection="1"/>
    <xf numFmtId="164" fontId="0" fillId="0" borderId="0" xfId="0" applyNumberFormat="1" applyFont="1" applyProtection="1"/>
    <xf numFmtId="0" fontId="0" fillId="23" borderId="22" xfId="0" applyNumberFormat="1" applyFont="1" applyFill="1" applyBorder="1" applyAlignment="1" applyProtection="1">
      <alignment horizontal="left" vertical="center" wrapText="1"/>
    </xf>
    <xf numFmtId="37" fontId="0" fillId="23" borderId="27" xfId="439" applyNumberFormat="1" applyFont="1" applyFill="1" applyBorder="1" applyAlignment="1" applyProtection="1">
      <alignment vertical="center"/>
    </xf>
    <xf numFmtId="0" fontId="0" fillId="0" borderId="23" xfId="0" applyNumberFormat="1" applyFont="1" applyFill="1" applyBorder="1" applyAlignment="1" applyProtection="1">
      <alignment horizontal="left" vertical="center" wrapText="1"/>
    </xf>
    <xf numFmtId="0" fontId="0" fillId="22" borderId="41" xfId="0" applyFont="1" applyFill="1" applyBorder="1" applyAlignment="1" applyProtection="1">
      <alignment vertical="center"/>
    </xf>
    <xf numFmtId="37" fontId="0" fillId="0" borderId="26" xfId="439" applyNumberFormat="1" applyFont="1" applyFill="1" applyBorder="1" applyAlignment="1" applyProtection="1">
      <alignment vertical="center"/>
    </xf>
    <xf numFmtId="0" fontId="0" fillId="23" borderId="30" xfId="0" applyNumberFormat="1" applyFont="1" applyFill="1" applyBorder="1" applyAlignment="1" applyProtection="1">
      <alignment horizontal="left" vertical="center" wrapText="1"/>
    </xf>
    <xf numFmtId="0" fontId="0" fillId="33" borderId="24" xfId="0" applyNumberFormat="1" applyFont="1" applyFill="1" applyBorder="1" applyAlignment="1" applyProtection="1">
      <alignment horizontal="left" vertical="center" wrapText="1"/>
    </xf>
    <xf numFmtId="3" fontId="44" fillId="0" borderId="22" xfId="1540" applyFont="1" applyFill="1" applyBorder="1" applyAlignment="1" applyProtection="1">
      <alignment vertical="center" wrapText="1"/>
    </xf>
    <xf numFmtId="0" fontId="0" fillId="0" borderId="0" xfId="0" applyFont="1" applyFill="1" applyBorder="1" applyProtection="1"/>
    <xf numFmtId="0" fontId="0" fillId="0" borderId="0" xfId="0" applyFont="1" applyAlignment="1" applyProtection="1">
      <alignment wrapText="1"/>
    </xf>
    <xf numFmtId="37" fontId="0" fillId="0" borderId="27" xfId="439" applyNumberFormat="1" applyFont="1" applyFill="1" applyBorder="1" applyAlignment="1" applyProtection="1">
      <alignment vertical="center"/>
    </xf>
    <xf numFmtId="0" fontId="0" fillId="0" borderId="33" xfId="0" applyNumberFormat="1" applyFont="1" applyFill="1" applyBorder="1" applyAlignment="1" applyProtection="1">
      <alignment horizontal="left" vertical="center" wrapText="1"/>
    </xf>
    <xf numFmtId="0" fontId="0" fillId="0" borderId="0" xfId="0" applyFont="1" applyBorder="1" applyProtection="1"/>
    <xf numFmtId="0" fontId="0" fillId="34" borderId="0" xfId="0" applyFont="1" applyFill="1" applyAlignment="1" applyProtection="1">
      <alignment horizontal="center" vertical="center"/>
    </xf>
    <xf numFmtId="0" fontId="0" fillId="0" borderId="22" xfId="0" applyFont="1" applyFill="1" applyBorder="1" applyAlignment="1">
      <alignment vertical="center" wrapText="1"/>
    </xf>
    <xf numFmtId="39" fontId="126" fillId="75" borderId="58" xfId="1562" applyNumberFormat="1" applyFont="1" applyFill="1" applyBorder="1" applyAlignment="1">
      <alignment horizontal="center" vertical="center" wrapText="1"/>
    </xf>
    <xf numFmtId="0" fontId="0" fillId="23" borderId="24" xfId="0" applyNumberFormat="1" applyFont="1" applyFill="1" applyBorder="1" applyAlignment="1" applyProtection="1">
      <alignment horizontal="left" vertical="center" wrapText="1"/>
    </xf>
    <xf numFmtId="0" fontId="0" fillId="77" borderId="24" xfId="0" applyNumberFormat="1" applyFont="1" applyFill="1" applyBorder="1" applyAlignment="1" applyProtection="1">
      <alignment horizontal="left" vertical="center" wrapText="1"/>
    </xf>
    <xf numFmtId="0" fontId="126" fillId="77" borderId="0" xfId="0" applyFont="1" applyFill="1" applyAlignment="1" applyProtection="1">
      <alignment horizontal="left" vertical="center" wrapText="1"/>
    </xf>
    <xf numFmtId="164" fontId="0" fillId="77" borderId="22" xfId="439" applyNumberFormat="1" applyFont="1" applyFill="1" applyBorder="1" applyAlignment="1" applyProtection="1">
      <alignment horizontal="center" vertical="center" wrapText="1"/>
    </xf>
    <xf numFmtId="0" fontId="0" fillId="77" borderId="23" xfId="0" quotePrefix="1" applyNumberFormat="1" applyFont="1" applyFill="1" applyBorder="1" applyAlignment="1" applyProtection="1">
      <alignment horizontal="center" vertical="center" wrapText="1"/>
    </xf>
    <xf numFmtId="0" fontId="0" fillId="77" borderId="22" xfId="0" applyFont="1" applyFill="1" applyBorder="1" applyAlignment="1">
      <alignment vertical="center" wrapText="1"/>
    </xf>
    <xf numFmtId="37" fontId="0" fillId="77" borderId="28" xfId="439" applyNumberFormat="1" applyFont="1" applyFill="1" applyBorder="1" applyAlignment="1" applyProtection="1">
      <alignment vertical="center"/>
    </xf>
    <xf numFmtId="0" fontId="0" fillId="22" borderId="24" xfId="0" applyNumberFormat="1" applyFont="1" applyFill="1" applyBorder="1" applyAlignment="1" applyProtection="1">
      <alignment horizontal="left" vertical="center" wrapText="1"/>
    </xf>
    <xf numFmtId="0" fontId="0" fillId="22" borderId="22" xfId="0" applyNumberFormat="1" applyFont="1" applyFill="1" applyBorder="1" applyAlignment="1" applyProtection="1">
      <alignment horizontal="left" vertical="center" wrapText="1"/>
    </xf>
    <xf numFmtId="37" fontId="0" fillId="77" borderId="27" xfId="439" applyNumberFormat="1" applyFont="1" applyFill="1" applyBorder="1" applyAlignment="1" applyProtection="1">
      <alignment vertical="center"/>
    </xf>
    <xf numFmtId="0" fontId="0" fillId="22" borderId="22" xfId="0" applyFont="1" applyFill="1" applyBorder="1" applyAlignment="1" applyProtection="1">
      <alignment vertical="center"/>
      <protection locked="0"/>
    </xf>
    <xf numFmtId="0" fontId="0" fillId="22" borderId="29" xfId="0" applyFont="1" applyFill="1" applyBorder="1" applyAlignment="1" applyProtection="1">
      <alignment vertical="center"/>
    </xf>
    <xf numFmtId="0" fontId="0" fillId="22" borderId="22" xfId="0" applyFont="1" applyFill="1" applyBorder="1" applyAlignment="1" applyProtection="1">
      <alignment vertical="center"/>
    </xf>
    <xf numFmtId="39" fontId="0" fillId="22" borderId="27" xfId="0" applyNumberFormat="1" applyFont="1" applyFill="1" applyBorder="1" applyAlignment="1" applyProtection="1">
      <alignment vertical="center"/>
    </xf>
    <xf numFmtId="0" fontId="0" fillId="22" borderId="27" xfId="0" applyFont="1" applyFill="1" applyBorder="1" applyAlignment="1" applyProtection="1">
      <alignment vertical="center"/>
    </xf>
    <xf numFmtId="0" fontId="0" fillId="22" borderId="28" xfId="0" applyFont="1" applyFill="1" applyBorder="1" applyAlignment="1" applyProtection="1">
      <alignment vertical="center"/>
    </xf>
    <xf numFmtId="0" fontId="0" fillId="0" borderId="0" xfId="0" applyFont="1" applyAlignment="1">
      <alignment vertical="center" wrapText="1"/>
    </xf>
    <xf numFmtId="0" fontId="0" fillId="0" borderId="0" xfId="0" applyFont="1" applyFill="1" applyAlignment="1" applyProtection="1">
      <alignment wrapText="1"/>
    </xf>
    <xf numFmtId="0" fontId="0" fillId="0" borderId="41" xfId="0" applyFont="1" applyFill="1" applyBorder="1" applyAlignment="1">
      <alignment vertical="center" wrapText="1"/>
    </xf>
    <xf numFmtId="0" fontId="0" fillId="22" borderId="0" xfId="0" applyFont="1" applyFill="1" applyAlignment="1" applyProtection="1">
      <alignment vertical="center" wrapText="1"/>
      <protection locked="0"/>
    </xf>
    <xf numFmtId="164" fontId="0" fillId="22" borderId="27" xfId="439" applyNumberFormat="1" applyFont="1" applyFill="1" applyBorder="1" applyAlignment="1" applyProtection="1">
      <alignment vertical="center"/>
    </xf>
    <xf numFmtId="0" fontId="0" fillId="73" borderId="22" xfId="0" applyNumberFormat="1" applyFont="1" applyFill="1" applyBorder="1" applyAlignment="1" applyProtection="1">
      <alignment horizontal="left" vertical="center" wrapText="1"/>
    </xf>
    <xf numFmtId="49" fontId="0" fillId="73" borderId="60" xfId="439" applyNumberFormat="1" applyFont="1" applyFill="1" applyBorder="1" applyAlignment="1" applyProtection="1">
      <alignment horizontal="center" vertical="center"/>
    </xf>
    <xf numFmtId="49" fontId="0" fillId="0" borderId="0" xfId="0" applyNumberFormat="1" applyFont="1" applyAlignment="1">
      <alignment horizontal="center" vertical="center"/>
    </xf>
    <xf numFmtId="14" fontId="0" fillId="73" borderId="60" xfId="439" applyNumberFormat="1" applyFont="1" applyFill="1" applyBorder="1" applyAlignment="1" applyProtection="1">
      <alignment horizontal="center" vertical="center"/>
    </xf>
    <xf numFmtId="0" fontId="0" fillId="30" borderId="61" xfId="0" applyFont="1" applyFill="1" applyBorder="1"/>
    <xf numFmtId="49" fontId="0" fillId="30" borderId="0" xfId="0" applyNumberFormat="1" applyFont="1" applyFill="1" applyAlignment="1" applyProtection="1">
      <alignment horizontal="center"/>
    </xf>
    <xf numFmtId="41" fontId="0" fillId="0" borderId="61" xfId="0" applyNumberFormat="1" applyFont="1" applyFill="1" applyBorder="1" applyAlignment="1">
      <alignment horizontal="center" vertical="center" wrapText="1"/>
    </xf>
    <xf numFmtId="0" fontId="0" fillId="30" borderId="22" xfId="0" applyNumberFormat="1" applyFont="1" applyFill="1" applyBorder="1" applyAlignment="1" applyProtection="1">
      <alignment horizontal="left" vertical="center" wrapText="1"/>
    </xf>
    <xf numFmtId="49" fontId="0" fillId="30" borderId="59" xfId="439" applyNumberFormat="1" applyFont="1" applyFill="1" applyBorder="1" applyAlignment="1" applyProtection="1">
      <alignment horizontal="center" vertical="center"/>
    </xf>
    <xf numFmtId="14" fontId="0" fillId="30" borderId="0" xfId="0" applyNumberFormat="1" applyFont="1" applyFill="1" applyAlignment="1" applyProtection="1">
      <alignment horizontal="center"/>
    </xf>
    <xf numFmtId="14" fontId="0" fillId="30" borderId="59" xfId="439" applyNumberFormat="1" applyFont="1" applyFill="1" applyBorder="1" applyAlignment="1" applyProtection="1">
      <alignment horizontal="center" vertical="center"/>
    </xf>
    <xf numFmtId="169" fontId="0" fillId="73" borderId="60" xfId="439" applyNumberFormat="1" applyFont="1" applyFill="1" applyBorder="1" applyAlignment="1" applyProtection="1">
      <alignment vertical="center"/>
    </xf>
    <xf numFmtId="0" fontId="0" fillId="77" borderId="0" xfId="0" applyFont="1" applyFill="1" applyAlignment="1" applyProtection="1">
      <alignment wrapText="1"/>
    </xf>
    <xf numFmtId="0" fontId="0" fillId="0" borderId="0" xfId="0" applyFont="1" applyAlignment="1" applyProtection="1">
      <alignment vertical="center" wrapText="1"/>
    </xf>
    <xf numFmtId="0" fontId="0" fillId="0" borderId="0" xfId="0" applyFont="1" applyAlignment="1" applyProtection="1">
      <alignment vertical="center"/>
      <protection locked="0"/>
    </xf>
    <xf numFmtId="0" fontId="0" fillId="0" borderId="0" xfId="0" applyFont="1" applyAlignment="1" applyProtection="1">
      <alignment vertical="center"/>
    </xf>
    <xf numFmtId="39" fontId="0" fillId="0" borderId="0" xfId="0" applyNumberFormat="1" applyFont="1" applyAlignment="1" applyProtection="1">
      <alignment vertical="center"/>
    </xf>
    <xf numFmtId="0" fontId="0" fillId="0" borderId="0" xfId="0" applyFont="1" applyFill="1" applyBorder="1" applyAlignment="1" applyProtection="1">
      <alignment vertical="center"/>
    </xf>
    <xf numFmtId="164" fontId="0" fillId="0" borderId="0" xfId="439" applyNumberFormat="1" applyFont="1" applyAlignment="1" applyProtection="1">
      <alignment vertical="center"/>
    </xf>
    <xf numFmtId="0" fontId="55" fillId="0" borderId="0" xfId="0" applyFont="1" applyAlignment="1" applyProtection="1">
      <alignment horizontal="center" vertical="center"/>
    </xf>
    <xf numFmtId="164" fontId="0" fillId="0" borderId="0" xfId="439" applyNumberFormat="1" applyFont="1" applyProtection="1"/>
    <xf numFmtId="0" fontId="0" fillId="0" borderId="0" xfId="0" applyFont="1" applyFill="1" applyAlignment="1" applyProtection="1">
      <alignment vertical="center" wrapText="1"/>
    </xf>
    <xf numFmtId="38" fontId="44" fillId="0" borderId="0" xfId="439" applyNumberFormat="1" applyFont="1" applyFill="1" applyAlignment="1" applyProtection="1">
      <alignment horizontal="center" vertical="center" wrapText="1"/>
    </xf>
    <xf numFmtId="0" fontId="0" fillId="0" borderId="0" xfId="0" applyFont="1" applyFill="1" applyAlignment="1" applyProtection="1">
      <alignment horizontal="center" vertical="center" wrapText="1"/>
    </xf>
    <xf numFmtId="0" fontId="39" fillId="0" borderId="55" xfId="0" applyFont="1" applyFill="1" applyBorder="1" applyAlignment="1">
      <alignment vertical="center"/>
    </xf>
    <xf numFmtId="172" fontId="39" fillId="28" borderId="0" xfId="439" applyNumberFormat="1" applyFont="1" applyFill="1" applyAlignment="1" applyProtection="1">
      <alignment horizontal="center" vertical="center"/>
      <protection locked="0"/>
    </xf>
    <xf numFmtId="0" fontId="44" fillId="0" borderId="0" xfId="0" applyNumberFormat="1" applyFont="1" applyFill="1" applyAlignment="1" applyProtection="1">
      <alignment horizontal="left" vertical="center" wrapText="1"/>
    </xf>
    <xf numFmtId="0" fontId="52" fillId="0" borderId="0" xfId="0" applyFont="1" applyFill="1" applyAlignment="1" applyProtection="1">
      <alignment horizontal="left" vertical="center" wrapText="1"/>
    </xf>
    <xf numFmtId="0" fontId="0" fillId="0" borderId="31" xfId="0" applyFont="1" applyFill="1" applyBorder="1" applyAlignment="1">
      <alignment horizontal="center" wrapText="1"/>
    </xf>
    <xf numFmtId="0" fontId="44" fillId="0" borderId="0" xfId="0" applyFont="1" applyFill="1" applyAlignment="1" applyProtection="1">
      <alignment horizontal="left" vertical="center" wrapText="1"/>
      <protection hidden="1"/>
    </xf>
    <xf numFmtId="0" fontId="59" fillId="0" borderId="57" xfId="0" applyFont="1" applyFill="1" applyBorder="1" applyAlignment="1">
      <alignment vertical="center" wrapText="1"/>
    </xf>
    <xf numFmtId="0" fontId="0" fillId="0" borderId="0" xfId="0" applyFont="1" applyProtection="1"/>
    <xf numFmtId="0" fontId="0" fillId="0" borderId="0" xfId="0" applyNumberFormat="1" applyFont="1" applyFill="1" applyAlignment="1" applyProtection="1">
      <alignment horizontal="left" vertical="center" wrapText="1"/>
    </xf>
    <xf numFmtId="0" fontId="0" fillId="0" borderId="0" xfId="0" applyFont="1" applyProtection="1"/>
    <xf numFmtId="0" fontId="39" fillId="0" borderId="0" xfId="0" applyFont="1" applyFill="1" applyAlignment="1" applyProtection="1">
      <alignment horizontal="right"/>
    </xf>
    <xf numFmtId="0" fontId="39" fillId="0" borderId="0" xfId="0" applyFont="1" applyFill="1" applyBorder="1" applyAlignment="1" applyProtection="1">
      <alignment horizontal="center"/>
    </xf>
    <xf numFmtId="0" fontId="0" fillId="33" borderId="0" xfId="0" applyFont="1" applyFill="1" applyAlignment="1" applyProtection="1">
      <alignment wrapText="1"/>
    </xf>
    <xf numFmtId="0" fontId="0" fillId="33" borderId="0" xfId="0" applyFont="1" applyFill="1" applyProtection="1"/>
    <xf numFmtId="14" fontId="0" fillId="0" borderId="0" xfId="0" applyNumberFormat="1" applyFont="1" applyFill="1" applyProtection="1"/>
    <xf numFmtId="164" fontId="39" fillId="29" borderId="16" xfId="439" applyNumberFormat="1" applyFont="1" applyFill="1" applyBorder="1" applyAlignment="1" applyProtection="1">
      <alignment horizontal="center" wrapText="1"/>
      <protection locked="0"/>
    </xf>
    <xf numFmtId="0" fontId="0" fillId="21" borderId="0" xfId="0" applyFont="1" applyFill="1" applyAlignment="1" applyProtection="1">
      <alignment wrapText="1"/>
    </xf>
    <xf numFmtId="0" fontId="0" fillId="21" borderId="16" xfId="0" applyNumberFormat="1" applyFont="1" applyFill="1" applyBorder="1" applyAlignment="1" applyProtection="1">
      <alignment horizontal="center"/>
    </xf>
    <xf numFmtId="0" fontId="0" fillId="21" borderId="0" xfId="0" applyFont="1" applyFill="1" applyProtection="1"/>
    <xf numFmtId="41" fontId="0" fillId="21" borderId="11" xfId="0" applyNumberFormat="1" applyFont="1" applyFill="1" applyBorder="1" applyAlignment="1" applyProtection="1">
      <alignment wrapText="1"/>
    </xf>
    <xf numFmtId="0" fontId="0" fillId="21" borderId="0" xfId="0" applyFont="1" applyFill="1" applyBorder="1" applyProtection="1"/>
    <xf numFmtId="40" fontId="44" fillId="21" borderId="16" xfId="0" applyNumberFormat="1" applyFont="1" applyFill="1" applyBorder="1" applyProtection="1"/>
    <xf numFmtId="41" fontId="0" fillId="21" borderId="12" xfId="0" applyNumberFormat="1" applyFont="1" applyFill="1" applyBorder="1" applyAlignment="1" applyProtection="1">
      <alignment wrapText="1"/>
    </xf>
    <xf numFmtId="0" fontId="39" fillId="21" borderId="10" xfId="0" applyFont="1" applyFill="1" applyBorder="1" applyAlignment="1" applyProtection="1">
      <alignment horizontal="center" wrapText="1"/>
    </xf>
    <xf numFmtId="0" fontId="39" fillId="21" borderId="0" xfId="0" applyFont="1" applyFill="1" applyBorder="1" applyAlignment="1" applyProtection="1">
      <alignment horizontal="center"/>
    </xf>
    <xf numFmtId="164" fontId="67" fillId="21" borderId="12" xfId="439" applyNumberFormat="1" applyFont="1" applyFill="1" applyBorder="1" applyAlignment="1" applyProtection="1">
      <alignment horizontal="center" wrapText="1"/>
    </xf>
    <xf numFmtId="0" fontId="39" fillId="21" borderId="21" xfId="0" applyFont="1" applyFill="1" applyBorder="1" applyAlignment="1" applyProtection="1">
      <alignment horizontal="center" wrapText="1"/>
    </xf>
    <xf numFmtId="41" fontId="66" fillId="28" borderId="0" xfId="439" applyNumberFormat="1" applyFont="1" applyFill="1" applyAlignment="1" applyProtection="1">
      <alignment wrapText="1"/>
    </xf>
    <xf numFmtId="41" fontId="67" fillId="0" borderId="0" xfId="0" applyNumberFormat="1" applyFont="1" applyFill="1" applyAlignment="1" applyProtection="1">
      <alignment wrapText="1"/>
    </xf>
    <xf numFmtId="0" fontId="0" fillId="0" borderId="0" xfId="0" applyFont="1" applyFill="1" applyAlignment="1" applyProtection="1">
      <alignment wrapText="1"/>
      <protection locked="0"/>
    </xf>
    <xf numFmtId="164" fontId="0" fillId="0" borderId="0" xfId="0" applyNumberFormat="1" applyFont="1" applyFill="1" applyAlignment="1" applyProtection="1">
      <alignment wrapText="1"/>
      <protection locked="0"/>
    </xf>
    <xf numFmtId="0" fontId="0" fillId="0" borderId="41" xfId="0" applyFont="1" applyFill="1" applyBorder="1" applyAlignment="1" applyProtection="1">
      <alignment wrapText="1"/>
      <protection locked="0"/>
    </xf>
    <xf numFmtId="41" fontId="66" fillId="0" borderId="0" xfId="439" applyNumberFormat="1" applyFont="1" applyFill="1" applyAlignment="1" applyProtection="1">
      <alignment wrapText="1"/>
    </xf>
    <xf numFmtId="41" fontId="66" fillId="0" borderId="0" xfId="0" applyNumberFormat="1" applyFont="1" applyFill="1" applyAlignment="1" applyProtection="1">
      <alignment wrapText="1"/>
    </xf>
    <xf numFmtId="3" fontId="0" fillId="28" borderId="0" xfId="439" applyNumberFormat="1" applyFont="1" applyFill="1" applyAlignment="1" applyProtection="1">
      <alignment horizontal="center" vertical="center"/>
      <protection locked="0"/>
    </xf>
    <xf numFmtId="0" fontId="0" fillId="0" borderId="41" xfId="0" applyNumberFormat="1" applyFont="1" applyFill="1" applyBorder="1" applyAlignment="1" applyProtection="1">
      <alignment vertical="center" wrapText="1"/>
    </xf>
    <xf numFmtId="164" fontId="0" fillId="28" borderId="0" xfId="439" applyNumberFormat="1" applyFont="1" applyFill="1" applyProtection="1"/>
    <xf numFmtId="0" fontId="0" fillId="31" borderId="0" xfId="0" applyFont="1" applyFill="1" applyProtection="1"/>
    <xf numFmtId="41" fontId="66" fillId="0" borderId="0" xfId="439" applyNumberFormat="1" applyFont="1" applyFill="1" applyAlignment="1" applyProtection="1">
      <alignment vertical="center" wrapText="1"/>
    </xf>
    <xf numFmtId="39" fontId="66" fillId="0" borderId="0" xfId="439" applyNumberFormat="1" applyFont="1" applyFill="1" applyBorder="1" applyAlignment="1" applyProtection="1">
      <alignment horizontal="center" vertical="center" wrapText="1"/>
    </xf>
    <xf numFmtId="168" fontId="0" fillId="0" borderId="0" xfId="0" applyNumberFormat="1" applyFont="1" applyFill="1" applyAlignment="1" applyProtection="1">
      <alignment wrapText="1"/>
    </xf>
    <xf numFmtId="0" fontId="0" fillId="0" borderId="21" xfId="0" applyFont="1" applyFill="1" applyBorder="1"/>
    <xf numFmtId="0" fontId="0" fillId="0" borderId="0" xfId="0" applyFont="1" applyBorder="1"/>
    <xf numFmtId="0" fontId="0" fillId="0" borderId="52" xfId="0" applyFont="1" applyBorder="1"/>
    <xf numFmtId="0" fontId="0" fillId="26" borderId="16" xfId="0" applyFont="1" applyFill="1" applyBorder="1" applyAlignment="1" applyProtection="1">
      <alignment horizontal="center"/>
    </xf>
    <xf numFmtId="0" fontId="0" fillId="0" borderId="11" xfId="0" applyFont="1" applyFill="1" applyBorder="1" applyAlignment="1" applyProtection="1">
      <alignment horizontal="center"/>
    </xf>
    <xf numFmtId="41" fontId="66" fillId="0" borderId="0" xfId="439" applyNumberFormat="1" applyFont="1" applyFill="1" applyAlignment="1" applyProtection="1">
      <alignment vertical="center" wrapText="1"/>
      <protection locked="0"/>
    </xf>
    <xf numFmtId="0" fontId="39" fillId="30" borderId="35" xfId="0" applyFont="1" applyFill="1" applyBorder="1" applyAlignment="1">
      <alignment horizontal="center" vertical="center" wrapText="1"/>
    </xf>
    <xf numFmtId="0" fontId="39" fillId="30" borderId="37" xfId="0" applyFont="1" applyFill="1" applyBorder="1" applyAlignment="1">
      <alignment horizontal="center" vertical="center" wrapText="1"/>
    </xf>
    <xf numFmtId="41" fontId="66" fillId="0" borderId="0" xfId="439" applyNumberFormat="1" applyFont="1" applyAlignment="1">
      <alignment vertical="center" wrapText="1"/>
    </xf>
    <xf numFmtId="41" fontId="0" fillId="0" borderId="0" xfId="439" applyNumberFormat="1" applyFont="1" applyFill="1" applyAlignment="1" applyProtection="1">
      <alignment vertical="center" wrapText="1"/>
    </xf>
    <xf numFmtId="0" fontId="0" fillId="0" borderId="0" xfId="0" applyFont="1" applyFill="1" applyAlignment="1" applyProtection="1">
      <alignment horizontal="center"/>
    </xf>
    <xf numFmtId="41" fontId="0" fillId="0" borderId="0" xfId="0" applyNumberFormat="1" applyFont="1" applyFill="1" applyAlignment="1" applyProtection="1">
      <alignment wrapText="1"/>
    </xf>
    <xf numFmtId="0" fontId="0" fillId="0" borderId="0" xfId="0" applyFont="1" applyFill="1" applyBorder="1" applyAlignment="1" applyProtection="1">
      <alignment horizontal="center"/>
    </xf>
    <xf numFmtId="41" fontId="0" fillId="0" borderId="0" xfId="0" applyNumberFormat="1" applyFont="1" applyAlignment="1" applyProtection="1">
      <alignment wrapText="1"/>
    </xf>
    <xf numFmtId="173" fontId="0" fillId="0" borderId="0" xfId="0" applyNumberFormat="1" applyFont="1" applyAlignment="1" applyProtection="1">
      <alignment wrapText="1"/>
    </xf>
    <xf numFmtId="0" fontId="39" fillId="0" borderId="0" xfId="0" applyFont="1" applyFill="1" applyBorder="1" applyAlignment="1" applyProtection="1">
      <alignment horizontal="left" vertical="center"/>
    </xf>
    <xf numFmtId="0" fontId="0" fillId="21" borderId="13" xfId="0" applyFont="1" applyFill="1" applyBorder="1" applyAlignment="1" applyProtection="1">
      <alignment horizontal="left" vertical="center"/>
    </xf>
    <xf numFmtId="0" fontId="0" fillId="21" borderId="16" xfId="0" applyFont="1" applyFill="1" applyBorder="1" applyAlignment="1" applyProtection="1">
      <alignment horizontal="left" vertical="center"/>
    </xf>
    <xf numFmtId="0" fontId="0" fillId="21" borderId="15" xfId="0" applyFont="1" applyFill="1" applyBorder="1" applyAlignment="1" applyProtection="1">
      <alignment horizontal="left" vertical="center"/>
    </xf>
    <xf numFmtId="0" fontId="0" fillId="21" borderId="0" xfId="0" applyFont="1" applyFill="1" applyBorder="1" applyAlignment="1" applyProtection="1">
      <alignment horizontal="left" vertical="center"/>
    </xf>
    <xf numFmtId="0" fontId="130" fillId="0" borderId="0" xfId="0" applyNumberFormat="1" applyFont="1" applyFill="1" applyAlignment="1" applyProtection="1">
      <alignment horizontal="left" vertical="center" wrapText="1"/>
    </xf>
    <xf numFmtId="0" fontId="0" fillId="0" borderId="41" xfId="0" applyFont="1" applyFill="1" applyBorder="1" applyAlignment="1" applyProtection="1">
      <alignment horizontal="center" vertical="center" wrapText="1"/>
    </xf>
    <xf numFmtId="0" fontId="39" fillId="28" borderId="0" xfId="0" applyFont="1" applyFill="1" applyAlignment="1" applyProtection="1">
      <alignment horizontal="left" vertical="center"/>
    </xf>
    <xf numFmtId="0" fontId="0" fillId="28" borderId="0" xfId="0" applyFont="1" applyFill="1" applyAlignment="1" applyProtection="1">
      <alignment horizontal="left" vertical="center"/>
    </xf>
    <xf numFmtId="0" fontId="56" fillId="0" borderId="0" xfId="0" applyFont="1" applyFill="1" applyAlignment="1" applyProtection="1">
      <alignment vertical="center" wrapText="1"/>
    </xf>
    <xf numFmtId="0" fontId="39" fillId="0" borderId="0" xfId="0" applyFont="1" applyFill="1" applyAlignment="1" applyProtection="1">
      <alignment horizontal="center" vertical="center"/>
    </xf>
    <xf numFmtId="0" fontId="39" fillId="73" borderId="0" xfId="0" applyFont="1" applyFill="1" applyAlignment="1" applyProtection="1">
      <alignment vertical="center"/>
    </xf>
    <xf numFmtId="0" fontId="0" fillId="73" borderId="0" xfId="0" applyNumberFormat="1" applyFont="1" applyFill="1" applyAlignment="1" applyProtection="1">
      <alignment horizontal="left" vertical="center" wrapText="1"/>
    </xf>
    <xf numFmtId="164" fontId="0" fillId="73" borderId="0" xfId="439" applyNumberFormat="1" applyFont="1" applyFill="1" applyAlignment="1" applyProtection="1">
      <alignment vertical="center"/>
    </xf>
    <xf numFmtId="37" fontId="0" fillId="73" borderId="0" xfId="439" applyNumberFormat="1" applyFont="1" applyFill="1" applyAlignment="1" applyProtection="1">
      <alignment horizontal="center" vertical="center"/>
      <protection locked="0"/>
    </xf>
    <xf numFmtId="41" fontId="66" fillId="73" borderId="0" xfId="439" applyNumberFormat="1" applyFont="1" applyFill="1" applyAlignment="1" applyProtection="1">
      <alignment wrapText="1"/>
    </xf>
    <xf numFmtId="0" fontId="39" fillId="73" borderId="0" xfId="0" applyNumberFormat="1" applyFont="1" applyFill="1" applyAlignment="1" applyProtection="1">
      <alignment horizontal="left" vertical="center" wrapText="1"/>
    </xf>
    <xf numFmtId="164" fontId="0" fillId="73" borderId="0" xfId="439" applyNumberFormat="1" applyFont="1" applyFill="1" applyAlignment="1" applyProtection="1">
      <alignment horizontal="center" vertical="center"/>
      <protection locked="0"/>
    </xf>
    <xf numFmtId="41" fontId="67" fillId="73" borderId="0" xfId="439" applyNumberFormat="1" applyFont="1" applyFill="1" applyAlignment="1" applyProtection="1">
      <alignment wrapText="1"/>
    </xf>
    <xf numFmtId="0" fontId="56" fillId="73" borderId="0" xfId="0" applyFont="1" applyFill="1" applyAlignment="1" applyProtection="1">
      <alignment horizontal="left" vertical="center"/>
    </xf>
    <xf numFmtId="0" fontId="44" fillId="73" borderId="0" xfId="0" applyFont="1" applyFill="1" applyAlignment="1" applyProtection="1">
      <alignment horizontal="left" vertical="center"/>
    </xf>
    <xf numFmtId="0" fontId="0" fillId="73" borderId="0" xfId="0" applyNumberFormat="1" applyFont="1" applyFill="1" applyAlignment="1" applyProtection="1">
      <alignment wrapText="1"/>
    </xf>
    <xf numFmtId="0" fontId="0" fillId="73" borderId="0" xfId="0" applyFont="1" applyFill="1" applyAlignment="1" applyProtection="1">
      <alignment vertical="center"/>
    </xf>
    <xf numFmtId="164" fontId="0" fillId="73" borderId="0" xfId="0" applyNumberFormat="1" applyFont="1" applyFill="1" applyAlignment="1" applyProtection="1">
      <alignment vertical="center"/>
    </xf>
    <xf numFmtId="164" fontId="39" fillId="73" borderId="0" xfId="439" applyNumberFormat="1" applyFont="1" applyFill="1" applyAlignment="1" applyProtection="1">
      <alignment horizontal="center" vertical="center"/>
      <protection locked="0"/>
    </xf>
    <xf numFmtId="41" fontId="67" fillId="73" borderId="0" xfId="0" applyNumberFormat="1" applyFont="1" applyFill="1" applyAlignment="1" applyProtection="1">
      <alignment wrapText="1"/>
    </xf>
    <xf numFmtId="0" fontId="39" fillId="73" borderId="0" xfId="0" applyFont="1" applyFill="1" applyAlignment="1" applyProtection="1">
      <alignment horizontal="left" vertical="center"/>
    </xf>
    <xf numFmtId="0" fontId="0" fillId="73" borderId="0" xfId="0" applyFont="1" applyFill="1" applyAlignment="1" applyProtection="1">
      <alignment horizontal="left" vertical="center"/>
    </xf>
    <xf numFmtId="0" fontId="0" fillId="73" borderId="0" xfId="0" applyNumberFormat="1" applyFont="1" applyFill="1" applyAlignment="1" applyProtection="1">
      <alignment vertical="center" wrapText="1"/>
    </xf>
    <xf numFmtId="3" fontId="39" fillId="73" borderId="0" xfId="439" applyNumberFormat="1" applyFont="1" applyFill="1" applyAlignment="1" applyProtection="1">
      <alignment horizontal="center" vertical="center"/>
      <protection locked="0"/>
    </xf>
    <xf numFmtId="38" fontId="44" fillId="73" borderId="0" xfId="439" applyNumberFormat="1" applyFont="1" applyFill="1" applyAlignment="1" applyProtection="1">
      <alignment horizontal="center" vertical="center" wrapText="1"/>
    </xf>
    <xf numFmtId="164" fontId="0" fillId="73" borderId="0" xfId="439" applyNumberFormat="1" applyFont="1" applyFill="1" applyProtection="1"/>
    <xf numFmtId="164" fontId="0" fillId="73" borderId="0" xfId="439" applyNumberFormat="1" applyFont="1" applyFill="1" applyAlignment="1" applyProtection="1">
      <alignment horizontal="center" vertical="center"/>
    </xf>
    <xf numFmtId="0" fontId="0" fillId="73" borderId="0" xfId="0" applyFont="1" applyFill="1" applyProtection="1"/>
    <xf numFmtId="0" fontId="0" fillId="73" borderId="0" xfId="0" applyFont="1" applyFill="1" applyAlignment="1" applyProtection="1">
      <alignment horizontal="center" vertical="center" wrapText="1"/>
    </xf>
    <xf numFmtId="0" fontId="39" fillId="73" borderId="0" xfId="0" applyFont="1" applyFill="1" applyAlignment="1" applyProtection="1">
      <alignment horizontal="center" vertical="center" wrapText="1"/>
    </xf>
    <xf numFmtId="41" fontId="0" fillId="73" borderId="0" xfId="439" applyNumberFormat="1" applyFont="1" applyFill="1" applyAlignment="1" applyProtection="1">
      <alignment vertical="center" wrapText="1"/>
      <protection locked="0"/>
    </xf>
    <xf numFmtId="41" fontId="0" fillId="73" borderId="0" xfId="439" applyNumberFormat="1" applyFont="1" applyFill="1" applyAlignment="1" applyProtection="1">
      <alignment vertical="center" wrapText="1"/>
    </xf>
    <xf numFmtId="0" fontId="0" fillId="73" borderId="0" xfId="0" applyFont="1" applyFill="1" applyAlignment="1" applyProtection="1">
      <alignment wrapText="1"/>
      <protection locked="0"/>
    </xf>
    <xf numFmtId="0" fontId="138" fillId="73" borderId="0" xfId="0" applyFont="1" applyFill="1" applyAlignment="1" applyProtection="1">
      <alignment horizontal="left" vertical="center"/>
    </xf>
    <xf numFmtId="0" fontId="78" fillId="73" borderId="0" xfId="0" applyFont="1" applyFill="1" applyAlignment="1" applyProtection="1">
      <alignment vertical="center"/>
    </xf>
    <xf numFmtId="0" fontId="139" fillId="73" borderId="0" xfId="0" applyFont="1" applyFill="1" applyAlignment="1" applyProtection="1">
      <alignment vertical="center"/>
      <protection locked="0"/>
    </xf>
    <xf numFmtId="0" fontId="56" fillId="73" borderId="0" xfId="0" applyFont="1" applyFill="1" applyAlignment="1">
      <alignment vertical="center" wrapText="1"/>
    </xf>
    <xf numFmtId="41" fontId="140" fillId="0" borderId="0" xfId="0" applyNumberFormat="1" applyFont="1" applyFill="1" applyAlignment="1" applyProtection="1">
      <alignment wrapText="1"/>
    </xf>
    <xf numFmtId="0" fontId="56" fillId="73" borderId="0" xfId="0" applyFont="1" applyFill="1" applyAlignment="1" applyProtection="1">
      <alignment vertical="center"/>
    </xf>
    <xf numFmtId="166" fontId="0" fillId="21" borderId="16" xfId="0" applyNumberFormat="1" applyFont="1" applyFill="1" applyBorder="1" applyProtection="1"/>
    <xf numFmtId="0" fontId="0" fillId="0" borderId="0" xfId="0" applyAlignment="1">
      <alignment wrapText="1"/>
    </xf>
    <xf numFmtId="0" fontId="0" fillId="0" borderId="63" xfId="0" applyBorder="1"/>
    <xf numFmtId="0" fontId="0" fillId="0" borderId="71" xfId="0" applyBorder="1"/>
    <xf numFmtId="0" fontId="0" fillId="0" borderId="65" xfId="0" applyBorder="1"/>
    <xf numFmtId="0" fontId="0" fillId="0" borderId="70" xfId="0" applyBorder="1"/>
    <xf numFmtId="164" fontId="0" fillId="0" borderId="0" xfId="439" applyNumberFormat="1" applyFont="1" applyFill="1" applyProtection="1"/>
    <xf numFmtId="164" fontId="44" fillId="22" borderId="0" xfId="439" applyNumberFormat="1" applyFont="1" applyFill="1" applyAlignment="1" applyProtection="1">
      <alignment horizontal="center" vertical="center" wrapText="1"/>
    </xf>
    <xf numFmtId="41" fontId="67" fillId="0" borderId="0" xfId="439" applyNumberFormat="1" applyFont="1" applyFill="1" applyAlignment="1" applyProtection="1">
      <alignment horizontal="center" vertical="center" wrapText="1"/>
      <protection locked="0"/>
    </xf>
    <xf numFmtId="0" fontId="142" fillId="76" borderId="53" xfId="0" applyFont="1" applyFill="1" applyBorder="1" applyAlignment="1">
      <alignment horizontal="center" vertical="center" wrapText="1"/>
    </xf>
    <xf numFmtId="0" fontId="141" fillId="0" borderId="0" xfId="0" applyFont="1"/>
    <xf numFmtId="0" fontId="143" fillId="72" borderId="0" xfId="0" applyFont="1" applyFill="1" applyAlignment="1">
      <alignment horizontal="justify" vertical="center"/>
    </xf>
    <xf numFmtId="0" fontId="143" fillId="72" borderId="0" xfId="0" applyFont="1" applyFill="1" applyAlignment="1">
      <alignment vertical="center"/>
    </xf>
    <xf numFmtId="0" fontId="0" fillId="0" borderId="0" xfId="0" applyAlignment="1">
      <alignment vertical="center"/>
    </xf>
    <xf numFmtId="0" fontId="143" fillId="72" borderId="0" xfId="0" applyFont="1" applyFill="1" applyAlignment="1">
      <alignment vertical="center" wrapText="1"/>
    </xf>
    <xf numFmtId="0" fontId="147" fillId="72" borderId="0" xfId="611" applyFont="1" applyFill="1" applyAlignment="1">
      <alignment vertical="center"/>
    </xf>
    <xf numFmtId="0" fontId="148" fillId="72" borderId="0" xfId="0" applyFont="1" applyFill="1" applyAlignment="1">
      <alignment vertical="center"/>
    </xf>
    <xf numFmtId="0" fontId="149" fillId="72" borderId="0" xfId="611" applyFont="1" applyFill="1" applyAlignment="1" applyProtection="1">
      <alignment vertical="center"/>
      <protection locked="0"/>
    </xf>
    <xf numFmtId="0" fontId="148" fillId="72" borderId="0" xfId="0" applyFont="1" applyFill="1"/>
    <xf numFmtId="0" fontId="149" fillId="72" borderId="0" xfId="611" applyFont="1" applyFill="1" applyProtection="1">
      <protection locked="0"/>
    </xf>
    <xf numFmtId="0" fontId="114" fillId="72" borderId="0" xfId="30097" quotePrefix="1" applyFont="1" applyFill="1" applyAlignment="1">
      <alignment horizontal="left" vertical="center" wrapText="1" indent="1"/>
    </xf>
    <xf numFmtId="0" fontId="152" fillId="72" borderId="0" xfId="30097" applyFont="1" applyFill="1" applyAlignment="1">
      <alignment vertical="center" wrapText="1"/>
    </xf>
    <xf numFmtId="0" fontId="35" fillId="0" borderId="0" xfId="611"/>
    <xf numFmtId="0" fontId="143" fillId="72" borderId="0" xfId="30097" applyFont="1" applyFill="1" applyAlignment="1">
      <alignment vertical="center" wrapText="1"/>
    </xf>
    <xf numFmtId="0" fontId="149" fillId="72" borderId="0" xfId="611" applyFont="1" applyFill="1" applyAlignment="1">
      <alignment vertical="center"/>
    </xf>
    <xf numFmtId="38" fontId="0" fillId="0" borderId="0" xfId="0" applyNumberFormat="1" applyFont="1" applyFill="1" applyProtection="1"/>
    <xf numFmtId="14" fontId="0" fillId="0" borderId="0" xfId="0" applyNumberFormat="1" applyFont="1" applyProtection="1"/>
    <xf numFmtId="0" fontId="0" fillId="78" borderId="24" xfId="0" applyNumberFormat="1" applyFont="1" applyFill="1" applyBorder="1" applyAlignment="1" applyProtection="1">
      <alignment horizontal="left" vertical="center" wrapText="1"/>
    </xf>
    <xf numFmtId="3" fontId="0" fillId="33" borderId="0" xfId="0" applyNumberFormat="1" applyFont="1" applyFill="1" applyProtection="1"/>
    <xf numFmtId="1" fontId="0" fillId="0" borderId="0" xfId="0" applyNumberFormat="1" applyFont="1" applyFill="1" applyAlignment="1" applyProtection="1">
      <alignment horizontal="center" vertical="center"/>
    </xf>
    <xf numFmtId="0" fontId="0" fillId="0" borderId="0" xfId="0" applyFill="1" applyAlignment="1">
      <alignment horizontal="center"/>
    </xf>
    <xf numFmtId="0" fontId="0" fillId="0" borderId="0" xfId="0" applyFill="1"/>
    <xf numFmtId="0" fontId="0" fillId="79" borderId="0" xfId="0" applyNumberFormat="1" applyFont="1" applyFill="1" applyAlignment="1" applyProtection="1">
      <alignment horizontal="center" vertical="center"/>
    </xf>
    <xf numFmtId="0" fontId="0" fillId="79" borderId="41" xfId="0" applyNumberFormat="1" applyFont="1" applyFill="1" applyBorder="1" applyAlignment="1" applyProtection="1">
      <alignment horizontal="center" vertical="center" wrapText="1"/>
    </xf>
    <xf numFmtId="38" fontId="44" fillId="22" borderId="41" xfId="439" applyNumberFormat="1" applyFont="1" applyFill="1" applyBorder="1" applyAlignment="1" applyProtection="1">
      <alignment horizontal="center" vertical="center" wrapText="1"/>
    </xf>
    <xf numFmtId="178" fontId="41" fillId="30" borderId="61" xfId="0" applyNumberFormat="1" applyFont="1" applyFill="1" applyBorder="1" applyAlignment="1">
      <alignment wrapText="1"/>
    </xf>
    <xf numFmtId="178" fontId="55" fillId="0" borderId="27" xfId="439" applyNumberFormat="1" applyFont="1" applyFill="1" applyBorder="1" applyAlignment="1" applyProtection="1">
      <alignment horizontal="center" vertical="center" wrapText="1"/>
    </xf>
    <xf numFmtId="0" fontId="0" fillId="0" borderId="0" xfId="0" applyFill="1" applyAlignment="1">
      <alignment horizontal="left" vertical="center"/>
    </xf>
    <xf numFmtId="0" fontId="0" fillId="0" borderId="0" xfId="0" applyFill="1" applyAlignment="1">
      <alignment wrapText="1"/>
    </xf>
    <xf numFmtId="0" fontId="154" fillId="0" borderId="0" xfId="0" applyFont="1" applyFill="1" applyAlignment="1">
      <alignment horizontal="left" vertical="center"/>
    </xf>
    <xf numFmtId="0" fontId="39" fillId="0" borderId="13" xfId="0" applyFont="1" applyFill="1" applyBorder="1" applyAlignment="1">
      <alignment horizontal="left" vertical="center"/>
    </xf>
    <xf numFmtId="0" fontId="0" fillId="0" borderId="16" xfId="0" applyFill="1" applyBorder="1"/>
    <xf numFmtId="0" fontId="78" fillId="0" borderId="38" xfId="0" applyFont="1" applyFill="1" applyBorder="1"/>
    <xf numFmtId="0" fontId="0" fillId="33" borderId="10" xfId="0" applyFill="1" applyBorder="1" applyAlignment="1">
      <alignment horizontal="center" vertical="center"/>
    </xf>
    <xf numFmtId="0" fontId="0" fillId="33" borderId="10" xfId="0" applyFill="1" applyBorder="1" applyAlignment="1">
      <alignment vertical="center" wrapText="1"/>
    </xf>
    <xf numFmtId="0" fontId="0" fillId="33" borderId="0" xfId="0" applyFill="1" applyAlignment="1">
      <alignment vertical="center" wrapText="1"/>
    </xf>
    <xf numFmtId="0" fontId="78" fillId="0" borderId="38" xfId="0" applyFont="1" applyFill="1" applyBorder="1" applyAlignment="1">
      <alignment wrapText="1"/>
    </xf>
    <xf numFmtId="0" fontId="0" fillId="0" borderId="16" xfId="0" applyFill="1" applyBorder="1" applyAlignment="1">
      <alignment wrapText="1"/>
    </xf>
    <xf numFmtId="0" fontId="0" fillId="0" borderId="0" xfId="0" applyFill="1" applyBorder="1"/>
    <xf numFmtId="0" fontId="0" fillId="0" borderId="0" xfId="0" applyBorder="1"/>
    <xf numFmtId="0" fontId="0" fillId="0" borderId="0" xfId="0" applyBorder="1" applyAlignment="1">
      <alignment vertical="center"/>
    </xf>
    <xf numFmtId="0" fontId="44" fillId="0" borderId="41" xfId="0" applyNumberFormat="1" applyFont="1" applyFill="1" applyBorder="1" applyAlignment="1" applyProtection="1">
      <alignment horizontal="left" vertical="center" wrapText="1"/>
    </xf>
    <xf numFmtId="0" fontId="0" fillId="0" borderId="0" xfId="0" quotePrefix="1" applyFont="1" applyAlignment="1" applyProtection="1">
      <alignment vertical="center" wrapText="1"/>
    </xf>
    <xf numFmtId="0" fontId="39" fillId="31" borderId="41" xfId="0" applyNumberFormat="1" applyFont="1" applyFill="1" applyBorder="1" applyAlignment="1" applyProtection="1">
      <alignment horizontal="center" vertical="center"/>
    </xf>
    <xf numFmtId="0" fontId="0" fillId="31" borderId="41" xfId="0" applyFont="1" applyFill="1" applyBorder="1" applyAlignment="1" applyProtection="1">
      <alignment vertical="center" wrapText="1"/>
    </xf>
    <xf numFmtId="37" fontId="0" fillId="31" borderId="41" xfId="439" applyNumberFormat="1" applyFont="1" applyFill="1" applyBorder="1" applyAlignment="1" applyProtection="1">
      <alignment vertical="center"/>
    </xf>
    <xf numFmtId="0" fontId="0" fillId="35" borderId="0" xfId="0" applyFont="1" applyFill="1" applyAlignment="1" applyProtection="1">
      <alignment horizontal="center" vertical="center"/>
    </xf>
    <xf numFmtId="41" fontId="67" fillId="30" borderId="67" xfId="439" applyNumberFormat="1" applyFont="1" applyFill="1" applyBorder="1" applyAlignment="1">
      <alignment vertical="center" wrapText="1"/>
    </xf>
    <xf numFmtId="41" fontId="67" fillId="30" borderId="0" xfId="439" applyNumberFormat="1" applyFont="1" applyFill="1" applyAlignment="1">
      <alignment vertical="center" wrapText="1"/>
    </xf>
    <xf numFmtId="41" fontId="67" fillId="30" borderId="72" xfId="439" applyNumberFormat="1" applyFont="1" applyFill="1" applyBorder="1" applyAlignment="1">
      <alignment vertical="center" wrapText="1"/>
    </xf>
    <xf numFmtId="41" fontId="67" fillId="30" borderId="68" xfId="439" applyNumberFormat="1" applyFont="1" applyFill="1" applyBorder="1" applyAlignment="1">
      <alignment vertical="center" wrapText="1"/>
    </xf>
    <xf numFmtId="14" fontId="55" fillId="35" borderId="22" xfId="439" applyNumberFormat="1" applyFont="1" applyFill="1" applyBorder="1" applyAlignment="1" applyProtection="1">
      <alignment horizontal="center" vertical="center" wrapText="1"/>
    </xf>
    <xf numFmtId="0" fontId="0" fillId="0" borderId="10" xfId="0" applyFill="1" applyBorder="1" applyAlignment="1">
      <alignment horizontal="center" vertical="center"/>
    </xf>
    <xf numFmtId="0" fontId="0" fillId="0" borderId="10" xfId="0" applyFill="1" applyBorder="1" applyAlignment="1">
      <alignment vertical="center" wrapText="1"/>
    </xf>
    <xf numFmtId="0" fontId="0" fillId="0" borderId="10" xfId="0" applyFill="1" applyBorder="1" applyAlignment="1">
      <alignment horizontal="center"/>
    </xf>
    <xf numFmtId="0" fontId="0" fillId="0" borderId="10" xfId="0" applyFill="1" applyBorder="1" applyAlignment="1">
      <alignment wrapText="1"/>
    </xf>
    <xf numFmtId="0" fontId="0" fillId="0" borderId="64" xfId="0" applyFill="1" applyBorder="1"/>
    <xf numFmtId="0" fontId="0" fillId="0" borderId="0" xfId="0" applyNumberFormat="1" applyFont="1" applyFill="1" applyBorder="1" applyAlignment="1" applyProtection="1">
      <alignment horizontal="left" vertical="center" wrapText="1"/>
    </xf>
    <xf numFmtId="164" fontId="0" fillId="0" borderId="0" xfId="0" applyNumberFormat="1" applyFont="1" applyFill="1" applyBorder="1" applyAlignment="1" applyProtection="1">
      <alignment wrapText="1"/>
      <protection locked="0"/>
    </xf>
    <xf numFmtId="0" fontId="55" fillId="0" borderId="0" xfId="0" applyNumberFormat="1" applyFont="1" applyFill="1" applyBorder="1" applyAlignment="1" applyProtection="1">
      <alignment horizontal="left" vertical="center" wrapText="1"/>
    </xf>
    <xf numFmtId="164" fontId="55" fillId="29" borderId="0" xfId="439" applyNumberFormat="1" applyFont="1" applyFill="1" applyBorder="1" applyAlignment="1" applyProtection="1">
      <alignment horizontal="center" vertical="center" wrapText="1"/>
      <protection locked="0"/>
    </xf>
    <xf numFmtId="3" fontId="55" fillId="0" borderId="0" xfId="439" applyNumberFormat="1" applyFont="1" applyFill="1" applyBorder="1" applyAlignment="1" applyProtection="1">
      <alignment horizontal="center" vertical="center" wrapText="1"/>
    </xf>
    <xf numFmtId="37" fontId="39" fillId="0" borderId="0" xfId="439" applyNumberFormat="1" applyFont="1" applyFill="1" applyBorder="1" applyAlignment="1" applyProtection="1">
      <alignment horizontal="center" vertical="center" wrapText="1"/>
    </xf>
    <xf numFmtId="38" fontId="0" fillId="0" borderId="0" xfId="0" applyNumberFormat="1" applyFont="1" applyFill="1" applyBorder="1" applyProtection="1"/>
    <xf numFmtId="1" fontId="0" fillId="0" borderId="24" xfId="0" applyNumberFormat="1" applyFont="1" applyFill="1" applyBorder="1" applyAlignment="1" applyProtection="1">
      <alignment horizontal="center" vertical="center" wrapText="1"/>
    </xf>
    <xf numFmtId="0" fontId="0" fillId="0" borderId="30" xfId="0" applyBorder="1" applyAlignment="1">
      <alignment vertical="center" wrapText="1"/>
    </xf>
    <xf numFmtId="0" fontId="0" fillId="0" borderId="0" xfId="0" applyAlignment="1">
      <alignment horizontal="center" vertical="center"/>
    </xf>
    <xf numFmtId="0" fontId="0" fillId="0" borderId="0" xfId="0" applyAlignment="1">
      <alignment horizontal="left" vertical="center" wrapText="1"/>
    </xf>
    <xf numFmtId="0" fontId="0" fillId="0" borderId="24" xfId="0" applyBorder="1" applyAlignment="1">
      <alignment horizontal="center" vertical="center" wrapText="1"/>
    </xf>
    <xf numFmtId="0" fontId="0" fillId="0" borderId="22" xfId="0" applyBorder="1" applyAlignment="1">
      <alignment horizontal="left" vertical="center" wrapText="1"/>
    </xf>
    <xf numFmtId="0" fontId="0" fillId="0" borderId="34" xfId="0" applyBorder="1" applyAlignment="1">
      <alignment horizontal="center" vertical="center" wrapText="1"/>
    </xf>
    <xf numFmtId="0" fontId="0" fillId="0" borderId="34" xfId="0" applyBorder="1" applyAlignment="1">
      <alignment horizontal="left" vertical="center" wrapText="1"/>
    </xf>
    <xf numFmtId="0" fontId="39" fillId="0" borderId="0" xfId="0" applyFont="1" applyAlignment="1">
      <alignment horizontal="center" vertical="center"/>
    </xf>
    <xf numFmtId="0" fontId="0" fillId="0" borderId="34" xfId="0" applyBorder="1" applyAlignment="1">
      <alignment vertical="center" wrapText="1"/>
    </xf>
    <xf numFmtId="37" fontId="0" fillId="0" borderId="27" xfId="439" applyNumberFormat="1" applyFont="1" applyFill="1" applyBorder="1" applyAlignment="1" applyProtection="1">
      <alignment horizontal="center" vertical="center" wrapText="1"/>
    </xf>
    <xf numFmtId="39" fontId="0" fillId="0" borderId="27" xfId="439" applyNumberFormat="1" applyFont="1" applyFill="1" applyBorder="1" applyAlignment="1" applyProtection="1">
      <alignment vertical="center" wrapText="1"/>
    </xf>
    <xf numFmtId="0" fontId="157" fillId="0" borderId="0" xfId="0" applyFont="1" applyAlignment="1">
      <alignment horizontal="center"/>
    </xf>
    <xf numFmtId="0" fontId="157" fillId="0" borderId="0" xfId="0" applyFont="1" applyAlignment="1">
      <alignment wrapText="1"/>
    </xf>
    <xf numFmtId="0" fontId="157" fillId="0" borderId="0" xfId="0" applyFont="1" applyAlignment="1">
      <alignment horizontal="center" wrapText="1"/>
    </xf>
    <xf numFmtId="0" fontId="157" fillId="0" borderId="0" xfId="0" applyFont="1"/>
    <xf numFmtId="0" fontId="0" fillId="0" borderId="0" xfId="0" applyFont="1" applyAlignment="1" applyProtection="1">
      <alignment horizontal="center"/>
    </xf>
    <xf numFmtId="0" fontId="39" fillId="0" borderId="35" xfId="0" applyFont="1" applyFill="1" applyBorder="1" applyAlignment="1">
      <alignment horizontal="left" vertical="center"/>
    </xf>
    <xf numFmtId="0" fontId="0" fillId="0" borderId="36" xfId="0" applyFill="1" applyBorder="1"/>
    <xf numFmtId="0" fontId="0" fillId="0" borderId="36" xfId="0" applyFill="1" applyBorder="1" applyAlignment="1">
      <alignment wrapText="1"/>
    </xf>
    <xf numFmtId="0" fontId="66" fillId="0" borderId="10" xfId="0" applyFont="1" applyFill="1" applyBorder="1" applyAlignment="1">
      <alignment vertical="center" wrapText="1"/>
    </xf>
    <xf numFmtId="0" fontId="0" fillId="0" borderId="65" xfId="0" applyBorder="1" applyAlignment="1">
      <alignment wrapText="1"/>
    </xf>
    <xf numFmtId="0" fontId="0" fillId="0" borderId="63" xfId="0" applyBorder="1" applyAlignment="1">
      <alignment wrapText="1"/>
    </xf>
    <xf numFmtId="0" fontId="159" fillId="72" borderId="0" xfId="30097" applyFont="1" applyFill="1" applyAlignment="1">
      <alignment vertical="center" wrapText="1"/>
    </xf>
    <xf numFmtId="37" fontId="56" fillId="29" borderId="0" xfId="439" applyNumberFormat="1" applyFont="1" applyFill="1" applyAlignment="1" applyProtection="1">
      <alignment horizontal="center" vertical="center" wrapText="1"/>
      <protection locked="0"/>
    </xf>
    <xf numFmtId="172" fontId="0" fillId="74" borderId="27" xfId="439" applyNumberFormat="1" applyFont="1" applyFill="1" applyBorder="1" applyAlignment="1" applyProtection="1">
      <alignment vertical="center"/>
    </xf>
    <xf numFmtId="0" fontId="41" fillId="0" borderId="10" xfId="0" applyFont="1" applyBorder="1" applyAlignment="1" applyProtection="1">
      <alignment horizontal="right" wrapText="1"/>
    </xf>
    <xf numFmtId="164" fontId="0" fillId="0" borderId="10" xfId="439" applyNumberFormat="1" applyFont="1" applyFill="1" applyBorder="1" applyAlignment="1" applyProtection="1">
      <alignment vertical="center"/>
    </xf>
    <xf numFmtId="0" fontId="41" fillId="0" borderId="10" xfId="0" applyFont="1" applyBorder="1" applyAlignment="1" applyProtection="1">
      <alignment horizontal="right" vertical="center" wrapText="1"/>
    </xf>
    <xf numFmtId="4" fontId="0" fillId="0" borderId="10" xfId="0" applyNumberFormat="1" applyBorder="1"/>
    <xf numFmtId="168" fontId="39" fillId="0" borderId="0" xfId="0" applyNumberFormat="1" applyFont="1" applyFill="1" applyAlignment="1" applyProtection="1">
      <alignment vertical="center" wrapText="1"/>
    </xf>
    <xf numFmtId="0" fontId="0" fillId="0" borderId="0" xfId="0" applyAlignment="1">
      <alignment vertical="center" wrapText="1"/>
    </xf>
    <xf numFmtId="1" fontId="40" fillId="24" borderId="0" xfId="439" applyNumberFormat="1" applyFont="1" applyFill="1" applyBorder="1" applyAlignment="1" applyProtection="1">
      <alignment horizontal="center" wrapText="1"/>
    </xf>
    <xf numFmtId="41" fontId="67" fillId="0" borderId="0" xfId="0" applyNumberFormat="1" applyFont="1" applyFill="1" applyAlignment="1" applyProtection="1">
      <alignment vertical="center" wrapText="1"/>
    </xf>
    <xf numFmtId="0" fontId="44" fillId="0" borderId="41" xfId="0"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59" fillId="0" borderId="0" xfId="0" applyFont="1" applyAlignment="1">
      <alignment horizontal="center" vertical="center" wrapText="1"/>
    </xf>
    <xf numFmtId="0" fontId="0" fillId="0" borderId="0" xfId="0" applyAlignment="1">
      <alignment horizontal="center" vertical="center" wrapText="1"/>
    </xf>
    <xf numFmtId="0" fontId="44" fillId="0" borderId="41" xfId="0" applyFont="1" applyBorder="1" applyAlignment="1">
      <alignment horizontal="center" vertical="center" wrapText="1"/>
    </xf>
    <xf numFmtId="0" fontId="0" fillId="0" borderId="22" xfId="0" applyBorder="1" applyAlignment="1">
      <alignment horizontal="center" vertical="center" wrapText="1"/>
    </xf>
    <xf numFmtId="0" fontId="39" fillId="0" borderId="0" xfId="0" applyFont="1" applyFill="1" applyAlignment="1" applyProtection="1">
      <alignment horizontal="center" vertical="center" wrapText="1"/>
    </xf>
    <xf numFmtId="164" fontId="0" fillId="0" borderId="22" xfId="439" applyNumberFormat="1" applyFont="1" applyFill="1" applyBorder="1" applyAlignment="1" applyProtection="1">
      <alignment horizontal="center" vertical="center" wrapText="1"/>
      <protection locked="0"/>
    </xf>
    <xf numFmtId="0" fontId="0" fillId="0" borderId="34" xfId="0" applyNumberFormat="1" applyFont="1" applyFill="1" applyBorder="1" applyAlignment="1" applyProtection="1">
      <alignment horizontal="center" vertical="center" wrapText="1"/>
    </xf>
    <xf numFmtId="0" fontId="0" fillId="29" borderId="64" xfId="0" applyFill="1" applyBorder="1" applyAlignment="1" applyProtection="1">
      <alignment horizontal="center" vertical="center"/>
      <protection locked="0"/>
    </xf>
    <xf numFmtId="0" fontId="0" fillId="29" borderId="10" xfId="0" applyFill="1" applyBorder="1" applyAlignment="1" applyProtection="1">
      <alignment wrapText="1"/>
      <protection locked="0"/>
    </xf>
    <xf numFmtId="14" fontId="121" fillId="29" borderId="10" xfId="31721" applyNumberFormat="1" applyFont="1" applyFill="1" applyBorder="1" applyAlignment="1" applyProtection="1">
      <alignment horizontal="left" vertical="center"/>
      <protection locked="0"/>
    </xf>
    <xf numFmtId="0" fontId="0" fillId="0" borderId="73" xfId="0" applyBorder="1" applyAlignment="1">
      <alignment horizontal="center"/>
    </xf>
    <xf numFmtId="0" fontId="0" fillId="0" borderId="74" xfId="0" applyFill="1" applyBorder="1"/>
    <xf numFmtId="168" fontId="0" fillId="0" borderId="74" xfId="0" applyNumberFormat="1" applyFill="1" applyBorder="1" applyAlignment="1">
      <alignment wrapText="1"/>
    </xf>
    <xf numFmtId="0" fontId="0" fillId="0" borderId="75" xfId="0" applyBorder="1" applyAlignment="1">
      <alignment wrapText="1"/>
    </xf>
    <xf numFmtId="0" fontId="0" fillId="0" borderId="76" xfId="0" applyBorder="1" applyAlignment="1">
      <alignment horizontal="center"/>
    </xf>
    <xf numFmtId="0" fontId="0" fillId="0" borderId="17" xfId="0" applyFill="1" applyBorder="1"/>
    <xf numFmtId="14" fontId="0" fillId="0" borderId="17" xfId="0" applyNumberFormat="1" applyFill="1" applyBorder="1" applyAlignment="1">
      <alignment wrapText="1"/>
    </xf>
    <xf numFmtId="0" fontId="0" fillId="0" borderId="77" xfId="0" applyBorder="1" applyAlignment="1">
      <alignment wrapText="1"/>
    </xf>
    <xf numFmtId="177" fontId="55" fillId="74" borderId="22" xfId="439" applyNumberFormat="1" applyFont="1" applyFill="1" applyBorder="1" applyAlignment="1" applyProtection="1">
      <alignment horizontal="center" vertical="center" wrapText="1"/>
    </xf>
    <xf numFmtId="0" fontId="41" fillId="0" borderId="0" xfId="0" applyNumberFormat="1" applyFont="1" applyFill="1" applyBorder="1" applyAlignment="1" applyProtection="1">
      <alignment horizontal="left" vertical="center" wrapText="1"/>
    </xf>
    <xf numFmtId="3" fontId="0" fillId="0" borderId="0" xfId="0" applyNumberFormat="1"/>
    <xf numFmtId="0" fontId="0" fillId="0" borderId="0" xfId="0" applyFill="1" applyAlignment="1">
      <alignment horizontal="center" vertical="center" wrapText="1"/>
    </xf>
    <xf numFmtId="0" fontId="0" fillId="0" borderId="0" xfId="0" applyFill="1" applyAlignment="1">
      <alignment vertical="center" wrapText="1"/>
    </xf>
    <xf numFmtId="0" fontId="67" fillId="33" borderId="78" xfId="0" applyFont="1" applyFill="1" applyBorder="1" applyAlignment="1" applyProtection="1">
      <alignment wrapText="1"/>
      <protection locked="0"/>
    </xf>
    <xf numFmtId="0" fontId="66" fillId="0" borderId="10" xfId="0" applyFont="1" applyBorder="1" applyAlignment="1">
      <alignment vertical="center" wrapText="1"/>
    </xf>
    <xf numFmtId="0" fontId="39" fillId="33" borderId="39" xfId="0" applyFont="1" applyFill="1" applyBorder="1" applyAlignment="1">
      <alignment horizontal="center" vertical="center"/>
    </xf>
    <xf numFmtId="0" fontId="0" fillId="33" borderId="24" xfId="0" applyFill="1" applyBorder="1" applyAlignment="1">
      <alignment horizontal="left" vertical="center" wrapText="1"/>
    </xf>
    <xf numFmtId="0" fontId="0" fillId="29" borderId="10" xfId="0" applyFill="1" applyBorder="1" applyAlignment="1" applyProtection="1">
      <alignment horizontal="center" vertical="center"/>
      <protection locked="0"/>
    </xf>
    <xf numFmtId="3" fontId="0" fillId="29" borderId="64" xfId="0" applyNumberFormat="1" applyFill="1" applyBorder="1" applyAlignment="1" applyProtection="1">
      <alignment horizontal="center" vertical="center"/>
      <protection locked="0"/>
    </xf>
    <xf numFmtId="1" fontId="0" fillId="33" borderId="23" xfId="0" applyNumberFormat="1" applyFont="1" applyFill="1" applyBorder="1" applyAlignment="1" applyProtection="1">
      <alignment horizontal="center" vertical="center" wrapText="1"/>
    </xf>
    <xf numFmtId="0" fontId="0" fillId="33" borderId="0" xfId="0" applyFill="1" applyAlignment="1" applyProtection="1">
      <alignment vertical="center" wrapText="1"/>
      <protection locked="0"/>
    </xf>
    <xf numFmtId="0" fontId="0" fillId="77" borderId="10" xfId="0" applyFill="1" applyBorder="1" applyAlignment="1">
      <alignment horizontal="center" vertical="center"/>
    </xf>
    <xf numFmtId="0" fontId="0" fillId="77" borderId="10" xfId="0" applyFill="1" applyBorder="1" applyAlignment="1">
      <alignment vertical="center" wrapText="1"/>
    </xf>
    <xf numFmtId="0" fontId="0" fillId="77" borderId="64" xfId="0" applyFill="1" applyBorder="1" applyAlignment="1" applyProtection="1">
      <alignment horizontal="center" vertical="center"/>
      <protection locked="0"/>
    </xf>
    <xf numFmtId="38" fontId="0" fillId="0" borderId="0" xfId="0" applyNumberFormat="1" applyFont="1" applyFill="1" applyAlignment="1" applyProtection="1">
      <alignment vertical="center" wrapText="1"/>
      <protection locked="0"/>
    </xf>
    <xf numFmtId="41" fontId="67" fillId="0" borderId="0" xfId="0" applyNumberFormat="1" applyFont="1" applyFill="1" applyAlignment="1" applyProtection="1">
      <alignment horizontal="center" vertical="center" wrapText="1"/>
    </xf>
    <xf numFmtId="164" fontId="0" fillId="0" borderId="0" xfId="0" applyNumberFormat="1" applyFont="1" applyFill="1" applyAlignment="1" applyProtection="1">
      <alignment horizontal="center" vertical="center" wrapText="1"/>
      <protection locked="0"/>
    </xf>
    <xf numFmtId="0" fontId="0" fillId="0" borderId="0" xfId="0" applyFont="1" applyFill="1" applyAlignment="1" applyProtection="1">
      <alignment horizontal="left" vertical="center" wrapText="1"/>
      <protection locked="0"/>
    </xf>
    <xf numFmtId="0" fontId="66" fillId="0" borderId="0" xfId="0" applyFont="1" applyFill="1" applyAlignment="1" applyProtection="1">
      <alignment horizontal="left" vertical="center" wrapText="1"/>
      <protection locked="0"/>
    </xf>
    <xf numFmtId="0" fontId="0" fillId="0" borderId="41" xfId="0" applyFont="1" applyFill="1" applyBorder="1" applyAlignment="1" applyProtection="1">
      <alignment horizontal="left" vertical="center" wrapText="1"/>
      <protection locked="0"/>
    </xf>
    <xf numFmtId="0" fontId="66" fillId="0" borderId="0" xfId="0" applyFont="1" applyAlignment="1" applyProtection="1">
      <alignment horizontal="left" vertical="center" wrapText="1"/>
      <protection locked="0"/>
    </xf>
    <xf numFmtId="0" fontId="0" fillId="0" borderId="0" xfId="0" applyFont="1" applyAlignment="1" applyProtection="1">
      <alignment horizontal="left" vertical="center" wrapText="1"/>
      <protection locked="0"/>
    </xf>
    <xf numFmtId="0" fontId="0" fillId="0" borderId="10" xfId="0" applyBorder="1" applyAlignment="1" applyProtection="1">
      <alignment horizontal="left" vertical="center" wrapText="1"/>
      <protection locked="0"/>
    </xf>
    <xf numFmtId="38" fontId="66" fillId="20" borderId="0" xfId="0" applyNumberFormat="1" applyFont="1" applyFill="1" applyAlignment="1" applyProtection="1">
      <alignment horizontal="left" vertical="center" wrapText="1"/>
    </xf>
    <xf numFmtId="0" fontId="0" fillId="0" borderId="0" xfId="0" applyNumberFormat="1" applyFont="1" applyFill="1" applyAlignment="1" applyProtection="1">
      <alignment horizontal="left" vertical="center" wrapText="1"/>
      <protection locked="0"/>
    </xf>
    <xf numFmtId="14" fontId="0" fillId="0" borderId="0" xfId="0" applyNumberFormat="1" applyFont="1" applyAlignment="1" applyProtection="1">
      <alignment horizontal="left" vertical="center" wrapText="1"/>
      <protection locked="0"/>
    </xf>
    <xf numFmtId="14" fontId="0" fillId="0" borderId="0" xfId="0" applyNumberFormat="1" applyFont="1" applyFill="1" applyAlignment="1" applyProtection="1">
      <alignment horizontal="center" vertical="center"/>
      <protection locked="0"/>
    </xf>
    <xf numFmtId="0" fontId="0" fillId="0" borderId="10" xfId="0" applyBorder="1" applyAlignment="1" applyProtection="1">
      <alignment vertical="center"/>
      <protection locked="0"/>
    </xf>
    <xf numFmtId="0" fontId="0" fillId="0" borderId="0" xfId="0" applyBorder="1" applyProtection="1">
      <protection locked="0"/>
    </xf>
    <xf numFmtId="0" fontId="0" fillId="0" borderId="0" xfId="0" applyProtection="1">
      <protection locked="0"/>
    </xf>
    <xf numFmtId="0" fontId="0" fillId="20" borderId="0" xfId="0" applyFill="1" applyAlignment="1" applyProtection="1">
      <alignment horizontal="left" vertical="center" wrapText="1"/>
    </xf>
    <xf numFmtId="49" fontId="39" fillId="29" borderId="0" xfId="0" applyNumberFormat="1" applyFont="1" applyFill="1" applyAlignment="1" applyProtection="1">
      <alignment horizontal="center" vertical="center"/>
      <protection locked="0"/>
    </xf>
    <xf numFmtId="14" fontId="39" fillId="29" borderId="0" xfId="439" applyNumberFormat="1" applyFont="1" applyFill="1" applyAlignment="1" applyProtection="1">
      <alignment horizontal="center" vertical="center" wrapText="1"/>
      <protection locked="0"/>
    </xf>
    <xf numFmtId="49" fontId="39" fillId="30" borderId="13" xfId="0" applyNumberFormat="1" applyFont="1" applyFill="1" applyBorder="1" applyAlignment="1" applyProtection="1">
      <alignment horizontal="center"/>
      <protection locked="0"/>
    </xf>
    <xf numFmtId="14" fontId="39" fillId="30" borderId="13" xfId="0" applyNumberFormat="1" applyFont="1" applyFill="1" applyBorder="1" applyAlignment="1" applyProtection="1">
      <alignment horizontal="center"/>
      <protection locked="0"/>
    </xf>
    <xf numFmtId="179" fontId="39" fillId="30" borderId="13" xfId="0" applyNumberFormat="1" applyFont="1" applyFill="1" applyBorder="1" applyAlignment="1" applyProtection="1">
      <alignment horizontal="center"/>
      <protection locked="0"/>
    </xf>
    <xf numFmtId="49" fontId="160" fillId="30" borderId="13" xfId="611" applyNumberFormat="1" applyFont="1" applyFill="1" applyBorder="1" applyAlignment="1" applyProtection="1">
      <alignment horizontal="center"/>
      <protection locked="0"/>
    </xf>
    <xf numFmtId="0" fontId="0" fillId="81" borderId="0" xfId="0" applyFill="1"/>
    <xf numFmtId="0" fontId="0" fillId="82" borderId="0" xfId="0" applyFill="1"/>
    <xf numFmtId="0" fontId="162" fillId="0" borderId="0" xfId="0" applyFont="1"/>
    <xf numFmtId="164" fontId="162" fillId="0" borderId="0" xfId="439" applyNumberFormat="1" applyFont="1"/>
    <xf numFmtId="0" fontId="162" fillId="0" borderId="14" xfId="0" applyFont="1" applyBorder="1"/>
    <xf numFmtId="4" fontId="162" fillId="0" borderId="0" xfId="0" applyNumberFormat="1" applyFont="1"/>
    <xf numFmtId="4" fontId="157" fillId="0" borderId="0" xfId="0" applyNumberFormat="1" applyFont="1"/>
    <xf numFmtId="4" fontId="0" fillId="0" borderId="0" xfId="0" applyNumberFormat="1"/>
    <xf numFmtId="0" fontId="0" fillId="0" borderId="0" xfId="0" applyNumberFormat="1" applyFont="1" applyProtection="1"/>
    <xf numFmtId="0" fontId="0" fillId="27" borderId="16" xfId="0" applyFont="1" applyFill="1" applyBorder="1" applyAlignment="1" applyProtection="1">
      <alignment horizontal="center" wrapText="1"/>
      <protection locked="0"/>
    </xf>
    <xf numFmtId="0" fontId="0" fillId="27" borderId="11" xfId="0" applyFont="1" applyFill="1" applyBorder="1" applyAlignment="1" applyProtection="1">
      <alignment horizontal="center" wrapText="1"/>
      <protection locked="0"/>
    </xf>
    <xf numFmtId="0" fontId="0" fillId="21" borderId="13" xfId="0" applyFont="1" applyFill="1" applyBorder="1" applyAlignment="1" applyProtection="1">
      <alignment horizontal="left" vertical="center" wrapText="1"/>
    </xf>
    <xf numFmtId="0" fontId="0" fillId="21" borderId="16" xfId="0" applyFont="1" applyFill="1" applyBorder="1" applyAlignment="1" applyProtection="1">
      <alignment horizontal="left" vertical="center" wrapText="1"/>
    </xf>
    <xf numFmtId="0" fontId="39" fillId="0" borderId="13" xfId="0" applyFont="1" applyBorder="1" applyAlignment="1">
      <alignment horizontal="center" vertical="center"/>
    </xf>
    <xf numFmtId="0" fontId="39" fillId="0" borderId="16" xfId="0" applyFont="1" applyBorder="1" applyAlignment="1">
      <alignment horizontal="center" vertical="center"/>
    </xf>
    <xf numFmtId="0" fontId="39" fillId="0" borderId="11" xfId="0" applyFont="1" applyBorder="1" applyAlignment="1">
      <alignment horizontal="center" vertical="center"/>
    </xf>
    <xf numFmtId="0" fontId="56" fillId="73" borderId="66" xfId="0" applyFont="1" applyFill="1" applyBorder="1" applyAlignment="1">
      <alignment horizontal="center" vertical="center" wrapText="1"/>
    </xf>
    <xf numFmtId="0" fontId="0" fillId="0" borderId="36" xfId="0" applyFont="1" applyBorder="1" applyAlignment="1">
      <alignment horizontal="left" wrapText="1"/>
    </xf>
    <xf numFmtId="0" fontId="0" fillId="35" borderId="13" xfId="0" applyFont="1" applyFill="1" applyBorder="1" applyAlignment="1">
      <alignment horizontal="left" vertical="center" wrapText="1"/>
    </xf>
    <xf numFmtId="0" fontId="0" fillId="35" borderId="16" xfId="0" applyFont="1" applyFill="1" applyBorder="1" applyAlignment="1">
      <alignment horizontal="left" vertical="center" wrapText="1"/>
    </xf>
    <xf numFmtId="0" fontId="0" fillId="0" borderId="13" xfId="0" applyFont="1" applyBorder="1" applyAlignment="1">
      <alignment horizontal="left" vertical="center"/>
    </xf>
    <xf numFmtId="0" fontId="0" fillId="0" borderId="16" xfId="0" applyFont="1" applyBorder="1" applyAlignment="1">
      <alignment horizontal="left" vertical="center"/>
    </xf>
    <xf numFmtId="0" fontId="0" fillId="0" borderId="13" xfId="0" applyFont="1" applyBorder="1" applyAlignment="1">
      <alignment horizontal="left" vertical="center" wrapText="1"/>
    </xf>
    <xf numFmtId="0" fontId="0" fillId="0" borderId="16" xfId="0" applyFont="1" applyBorder="1" applyAlignment="1">
      <alignment horizontal="left" vertical="center" wrapText="1"/>
    </xf>
    <xf numFmtId="0" fontId="0" fillId="0" borderId="13" xfId="0" applyFont="1" applyFill="1" applyBorder="1" applyAlignment="1">
      <alignment horizontal="left" vertical="center" wrapText="1"/>
    </xf>
    <xf numFmtId="0" fontId="0" fillId="0" borderId="16" xfId="0" applyFont="1" applyFill="1" applyBorder="1" applyAlignment="1">
      <alignment horizontal="left" vertical="center" wrapText="1"/>
    </xf>
    <xf numFmtId="0" fontId="40" fillId="26" borderId="13" xfId="0" applyFont="1" applyFill="1" applyBorder="1" applyAlignment="1">
      <alignment horizontal="center" vertical="center" wrapText="1"/>
    </xf>
    <xf numFmtId="0" fontId="40" fillId="26" borderId="16" xfId="0" applyFont="1" applyFill="1" applyBorder="1" applyAlignment="1">
      <alignment horizontal="center" vertical="center" wrapText="1"/>
    </xf>
    <xf numFmtId="0" fontId="156" fillId="80" borderId="13" xfId="0" applyFont="1" applyFill="1" applyBorder="1" applyAlignment="1">
      <alignment horizontal="center" vertical="center"/>
    </xf>
    <xf numFmtId="0" fontId="156" fillId="80" borderId="16" xfId="0" applyFont="1" applyFill="1" applyBorder="1" applyAlignment="1">
      <alignment horizontal="center" vertical="center"/>
    </xf>
    <xf numFmtId="0" fontId="39" fillId="26" borderId="13" xfId="0" applyFont="1" applyFill="1" applyBorder="1" applyAlignment="1">
      <alignment horizontal="center" vertical="center"/>
    </xf>
    <xf numFmtId="0" fontId="39" fillId="26" borderId="16" xfId="0" applyFont="1" applyFill="1" applyBorder="1" applyAlignment="1">
      <alignment horizontal="center" vertical="center"/>
    </xf>
    <xf numFmtId="0" fontId="158" fillId="0" borderId="71" xfId="0" applyFont="1" applyBorder="1" applyAlignment="1">
      <alignment horizontal="center" wrapText="1"/>
    </xf>
    <xf numFmtId="0" fontId="158" fillId="0" borderId="69" xfId="0" applyFont="1" applyBorder="1" applyAlignment="1">
      <alignment horizontal="center" wrapText="1"/>
    </xf>
    <xf numFmtId="0" fontId="158" fillId="0" borderId="62" xfId="0" applyFont="1" applyBorder="1" applyAlignment="1">
      <alignment horizontal="center" wrapText="1"/>
    </xf>
  </cellXfs>
  <cellStyles count="31736">
    <cellStyle name="20% - Accent1" xfId="29486" builtinId="30" customBuiltin="1"/>
    <cellStyle name="20% - Accent1 2" xfId="29498" xr:uid="{B4D97588-4E6D-4F66-9660-485579464908}"/>
    <cellStyle name="20% - Accent2" xfId="29488" builtinId="34" customBuiltin="1"/>
    <cellStyle name="20% - Accent2 2" xfId="29499" xr:uid="{35B0F212-66A1-472C-9A01-199A3F0DF76E}"/>
    <cellStyle name="20% - Accent3" xfId="29490" builtinId="38" customBuiltin="1"/>
    <cellStyle name="20% - Accent3 2" xfId="29500" xr:uid="{96A9D8D9-2163-4871-AD2A-E6FAD8327E91}"/>
    <cellStyle name="20% - Accent4" xfId="29492" builtinId="42" customBuiltin="1"/>
    <cellStyle name="20% - Accent4 2" xfId="29501" xr:uid="{85AD3608-5EC0-473E-ABF2-FE57FA5CFC47}"/>
    <cellStyle name="20% - Accent5" xfId="29494" builtinId="46" customBuiltin="1"/>
    <cellStyle name="20% - Accent5 2" xfId="29502" xr:uid="{2FAF7B59-7AF2-4277-AFB8-4CED4BCD4AA4}"/>
    <cellStyle name="20% - Accent6" xfId="29496" builtinId="50" customBuiltin="1"/>
    <cellStyle name="20% - Accent6 2" xfId="29503" xr:uid="{FD542BF9-873D-4C28-BB47-353BB6433DA7}"/>
    <cellStyle name="40% - Accent1" xfId="29487" builtinId="31" customBuiltin="1"/>
    <cellStyle name="40% - Accent1 2" xfId="29504" xr:uid="{0AA31246-28F2-4031-B39E-24F57F4DDC66}"/>
    <cellStyle name="40% - Accent2" xfId="29489" builtinId="35" customBuiltin="1"/>
    <cellStyle name="40% - Accent2 2" xfId="29505" xr:uid="{0339A947-B4EF-413F-9CAB-D0CABA162D0E}"/>
    <cellStyle name="40% - Accent3" xfId="29491" builtinId="39" customBuiltin="1"/>
    <cellStyle name="40% - Accent3 2" xfId="29506" xr:uid="{CE323443-EBFB-44AC-8BFD-1096489AD057}"/>
    <cellStyle name="40% - Accent4" xfId="29493" builtinId="43" customBuiltin="1"/>
    <cellStyle name="40% - Accent4 2" xfId="29507" xr:uid="{1DDF968D-ECA9-419B-B4EF-BD60D065FFB9}"/>
    <cellStyle name="40% - Accent5" xfId="29495" builtinId="47" customBuiltin="1"/>
    <cellStyle name="40% - Accent5 2" xfId="29508" xr:uid="{02D52EC3-9136-44C4-ABDC-79A2B992ECE6}"/>
    <cellStyle name="40% - Accent6" xfId="29497" builtinId="51" customBuiltin="1"/>
    <cellStyle name="40% - Accent6 2" xfId="29509" xr:uid="{7AB5FB25-D096-4925-8629-B2984C52A4A8}"/>
    <cellStyle name="60% - Accent1 2" xfId="29511" xr:uid="{7BFD2628-E072-4C2E-A30D-99A65338F113}"/>
    <cellStyle name="60% - Accent1 3" xfId="29510" xr:uid="{BA6653BC-E10F-49F1-922C-B37BD20BEE19}"/>
    <cellStyle name="60% - Accent2 2" xfId="29513" xr:uid="{B882DD0F-CF38-4110-A0B9-6D557E839E6F}"/>
    <cellStyle name="60% - Accent2 3" xfId="29512" xr:uid="{DBBEE3D1-BAA2-420D-AAD0-54977FAFD7AB}"/>
    <cellStyle name="60% - Accent3 2" xfId="29515" xr:uid="{B675D886-1249-408E-9624-ACBD29CE5E3B}"/>
    <cellStyle name="60% - Accent3 3" xfId="29514" xr:uid="{FFB5D201-005A-462D-82FC-535C7CE075BC}"/>
    <cellStyle name="60% - Accent4 2" xfId="29517" xr:uid="{CED353FE-23B8-41C5-8DF6-5B6EF71C5850}"/>
    <cellStyle name="60% - Accent4 3" xfId="29516" xr:uid="{70AF2E1E-CEC4-4808-B667-18848E7B237D}"/>
    <cellStyle name="60% - Accent5 2" xfId="29519" xr:uid="{24EFBFA3-A241-4B03-9CF7-1D6C9FDB8D68}"/>
    <cellStyle name="60% - Accent5 3" xfId="29518" xr:uid="{2FF37EA9-BACD-426F-A9D1-CB53E08211DE}"/>
    <cellStyle name="60% - Accent6 2" xfId="29521" xr:uid="{9E87C1BF-4265-43A7-B9CC-CEB53C8178E0}"/>
    <cellStyle name="60% - Accent6 3" xfId="29520" xr:uid="{ADE31EA4-598F-40AE-8C52-523F301B9003}"/>
    <cellStyle name="Accent1" xfId="4839" builtinId="29" customBuiltin="1"/>
    <cellStyle name="Accent1 - 20%" xfId="1" xr:uid="{00000000-0005-0000-0000-000000000000}"/>
    <cellStyle name="Accent1 - 20% 2" xfId="2" xr:uid="{00000000-0005-0000-0000-000001000000}"/>
    <cellStyle name="Accent1 - 40%" xfId="3" xr:uid="{00000000-0005-0000-0000-000002000000}"/>
    <cellStyle name="Accent1 - 40% 2" xfId="4" xr:uid="{00000000-0005-0000-0000-000003000000}"/>
    <cellStyle name="Accent1 - 60%" xfId="5" xr:uid="{00000000-0005-0000-0000-000004000000}"/>
    <cellStyle name="Accent1 10" xfId="6" xr:uid="{00000000-0005-0000-0000-000005000000}"/>
    <cellStyle name="Accent1 11" xfId="7" xr:uid="{00000000-0005-0000-0000-000006000000}"/>
    <cellStyle name="Accent1 12" xfId="8" xr:uid="{00000000-0005-0000-0000-000007000000}"/>
    <cellStyle name="Accent1 13" xfId="9" xr:uid="{00000000-0005-0000-0000-000008000000}"/>
    <cellStyle name="Accent1 14" xfId="10" xr:uid="{00000000-0005-0000-0000-000009000000}"/>
    <cellStyle name="Accent1 15" xfId="11" xr:uid="{00000000-0005-0000-0000-00000A000000}"/>
    <cellStyle name="Accent1 16" xfId="12" xr:uid="{00000000-0005-0000-0000-00000B000000}"/>
    <cellStyle name="Accent1 17" xfId="13" xr:uid="{00000000-0005-0000-0000-00000C000000}"/>
    <cellStyle name="Accent1 18" xfId="14" xr:uid="{00000000-0005-0000-0000-00000D000000}"/>
    <cellStyle name="Accent1 19" xfId="15" xr:uid="{00000000-0005-0000-0000-00000E000000}"/>
    <cellStyle name="Accent1 2" xfId="16" xr:uid="{00000000-0005-0000-0000-00000F000000}"/>
    <cellStyle name="Accent1 20" xfId="17" xr:uid="{00000000-0005-0000-0000-000010000000}"/>
    <cellStyle name="Accent1 21" xfId="18" xr:uid="{00000000-0005-0000-0000-000011000000}"/>
    <cellStyle name="Accent1 22" xfId="19" xr:uid="{00000000-0005-0000-0000-000012000000}"/>
    <cellStyle name="Accent1 23" xfId="20" xr:uid="{00000000-0005-0000-0000-000013000000}"/>
    <cellStyle name="Accent1 24" xfId="21" xr:uid="{00000000-0005-0000-0000-000014000000}"/>
    <cellStyle name="Accent1 25" xfId="22" xr:uid="{00000000-0005-0000-0000-000015000000}"/>
    <cellStyle name="Accent1 26" xfId="23" xr:uid="{00000000-0005-0000-0000-000016000000}"/>
    <cellStyle name="Accent1 27" xfId="24" xr:uid="{00000000-0005-0000-0000-000017000000}"/>
    <cellStyle name="Accent1 28" xfId="25" xr:uid="{00000000-0005-0000-0000-000018000000}"/>
    <cellStyle name="Accent1 29" xfId="26" xr:uid="{00000000-0005-0000-0000-000019000000}"/>
    <cellStyle name="Accent1 3" xfId="27" xr:uid="{00000000-0005-0000-0000-00001A000000}"/>
    <cellStyle name="Accent1 30" xfId="28" xr:uid="{00000000-0005-0000-0000-00001B000000}"/>
    <cellStyle name="Accent1 31" xfId="29" xr:uid="{00000000-0005-0000-0000-00001C000000}"/>
    <cellStyle name="Accent1 32" xfId="30" xr:uid="{00000000-0005-0000-0000-00001D000000}"/>
    <cellStyle name="Accent1 33" xfId="31" xr:uid="{00000000-0005-0000-0000-00001E000000}"/>
    <cellStyle name="Accent1 34" xfId="32" xr:uid="{00000000-0005-0000-0000-00001F000000}"/>
    <cellStyle name="Accent1 35" xfId="33" xr:uid="{00000000-0005-0000-0000-000020000000}"/>
    <cellStyle name="Accent1 35 2" xfId="29522" xr:uid="{9FFF7FF5-1157-4607-AB6B-BA41FCEAE106}"/>
    <cellStyle name="Accent1 36" xfId="34" xr:uid="{00000000-0005-0000-0000-000021000000}"/>
    <cellStyle name="Accent1 36 2" xfId="29523" xr:uid="{E3B298BA-9708-4B04-A4D8-5CCF3FB056F4}"/>
    <cellStyle name="Accent1 37" xfId="35" xr:uid="{00000000-0005-0000-0000-000022000000}"/>
    <cellStyle name="Accent1 38" xfId="36" xr:uid="{00000000-0005-0000-0000-000023000000}"/>
    <cellStyle name="Accent1 39" xfId="37" xr:uid="{00000000-0005-0000-0000-000024000000}"/>
    <cellStyle name="Accent1 4" xfId="38" xr:uid="{00000000-0005-0000-0000-000025000000}"/>
    <cellStyle name="Accent1 40" xfId="39" xr:uid="{00000000-0005-0000-0000-000026000000}"/>
    <cellStyle name="Accent1 41" xfId="40" xr:uid="{00000000-0005-0000-0000-000027000000}"/>
    <cellStyle name="Accent1 42" xfId="41" xr:uid="{00000000-0005-0000-0000-000028000000}"/>
    <cellStyle name="Accent1 43" xfId="42" xr:uid="{00000000-0005-0000-0000-000029000000}"/>
    <cellStyle name="Accent1 44" xfId="43" xr:uid="{00000000-0005-0000-0000-00002A000000}"/>
    <cellStyle name="Accent1 45" xfId="44" xr:uid="{00000000-0005-0000-0000-00002B000000}"/>
    <cellStyle name="Accent1 46" xfId="45" xr:uid="{00000000-0005-0000-0000-00002C000000}"/>
    <cellStyle name="Accent1 47" xfId="46" xr:uid="{00000000-0005-0000-0000-00002D000000}"/>
    <cellStyle name="Accent1 48" xfId="47" xr:uid="{00000000-0005-0000-0000-00002E000000}"/>
    <cellStyle name="Accent1 49" xfId="48" xr:uid="{00000000-0005-0000-0000-00002F000000}"/>
    <cellStyle name="Accent1 5" xfId="49" xr:uid="{00000000-0005-0000-0000-000030000000}"/>
    <cellStyle name="Accent1 50" xfId="50" xr:uid="{00000000-0005-0000-0000-000031000000}"/>
    <cellStyle name="Accent1 51" xfId="51" xr:uid="{00000000-0005-0000-0000-000032000000}"/>
    <cellStyle name="Accent1 52" xfId="52" xr:uid="{00000000-0005-0000-0000-000033000000}"/>
    <cellStyle name="Accent1 53" xfId="53" xr:uid="{00000000-0005-0000-0000-000034000000}"/>
    <cellStyle name="Accent1 54" xfId="54" xr:uid="{00000000-0005-0000-0000-000035000000}"/>
    <cellStyle name="Accent1 55" xfId="55" xr:uid="{00000000-0005-0000-0000-000036000000}"/>
    <cellStyle name="Accent1 56" xfId="56" xr:uid="{00000000-0005-0000-0000-000037000000}"/>
    <cellStyle name="Accent1 57" xfId="57" xr:uid="{00000000-0005-0000-0000-000038000000}"/>
    <cellStyle name="Accent1 58" xfId="58" xr:uid="{00000000-0005-0000-0000-000039000000}"/>
    <cellStyle name="Accent1 59" xfId="59" xr:uid="{00000000-0005-0000-0000-00003A000000}"/>
    <cellStyle name="Accent1 6" xfId="60" xr:uid="{00000000-0005-0000-0000-00003B000000}"/>
    <cellStyle name="Accent1 60" xfId="61" xr:uid="{00000000-0005-0000-0000-00003C000000}"/>
    <cellStyle name="Accent1 61" xfId="62" xr:uid="{00000000-0005-0000-0000-00003D000000}"/>
    <cellStyle name="Accent1 62" xfId="63" xr:uid="{00000000-0005-0000-0000-00003E000000}"/>
    <cellStyle name="Accent1 63" xfId="64" xr:uid="{00000000-0005-0000-0000-00003F000000}"/>
    <cellStyle name="Accent1 64" xfId="65" xr:uid="{00000000-0005-0000-0000-000040000000}"/>
    <cellStyle name="Accent1 65" xfId="66" xr:uid="{00000000-0005-0000-0000-000041000000}"/>
    <cellStyle name="Accent1 66" xfId="67" xr:uid="{00000000-0005-0000-0000-000042000000}"/>
    <cellStyle name="Accent1 67" xfId="68" xr:uid="{00000000-0005-0000-0000-000043000000}"/>
    <cellStyle name="Accent1 68" xfId="69" xr:uid="{00000000-0005-0000-0000-000044000000}"/>
    <cellStyle name="Accent1 69" xfId="22641" xr:uid="{081EF534-E64F-4523-85C5-C52D0496B0C3}"/>
    <cellStyle name="Accent1 7" xfId="70" xr:uid="{00000000-0005-0000-0000-000045000000}"/>
    <cellStyle name="Accent1 70" xfId="22941" xr:uid="{4DC46A14-6FD5-4703-B964-ECA4F0B990BA}"/>
    <cellStyle name="Accent1 71" xfId="23986" xr:uid="{88B3CE1F-60C4-438B-A98E-5663565F73D8}"/>
    <cellStyle name="Accent1 8" xfId="71" xr:uid="{00000000-0005-0000-0000-000046000000}"/>
    <cellStyle name="Accent1 9" xfId="72" xr:uid="{00000000-0005-0000-0000-000047000000}"/>
    <cellStyle name="Accent2" xfId="4840" builtinId="33" customBuiltin="1"/>
    <cellStyle name="Accent2 - 20%" xfId="73" xr:uid="{00000000-0005-0000-0000-000048000000}"/>
    <cellStyle name="Accent2 - 20% 2" xfId="74" xr:uid="{00000000-0005-0000-0000-000049000000}"/>
    <cellStyle name="Accent2 - 40%" xfId="75" xr:uid="{00000000-0005-0000-0000-00004A000000}"/>
    <cellStyle name="Accent2 - 40% 2" xfId="76" xr:uid="{00000000-0005-0000-0000-00004B000000}"/>
    <cellStyle name="Accent2 - 60%" xfId="77" xr:uid="{00000000-0005-0000-0000-00004C000000}"/>
    <cellStyle name="Accent2 10" xfId="78" xr:uid="{00000000-0005-0000-0000-00004D000000}"/>
    <cellStyle name="Accent2 11" xfId="79" xr:uid="{00000000-0005-0000-0000-00004E000000}"/>
    <cellStyle name="Accent2 12" xfId="80" xr:uid="{00000000-0005-0000-0000-00004F000000}"/>
    <cellStyle name="Accent2 13" xfId="81" xr:uid="{00000000-0005-0000-0000-000050000000}"/>
    <cellStyle name="Accent2 14" xfId="82" xr:uid="{00000000-0005-0000-0000-000051000000}"/>
    <cellStyle name="Accent2 15" xfId="83" xr:uid="{00000000-0005-0000-0000-000052000000}"/>
    <cellStyle name="Accent2 16" xfId="84" xr:uid="{00000000-0005-0000-0000-000053000000}"/>
    <cellStyle name="Accent2 17" xfId="85" xr:uid="{00000000-0005-0000-0000-000054000000}"/>
    <cellStyle name="Accent2 18" xfId="86" xr:uid="{00000000-0005-0000-0000-000055000000}"/>
    <cellStyle name="Accent2 19" xfId="87" xr:uid="{00000000-0005-0000-0000-000056000000}"/>
    <cellStyle name="Accent2 2" xfId="88" xr:uid="{00000000-0005-0000-0000-000057000000}"/>
    <cellStyle name="Accent2 20" xfId="89" xr:uid="{00000000-0005-0000-0000-000058000000}"/>
    <cellStyle name="Accent2 21" xfId="90" xr:uid="{00000000-0005-0000-0000-000059000000}"/>
    <cellStyle name="Accent2 22" xfId="91" xr:uid="{00000000-0005-0000-0000-00005A000000}"/>
    <cellStyle name="Accent2 23" xfId="92" xr:uid="{00000000-0005-0000-0000-00005B000000}"/>
    <cellStyle name="Accent2 24" xfId="93" xr:uid="{00000000-0005-0000-0000-00005C000000}"/>
    <cellStyle name="Accent2 25" xfId="94" xr:uid="{00000000-0005-0000-0000-00005D000000}"/>
    <cellStyle name="Accent2 26" xfId="95" xr:uid="{00000000-0005-0000-0000-00005E000000}"/>
    <cellStyle name="Accent2 27" xfId="96" xr:uid="{00000000-0005-0000-0000-00005F000000}"/>
    <cellStyle name="Accent2 28" xfId="97" xr:uid="{00000000-0005-0000-0000-000060000000}"/>
    <cellStyle name="Accent2 29" xfId="98" xr:uid="{00000000-0005-0000-0000-000061000000}"/>
    <cellStyle name="Accent2 3" xfId="99" xr:uid="{00000000-0005-0000-0000-000062000000}"/>
    <cellStyle name="Accent2 30" xfId="100" xr:uid="{00000000-0005-0000-0000-000063000000}"/>
    <cellStyle name="Accent2 31" xfId="101" xr:uid="{00000000-0005-0000-0000-000064000000}"/>
    <cellStyle name="Accent2 32" xfId="102" xr:uid="{00000000-0005-0000-0000-000065000000}"/>
    <cellStyle name="Accent2 33" xfId="103" xr:uid="{00000000-0005-0000-0000-000066000000}"/>
    <cellStyle name="Accent2 34" xfId="104" xr:uid="{00000000-0005-0000-0000-000067000000}"/>
    <cellStyle name="Accent2 35" xfId="105" xr:uid="{00000000-0005-0000-0000-000068000000}"/>
    <cellStyle name="Accent2 35 2" xfId="29524" xr:uid="{FA96348D-F8A4-4421-AC84-88F50463AE41}"/>
    <cellStyle name="Accent2 36" xfId="106" xr:uid="{00000000-0005-0000-0000-000069000000}"/>
    <cellStyle name="Accent2 36 2" xfId="29525" xr:uid="{86BE4F65-B181-4698-8143-0D4DAD8B01A3}"/>
    <cellStyle name="Accent2 37" xfId="107" xr:uid="{00000000-0005-0000-0000-00006A000000}"/>
    <cellStyle name="Accent2 38" xfId="108" xr:uid="{00000000-0005-0000-0000-00006B000000}"/>
    <cellStyle name="Accent2 39" xfId="109" xr:uid="{00000000-0005-0000-0000-00006C000000}"/>
    <cellStyle name="Accent2 4" xfId="110" xr:uid="{00000000-0005-0000-0000-00006D000000}"/>
    <cellStyle name="Accent2 40" xfId="111" xr:uid="{00000000-0005-0000-0000-00006E000000}"/>
    <cellStyle name="Accent2 41" xfId="112" xr:uid="{00000000-0005-0000-0000-00006F000000}"/>
    <cellStyle name="Accent2 42" xfId="113" xr:uid="{00000000-0005-0000-0000-000070000000}"/>
    <cellStyle name="Accent2 43" xfId="114" xr:uid="{00000000-0005-0000-0000-000071000000}"/>
    <cellStyle name="Accent2 44" xfId="115" xr:uid="{00000000-0005-0000-0000-000072000000}"/>
    <cellStyle name="Accent2 45" xfId="116" xr:uid="{00000000-0005-0000-0000-000073000000}"/>
    <cellStyle name="Accent2 46" xfId="117" xr:uid="{00000000-0005-0000-0000-000074000000}"/>
    <cellStyle name="Accent2 47" xfId="118" xr:uid="{00000000-0005-0000-0000-000075000000}"/>
    <cellStyle name="Accent2 48" xfId="119" xr:uid="{00000000-0005-0000-0000-000076000000}"/>
    <cellStyle name="Accent2 49" xfId="120" xr:uid="{00000000-0005-0000-0000-000077000000}"/>
    <cellStyle name="Accent2 5" xfId="121" xr:uid="{00000000-0005-0000-0000-000078000000}"/>
    <cellStyle name="Accent2 50" xfId="122" xr:uid="{00000000-0005-0000-0000-000079000000}"/>
    <cellStyle name="Accent2 51" xfId="123" xr:uid="{00000000-0005-0000-0000-00007A000000}"/>
    <cellStyle name="Accent2 52" xfId="124" xr:uid="{00000000-0005-0000-0000-00007B000000}"/>
    <cellStyle name="Accent2 53" xfId="125" xr:uid="{00000000-0005-0000-0000-00007C000000}"/>
    <cellStyle name="Accent2 54" xfId="126" xr:uid="{00000000-0005-0000-0000-00007D000000}"/>
    <cellStyle name="Accent2 55" xfId="127" xr:uid="{00000000-0005-0000-0000-00007E000000}"/>
    <cellStyle name="Accent2 56" xfId="128" xr:uid="{00000000-0005-0000-0000-00007F000000}"/>
    <cellStyle name="Accent2 57" xfId="129" xr:uid="{00000000-0005-0000-0000-000080000000}"/>
    <cellStyle name="Accent2 58" xfId="130" xr:uid="{00000000-0005-0000-0000-000081000000}"/>
    <cellStyle name="Accent2 59" xfId="131" xr:uid="{00000000-0005-0000-0000-000082000000}"/>
    <cellStyle name="Accent2 6" xfId="132" xr:uid="{00000000-0005-0000-0000-000083000000}"/>
    <cellStyle name="Accent2 60" xfId="133" xr:uid="{00000000-0005-0000-0000-000084000000}"/>
    <cellStyle name="Accent2 61" xfId="134" xr:uid="{00000000-0005-0000-0000-000085000000}"/>
    <cellStyle name="Accent2 62" xfId="135" xr:uid="{00000000-0005-0000-0000-000086000000}"/>
    <cellStyle name="Accent2 63" xfId="136" xr:uid="{00000000-0005-0000-0000-000087000000}"/>
    <cellStyle name="Accent2 64" xfId="137" xr:uid="{00000000-0005-0000-0000-000088000000}"/>
    <cellStyle name="Accent2 65" xfId="138" xr:uid="{00000000-0005-0000-0000-000089000000}"/>
    <cellStyle name="Accent2 66" xfId="139" xr:uid="{00000000-0005-0000-0000-00008A000000}"/>
    <cellStyle name="Accent2 67" xfId="140" xr:uid="{00000000-0005-0000-0000-00008B000000}"/>
    <cellStyle name="Accent2 68" xfId="141" xr:uid="{00000000-0005-0000-0000-00008C000000}"/>
    <cellStyle name="Accent2 69" xfId="24845" xr:uid="{5182FF0B-24DC-49CB-A283-39402094CB39}"/>
    <cellStyle name="Accent2 7" xfId="142" xr:uid="{00000000-0005-0000-0000-00008D000000}"/>
    <cellStyle name="Accent2 70" xfId="25153" xr:uid="{DB859796-D498-4E56-A125-E2DCDE4C795B}"/>
    <cellStyle name="Accent2 71" xfId="23713" xr:uid="{83A61C3E-87A1-4F6A-8122-B7A001AB4311}"/>
    <cellStyle name="Accent2 8" xfId="143" xr:uid="{00000000-0005-0000-0000-00008E000000}"/>
    <cellStyle name="Accent2 9" xfId="144" xr:uid="{00000000-0005-0000-0000-00008F000000}"/>
    <cellStyle name="Accent3" xfId="4841" builtinId="37" customBuiltin="1"/>
    <cellStyle name="Accent3 - 20%" xfId="145" xr:uid="{00000000-0005-0000-0000-000090000000}"/>
    <cellStyle name="Accent3 - 20% 2" xfId="146" xr:uid="{00000000-0005-0000-0000-000091000000}"/>
    <cellStyle name="Accent3 - 40%" xfId="147" xr:uid="{00000000-0005-0000-0000-000092000000}"/>
    <cellStyle name="Accent3 - 40% 2" xfId="148" xr:uid="{00000000-0005-0000-0000-000093000000}"/>
    <cellStyle name="Accent3 - 60%" xfId="149" xr:uid="{00000000-0005-0000-0000-000094000000}"/>
    <cellStyle name="Accent3 10" xfId="150" xr:uid="{00000000-0005-0000-0000-000095000000}"/>
    <cellStyle name="Accent3 11" xfId="151" xr:uid="{00000000-0005-0000-0000-000096000000}"/>
    <cellStyle name="Accent3 12" xfId="152" xr:uid="{00000000-0005-0000-0000-000097000000}"/>
    <cellStyle name="Accent3 13" xfId="153" xr:uid="{00000000-0005-0000-0000-000098000000}"/>
    <cellStyle name="Accent3 14" xfId="154" xr:uid="{00000000-0005-0000-0000-000099000000}"/>
    <cellStyle name="Accent3 15" xfId="155" xr:uid="{00000000-0005-0000-0000-00009A000000}"/>
    <cellStyle name="Accent3 16" xfId="156" xr:uid="{00000000-0005-0000-0000-00009B000000}"/>
    <cellStyle name="Accent3 17" xfId="157" xr:uid="{00000000-0005-0000-0000-00009C000000}"/>
    <cellStyle name="Accent3 18" xfId="158" xr:uid="{00000000-0005-0000-0000-00009D000000}"/>
    <cellStyle name="Accent3 19" xfId="159" xr:uid="{00000000-0005-0000-0000-00009E000000}"/>
    <cellStyle name="Accent3 2" xfId="160" xr:uid="{00000000-0005-0000-0000-00009F000000}"/>
    <cellStyle name="Accent3 20" xfId="161" xr:uid="{00000000-0005-0000-0000-0000A0000000}"/>
    <cellStyle name="Accent3 21" xfId="162" xr:uid="{00000000-0005-0000-0000-0000A1000000}"/>
    <cellStyle name="Accent3 22" xfId="163" xr:uid="{00000000-0005-0000-0000-0000A2000000}"/>
    <cellStyle name="Accent3 23" xfId="164" xr:uid="{00000000-0005-0000-0000-0000A3000000}"/>
    <cellStyle name="Accent3 24" xfId="165" xr:uid="{00000000-0005-0000-0000-0000A4000000}"/>
    <cellStyle name="Accent3 25" xfId="166" xr:uid="{00000000-0005-0000-0000-0000A5000000}"/>
    <cellStyle name="Accent3 26" xfId="167" xr:uid="{00000000-0005-0000-0000-0000A6000000}"/>
    <cellStyle name="Accent3 27" xfId="168" xr:uid="{00000000-0005-0000-0000-0000A7000000}"/>
    <cellStyle name="Accent3 28" xfId="169" xr:uid="{00000000-0005-0000-0000-0000A8000000}"/>
    <cellStyle name="Accent3 29" xfId="170" xr:uid="{00000000-0005-0000-0000-0000A9000000}"/>
    <cellStyle name="Accent3 3" xfId="171" xr:uid="{00000000-0005-0000-0000-0000AA000000}"/>
    <cellStyle name="Accent3 30" xfId="172" xr:uid="{00000000-0005-0000-0000-0000AB000000}"/>
    <cellStyle name="Accent3 31" xfId="173" xr:uid="{00000000-0005-0000-0000-0000AC000000}"/>
    <cellStyle name="Accent3 32" xfId="174" xr:uid="{00000000-0005-0000-0000-0000AD000000}"/>
    <cellStyle name="Accent3 33" xfId="175" xr:uid="{00000000-0005-0000-0000-0000AE000000}"/>
    <cellStyle name="Accent3 34" xfId="176" xr:uid="{00000000-0005-0000-0000-0000AF000000}"/>
    <cellStyle name="Accent3 35" xfId="177" xr:uid="{00000000-0005-0000-0000-0000B0000000}"/>
    <cellStyle name="Accent3 35 2" xfId="29526" xr:uid="{6D42C670-79BA-41D0-B5D2-B979219AF29B}"/>
    <cellStyle name="Accent3 36" xfId="178" xr:uid="{00000000-0005-0000-0000-0000B1000000}"/>
    <cellStyle name="Accent3 36 2" xfId="29527" xr:uid="{A5BB00BC-45FA-42BC-B4A9-6B9EE11739A5}"/>
    <cellStyle name="Accent3 37" xfId="179" xr:uid="{00000000-0005-0000-0000-0000B2000000}"/>
    <cellStyle name="Accent3 38" xfId="180" xr:uid="{00000000-0005-0000-0000-0000B3000000}"/>
    <cellStyle name="Accent3 39" xfId="181" xr:uid="{00000000-0005-0000-0000-0000B4000000}"/>
    <cellStyle name="Accent3 4" xfId="182" xr:uid="{00000000-0005-0000-0000-0000B5000000}"/>
    <cellStyle name="Accent3 40" xfId="183" xr:uid="{00000000-0005-0000-0000-0000B6000000}"/>
    <cellStyle name="Accent3 41" xfId="184" xr:uid="{00000000-0005-0000-0000-0000B7000000}"/>
    <cellStyle name="Accent3 42" xfId="185" xr:uid="{00000000-0005-0000-0000-0000B8000000}"/>
    <cellStyle name="Accent3 43" xfId="186" xr:uid="{00000000-0005-0000-0000-0000B9000000}"/>
    <cellStyle name="Accent3 44" xfId="187" xr:uid="{00000000-0005-0000-0000-0000BA000000}"/>
    <cellStyle name="Accent3 45" xfId="188" xr:uid="{00000000-0005-0000-0000-0000BB000000}"/>
    <cellStyle name="Accent3 46" xfId="189" xr:uid="{00000000-0005-0000-0000-0000BC000000}"/>
    <cellStyle name="Accent3 47" xfId="190" xr:uid="{00000000-0005-0000-0000-0000BD000000}"/>
    <cellStyle name="Accent3 48" xfId="191" xr:uid="{00000000-0005-0000-0000-0000BE000000}"/>
    <cellStyle name="Accent3 49" xfId="192" xr:uid="{00000000-0005-0000-0000-0000BF000000}"/>
    <cellStyle name="Accent3 5" xfId="193" xr:uid="{00000000-0005-0000-0000-0000C0000000}"/>
    <cellStyle name="Accent3 50" xfId="194" xr:uid="{00000000-0005-0000-0000-0000C1000000}"/>
    <cellStyle name="Accent3 51" xfId="195" xr:uid="{00000000-0005-0000-0000-0000C2000000}"/>
    <cellStyle name="Accent3 52" xfId="196" xr:uid="{00000000-0005-0000-0000-0000C3000000}"/>
    <cellStyle name="Accent3 53" xfId="197" xr:uid="{00000000-0005-0000-0000-0000C4000000}"/>
    <cellStyle name="Accent3 54" xfId="198" xr:uid="{00000000-0005-0000-0000-0000C5000000}"/>
    <cellStyle name="Accent3 55" xfId="199" xr:uid="{00000000-0005-0000-0000-0000C6000000}"/>
    <cellStyle name="Accent3 56" xfId="200" xr:uid="{00000000-0005-0000-0000-0000C7000000}"/>
    <cellStyle name="Accent3 57" xfId="201" xr:uid="{00000000-0005-0000-0000-0000C8000000}"/>
    <cellStyle name="Accent3 58" xfId="202" xr:uid="{00000000-0005-0000-0000-0000C9000000}"/>
    <cellStyle name="Accent3 59" xfId="203" xr:uid="{00000000-0005-0000-0000-0000CA000000}"/>
    <cellStyle name="Accent3 6" xfId="204" xr:uid="{00000000-0005-0000-0000-0000CB000000}"/>
    <cellStyle name="Accent3 60" xfId="205" xr:uid="{00000000-0005-0000-0000-0000CC000000}"/>
    <cellStyle name="Accent3 61" xfId="206" xr:uid="{00000000-0005-0000-0000-0000CD000000}"/>
    <cellStyle name="Accent3 62" xfId="207" xr:uid="{00000000-0005-0000-0000-0000CE000000}"/>
    <cellStyle name="Accent3 63" xfId="208" xr:uid="{00000000-0005-0000-0000-0000CF000000}"/>
    <cellStyle name="Accent3 64" xfId="209" xr:uid="{00000000-0005-0000-0000-0000D0000000}"/>
    <cellStyle name="Accent3 65" xfId="210" xr:uid="{00000000-0005-0000-0000-0000D1000000}"/>
    <cellStyle name="Accent3 66" xfId="211" xr:uid="{00000000-0005-0000-0000-0000D2000000}"/>
    <cellStyle name="Accent3 67" xfId="212" xr:uid="{00000000-0005-0000-0000-0000D3000000}"/>
    <cellStyle name="Accent3 68" xfId="213" xr:uid="{00000000-0005-0000-0000-0000D4000000}"/>
    <cellStyle name="Accent3 69" xfId="23405" xr:uid="{0A5F0C95-5616-4611-AF28-AA89E0277EF1}"/>
    <cellStyle name="Accent3 7" xfId="214" xr:uid="{00000000-0005-0000-0000-0000D5000000}"/>
    <cellStyle name="Accent3 70" xfId="25648" xr:uid="{E970874A-57B0-4CBC-9DC1-7D50C0AD51C2}"/>
    <cellStyle name="Accent3 71" xfId="25594" xr:uid="{AF994C2C-841D-49C9-8721-FA9396879B33}"/>
    <cellStyle name="Accent3 8" xfId="215" xr:uid="{00000000-0005-0000-0000-0000D6000000}"/>
    <cellStyle name="Accent3 9" xfId="216" xr:uid="{00000000-0005-0000-0000-0000D7000000}"/>
    <cellStyle name="Accent4" xfId="4842" builtinId="41" customBuiltin="1"/>
    <cellStyle name="Accent4 - 20%" xfId="217" xr:uid="{00000000-0005-0000-0000-0000D8000000}"/>
    <cellStyle name="Accent4 - 20% 2" xfId="218" xr:uid="{00000000-0005-0000-0000-0000D9000000}"/>
    <cellStyle name="Accent4 - 40%" xfId="219" xr:uid="{00000000-0005-0000-0000-0000DA000000}"/>
    <cellStyle name="Accent4 - 40% 2" xfId="220" xr:uid="{00000000-0005-0000-0000-0000DB000000}"/>
    <cellStyle name="Accent4 - 60%" xfId="221" xr:uid="{00000000-0005-0000-0000-0000DC000000}"/>
    <cellStyle name="Accent4 10" xfId="222" xr:uid="{00000000-0005-0000-0000-0000DD000000}"/>
    <cellStyle name="Accent4 11" xfId="223" xr:uid="{00000000-0005-0000-0000-0000DE000000}"/>
    <cellStyle name="Accent4 12" xfId="224" xr:uid="{00000000-0005-0000-0000-0000DF000000}"/>
    <cellStyle name="Accent4 13" xfId="225" xr:uid="{00000000-0005-0000-0000-0000E0000000}"/>
    <cellStyle name="Accent4 14" xfId="226" xr:uid="{00000000-0005-0000-0000-0000E1000000}"/>
    <cellStyle name="Accent4 15" xfId="227" xr:uid="{00000000-0005-0000-0000-0000E2000000}"/>
    <cellStyle name="Accent4 16" xfId="228" xr:uid="{00000000-0005-0000-0000-0000E3000000}"/>
    <cellStyle name="Accent4 17" xfId="229" xr:uid="{00000000-0005-0000-0000-0000E4000000}"/>
    <cellStyle name="Accent4 18" xfId="230" xr:uid="{00000000-0005-0000-0000-0000E5000000}"/>
    <cellStyle name="Accent4 19" xfId="231" xr:uid="{00000000-0005-0000-0000-0000E6000000}"/>
    <cellStyle name="Accent4 2" xfId="232" xr:uid="{00000000-0005-0000-0000-0000E7000000}"/>
    <cellStyle name="Accent4 20" xfId="233" xr:uid="{00000000-0005-0000-0000-0000E8000000}"/>
    <cellStyle name="Accent4 21" xfId="234" xr:uid="{00000000-0005-0000-0000-0000E9000000}"/>
    <cellStyle name="Accent4 22" xfId="235" xr:uid="{00000000-0005-0000-0000-0000EA000000}"/>
    <cellStyle name="Accent4 23" xfId="236" xr:uid="{00000000-0005-0000-0000-0000EB000000}"/>
    <cellStyle name="Accent4 24" xfId="237" xr:uid="{00000000-0005-0000-0000-0000EC000000}"/>
    <cellStyle name="Accent4 25" xfId="238" xr:uid="{00000000-0005-0000-0000-0000ED000000}"/>
    <cellStyle name="Accent4 26" xfId="239" xr:uid="{00000000-0005-0000-0000-0000EE000000}"/>
    <cellStyle name="Accent4 27" xfId="240" xr:uid="{00000000-0005-0000-0000-0000EF000000}"/>
    <cellStyle name="Accent4 28" xfId="241" xr:uid="{00000000-0005-0000-0000-0000F0000000}"/>
    <cellStyle name="Accent4 29" xfId="242" xr:uid="{00000000-0005-0000-0000-0000F1000000}"/>
    <cellStyle name="Accent4 3" xfId="243" xr:uid="{00000000-0005-0000-0000-0000F2000000}"/>
    <cellStyle name="Accent4 30" xfId="244" xr:uid="{00000000-0005-0000-0000-0000F3000000}"/>
    <cellStyle name="Accent4 31" xfId="245" xr:uid="{00000000-0005-0000-0000-0000F4000000}"/>
    <cellStyle name="Accent4 32" xfId="246" xr:uid="{00000000-0005-0000-0000-0000F5000000}"/>
    <cellStyle name="Accent4 33" xfId="247" xr:uid="{00000000-0005-0000-0000-0000F6000000}"/>
    <cellStyle name="Accent4 34" xfId="248" xr:uid="{00000000-0005-0000-0000-0000F7000000}"/>
    <cellStyle name="Accent4 35" xfId="249" xr:uid="{00000000-0005-0000-0000-0000F8000000}"/>
    <cellStyle name="Accent4 35 2" xfId="29528" xr:uid="{10BFA22F-D3BD-4505-8E2E-CD3D2ED897CC}"/>
    <cellStyle name="Accent4 36" xfId="250" xr:uid="{00000000-0005-0000-0000-0000F9000000}"/>
    <cellStyle name="Accent4 36 2" xfId="29529" xr:uid="{FABADF66-F8DE-4249-834D-B7AD889A11AF}"/>
    <cellStyle name="Accent4 37" xfId="251" xr:uid="{00000000-0005-0000-0000-0000FA000000}"/>
    <cellStyle name="Accent4 38" xfId="252" xr:uid="{00000000-0005-0000-0000-0000FB000000}"/>
    <cellStyle name="Accent4 39" xfId="253" xr:uid="{00000000-0005-0000-0000-0000FC000000}"/>
    <cellStyle name="Accent4 4" xfId="254" xr:uid="{00000000-0005-0000-0000-0000FD000000}"/>
    <cellStyle name="Accent4 40" xfId="255" xr:uid="{00000000-0005-0000-0000-0000FE000000}"/>
    <cellStyle name="Accent4 41" xfId="256" xr:uid="{00000000-0005-0000-0000-0000FF000000}"/>
    <cellStyle name="Accent4 42" xfId="257" xr:uid="{00000000-0005-0000-0000-000000010000}"/>
    <cellStyle name="Accent4 43" xfId="258" xr:uid="{00000000-0005-0000-0000-000001010000}"/>
    <cellStyle name="Accent4 44" xfId="259" xr:uid="{00000000-0005-0000-0000-000002010000}"/>
    <cellStyle name="Accent4 45" xfId="260" xr:uid="{00000000-0005-0000-0000-000003010000}"/>
    <cellStyle name="Accent4 46" xfId="261" xr:uid="{00000000-0005-0000-0000-000004010000}"/>
    <cellStyle name="Accent4 47" xfId="262" xr:uid="{00000000-0005-0000-0000-000005010000}"/>
    <cellStyle name="Accent4 48" xfId="263" xr:uid="{00000000-0005-0000-0000-000006010000}"/>
    <cellStyle name="Accent4 49" xfId="264" xr:uid="{00000000-0005-0000-0000-000007010000}"/>
    <cellStyle name="Accent4 5" xfId="265" xr:uid="{00000000-0005-0000-0000-000008010000}"/>
    <cellStyle name="Accent4 50" xfId="266" xr:uid="{00000000-0005-0000-0000-000009010000}"/>
    <cellStyle name="Accent4 51" xfId="267" xr:uid="{00000000-0005-0000-0000-00000A010000}"/>
    <cellStyle name="Accent4 52" xfId="268" xr:uid="{00000000-0005-0000-0000-00000B010000}"/>
    <cellStyle name="Accent4 53" xfId="269" xr:uid="{00000000-0005-0000-0000-00000C010000}"/>
    <cellStyle name="Accent4 54" xfId="270" xr:uid="{00000000-0005-0000-0000-00000D010000}"/>
    <cellStyle name="Accent4 55" xfId="271" xr:uid="{00000000-0005-0000-0000-00000E010000}"/>
    <cellStyle name="Accent4 56" xfId="272" xr:uid="{00000000-0005-0000-0000-00000F010000}"/>
    <cellStyle name="Accent4 57" xfId="273" xr:uid="{00000000-0005-0000-0000-000010010000}"/>
    <cellStyle name="Accent4 58" xfId="274" xr:uid="{00000000-0005-0000-0000-000011010000}"/>
    <cellStyle name="Accent4 59" xfId="275" xr:uid="{00000000-0005-0000-0000-000012010000}"/>
    <cellStyle name="Accent4 6" xfId="276" xr:uid="{00000000-0005-0000-0000-000013010000}"/>
    <cellStyle name="Accent4 60" xfId="277" xr:uid="{00000000-0005-0000-0000-000014010000}"/>
    <cellStyle name="Accent4 61" xfId="278" xr:uid="{00000000-0005-0000-0000-000015010000}"/>
    <cellStyle name="Accent4 62" xfId="279" xr:uid="{00000000-0005-0000-0000-000016010000}"/>
    <cellStyle name="Accent4 63" xfId="280" xr:uid="{00000000-0005-0000-0000-000017010000}"/>
    <cellStyle name="Accent4 64" xfId="281" xr:uid="{00000000-0005-0000-0000-000018010000}"/>
    <cellStyle name="Accent4 65" xfId="282" xr:uid="{00000000-0005-0000-0000-000019010000}"/>
    <cellStyle name="Accent4 66" xfId="283" xr:uid="{00000000-0005-0000-0000-00001A010000}"/>
    <cellStyle name="Accent4 67" xfId="284" xr:uid="{00000000-0005-0000-0000-00001B010000}"/>
    <cellStyle name="Accent4 68" xfId="285" xr:uid="{00000000-0005-0000-0000-00001C010000}"/>
    <cellStyle name="Accent4 69" xfId="23033" xr:uid="{AED4E30E-FB92-4A5C-BCC6-8ADCF62D9D7B}"/>
    <cellStyle name="Accent4 7" xfId="286" xr:uid="{00000000-0005-0000-0000-00001D010000}"/>
    <cellStyle name="Accent4 70" xfId="25087" xr:uid="{F41DF068-013E-42BF-8021-6272E34725E0}"/>
    <cellStyle name="Accent4 71" xfId="23847" xr:uid="{5FC22722-3052-4868-94D9-E5570379FEF4}"/>
    <cellStyle name="Accent4 8" xfId="287" xr:uid="{00000000-0005-0000-0000-00001E010000}"/>
    <cellStyle name="Accent4 9" xfId="288" xr:uid="{00000000-0005-0000-0000-00001F010000}"/>
    <cellStyle name="Accent5" xfId="4843" builtinId="45" customBuiltin="1"/>
    <cellStyle name="Accent5 - 20%" xfId="289" xr:uid="{00000000-0005-0000-0000-000020010000}"/>
    <cellStyle name="Accent5 - 20% 2" xfId="290" xr:uid="{00000000-0005-0000-0000-000021010000}"/>
    <cellStyle name="Accent5 - 40%" xfId="291" xr:uid="{00000000-0005-0000-0000-000022010000}"/>
    <cellStyle name="Accent5 - 40% 2" xfId="292" xr:uid="{00000000-0005-0000-0000-000023010000}"/>
    <cellStyle name="Accent5 - 60%" xfId="293" xr:uid="{00000000-0005-0000-0000-000024010000}"/>
    <cellStyle name="Accent5 10" xfId="294" xr:uid="{00000000-0005-0000-0000-000025010000}"/>
    <cellStyle name="Accent5 11" xfId="295" xr:uid="{00000000-0005-0000-0000-000026010000}"/>
    <cellStyle name="Accent5 12" xfId="296" xr:uid="{00000000-0005-0000-0000-000027010000}"/>
    <cellStyle name="Accent5 13" xfId="297" xr:uid="{00000000-0005-0000-0000-000028010000}"/>
    <cellStyle name="Accent5 14" xfId="298" xr:uid="{00000000-0005-0000-0000-000029010000}"/>
    <cellStyle name="Accent5 15" xfId="299" xr:uid="{00000000-0005-0000-0000-00002A010000}"/>
    <cellStyle name="Accent5 16" xfId="300" xr:uid="{00000000-0005-0000-0000-00002B010000}"/>
    <cellStyle name="Accent5 17" xfId="301" xr:uid="{00000000-0005-0000-0000-00002C010000}"/>
    <cellStyle name="Accent5 18" xfId="302" xr:uid="{00000000-0005-0000-0000-00002D010000}"/>
    <cellStyle name="Accent5 19" xfId="303" xr:uid="{00000000-0005-0000-0000-00002E010000}"/>
    <cellStyle name="Accent5 2" xfId="304" xr:uid="{00000000-0005-0000-0000-00002F010000}"/>
    <cellStyle name="Accent5 20" xfId="305" xr:uid="{00000000-0005-0000-0000-000030010000}"/>
    <cellStyle name="Accent5 21" xfId="306" xr:uid="{00000000-0005-0000-0000-000031010000}"/>
    <cellStyle name="Accent5 22" xfId="307" xr:uid="{00000000-0005-0000-0000-000032010000}"/>
    <cellStyle name="Accent5 23" xfId="308" xr:uid="{00000000-0005-0000-0000-000033010000}"/>
    <cellStyle name="Accent5 24" xfId="309" xr:uid="{00000000-0005-0000-0000-000034010000}"/>
    <cellStyle name="Accent5 25" xfId="310" xr:uid="{00000000-0005-0000-0000-000035010000}"/>
    <cellStyle name="Accent5 26" xfId="311" xr:uid="{00000000-0005-0000-0000-000036010000}"/>
    <cellStyle name="Accent5 27" xfId="312" xr:uid="{00000000-0005-0000-0000-000037010000}"/>
    <cellStyle name="Accent5 28" xfId="313" xr:uid="{00000000-0005-0000-0000-000038010000}"/>
    <cellStyle name="Accent5 29" xfId="314" xr:uid="{00000000-0005-0000-0000-000039010000}"/>
    <cellStyle name="Accent5 3" xfId="315" xr:uid="{00000000-0005-0000-0000-00003A010000}"/>
    <cellStyle name="Accent5 30" xfId="316" xr:uid="{00000000-0005-0000-0000-00003B010000}"/>
    <cellStyle name="Accent5 31" xfId="317" xr:uid="{00000000-0005-0000-0000-00003C010000}"/>
    <cellStyle name="Accent5 32" xfId="318" xr:uid="{00000000-0005-0000-0000-00003D010000}"/>
    <cellStyle name="Accent5 33" xfId="319" xr:uid="{00000000-0005-0000-0000-00003E010000}"/>
    <cellStyle name="Accent5 34" xfId="320" xr:uid="{00000000-0005-0000-0000-00003F010000}"/>
    <cellStyle name="Accent5 35" xfId="321" xr:uid="{00000000-0005-0000-0000-000040010000}"/>
    <cellStyle name="Accent5 35 2" xfId="29530" xr:uid="{458CA2AC-D926-4059-8065-048300B70009}"/>
    <cellStyle name="Accent5 36" xfId="322" xr:uid="{00000000-0005-0000-0000-000041010000}"/>
    <cellStyle name="Accent5 36 2" xfId="29531" xr:uid="{A6EDE9CD-F022-4472-B8FD-B7A2E5B13543}"/>
    <cellStyle name="Accent5 37" xfId="323" xr:uid="{00000000-0005-0000-0000-000042010000}"/>
    <cellStyle name="Accent5 38" xfId="324" xr:uid="{00000000-0005-0000-0000-000043010000}"/>
    <cellStyle name="Accent5 39" xfId="325" xr:uid="{00000000-0005-0000-0000-000044010000}"/>
    <cellStyle name="Accent5 4" xfId="326" xr:uid="{00000000-0005-0000-0000-000045010000}"/>
    <cellStyle name="Accent5 40" xfId="327" xr:uid="{00000000-0005-0000-0000-000046010000}"/>
    <cellStyle name="Accent5 41" xfId="328" xr:uid="{00000000-0005-0000-0000-000047010000}"/>
    <cellStyle name="Accent5 42" xfId="329" xr:uid="{00000000-0005-0000-0000-000048010000}"/>
    <cellStyle name="Accent5 43" xfId="330" xr:uid="{00000000-0005-0000-0000-000049010000}"/>
    <cellStyle name="Accent5 44" xfId="331" xr:uid="{00000000-0005-0000-0000-00004A010000}"/>
    <cellStyle name="Accent5 45" xfId="332" xr:uid="{00000000-0005-0000-0000-00004B010000}"/>
    <cellStyle name="Accent5 46" xfId="333" xr:uid="{00000000-0005-0000-0000-00004C010000}"/>
    <cellStyle name="Accent5 47" xfId="334" xr:uid="{00000000-0005-0000-0000-00004D010000}"/>
    <cellStyle name="Accent5 48" xfId="335" xr:uid="{00000000-0005-0000-0000-00004E010000}"/>
    <cellStyle name="Accent5 49" xfId="336" xr:uid="{00000000-0005-0000-0000-00004F010000}"/>
    <cellStyle name="Accent5 5" xfId="337" xr:uid="{00000000-0005-0000-0000-000050010000}"/>
    <cellStyle name="Accent5 50" xfId="338" xr:uid="{00000000-0005-0000-0000-000051010000}"/>
    <cellStyle name="Accent5 51" xfId="339" xr:uid="{00000000-0005-0000-0000-000052010000}"/>
    <cellStyle name="Accent5 52" xfId="340" xr:uid="{00000000-0005-0000-0000-000053010000}"/>
    <cellStyle name="Accent5 53" xfId="341" xr:uid="{00000000-0005-0000-0000-000054010000}"/>
    <cellStyle name="Accent5 54" xfId="342" xr:uid="{00000000-0005-0000-0000-000055010000}"/>
    <cellStyle name="Accent5 55" xfId="343" xr:uid="{00000000-0005-0000-0000-000056010000}"/>
    <cellStyle name="Accent5 56" xfId="344" xr:uid="{00000000-0005-0000-0000-000057010000}"/>
    <cellStyle name="Accent5 57" xfId="345" xr:uid="{00000000-0005-0000-0000-000058010000}"/>
    <cellStyle name="Accent5 58" xfId="346" xr:uid="{00000000-0005-0000-0000-000059010000}"/>
    <cellStyle name="Accent5 59" xfId="347" xr:uid="{00000000-0005-0000-0000-00005A010000}"/>
    <cellStyle name="Accent5 6" xfId="348" xr:uid="{00000000-0005-0000-0000-00005B010000}"/>
    <cellStyle name="Accent5 60" xfId="349" xr:uid="{00000000-0005-0000-0000-00005C010000}"/>
    <cellStyle name="Accent5 61" xfId="350" xr:uid="{00000000-0005-0000-0000-00005D010000}"/>
    <cellStyle name="Accent5 62" xfId="351" xr:uid="{00000000-0005-0000-0000-00005E010000}"/>
    <cellStyle name="Accent5 63" xfId="352" xr:uid="{00000000-0005-0000-0000-00005F010000}"/>
    <cellStyle name="Accent5 64" xfId="353" xr:uid="{00000000-0005-0000-0000-000060010000}"/>
    <cellStyle name="Accent5 65" xfId="354" xr:uid="{00000000-0005-0000-0000-000061010000}"/>
    <cellStyle name="Accent5 66" xfId="355" xr:uid="{00000000-0005-0000-0000-000062010000}"/>
    <cellStyle name="Accent5 67" xfId="356" xr:uid="{00000000-0005-0000-0000-000063010000}"/>
    <cellStyle name="Accent5 68" xfId="357" xr:uid="{00000000-0005-0000-0000-000064010000}"/>
    <cellStyle name="Accent5 69" xfId="22936" xr:uid="{26B30322-1C89-49D0-BA3E-F8658C186C8B}"/>
    <cellStyle name="Accent5 7" xfId="358" xr:uid="{00000000-0005-0000-0000-000065010000}"/>
    <cellStyle name="Accent5 70" xfId="25596" xr:uid="{07476C96-5AF1-4461-9D78-20043F9CC41D}"/>
    <cellStyle name="Accent5 71" xfId="23796" xr:uid="{A5A9B84C-234B-4744-B883-15586B3D4CBC}"/>
    <cellStyle name="Accent5 8" xfId="359" xr:uid="{00000000-0005-0000-0000-000066010000}"/>
    <cellStyle name="Accent5 9" xfId="360" xr:uid="{00000000-0005-0000-0000-000067010000}"/>
    <cellStyle name="Accent6" xfId="4844" builtinId="49" customBuiltin="1"/>
    <cellStyle name="Accent6 - 20%" xfId="361" xr:uid="{00000000-0005-0000-0000-000068010000}"/>
    <cellStyle name="Accent6 - 20% 2" xfId="362" xr:uid="{00000000-0005-0000-0000-000069010000}"/>
    <cellStyle name="Accent6 - 40%" xfId="363" xr:uid="{00000000-0005-0000-0000-00006A010000}"/>
    <cellStyle name="Accent6 - 40% 2" xfId="364" xr:uid="{00000000-0005-0000-0000-00006B010000}"/>
    <cellStyle name="Accent6 - 60%" xfId="365" xr:uid="{00000000-0005-0000-0000-00006C010000}"/>
    <cellStyle name="Accent6 10" xfId="366" xr:uid="{00000000-0005-0000-0000-00006D010000}"/>
    <cellStyle name="Accent6 11" xfId="367" xr:uid="{00000000-0005-0000-0000-00006E010000}"/>
    <cellStyle name="Accent6 12" xfId="368" xr:uid="{00000000-0005-0000-0000-00006F010000}"/>
    <cellStyle name="Accent6 13" xfId="369" xr:uid="{00000000-0005-0000-0000-000070010000}"/>
    <cellStyle name="Accent6 14" xfId="370" xr:uid="{00000000-0005-0000-0000-000071010000}"/>
    <cellStyle name="Accent6 15" xfId="371" xr:uid="{00000000-0005-0000-0000-000072010000}"/>
    <cellStyle name="Accent6 16" xfId="372" xr:uid="{00000000-0005-0000-0000-000073010000}"/>
    <cellStyle name="Accent6 17" xfId="373" xr:uid="{00000000-0005-0000-0000-000074010000}"/>
    <cellStyle name="Accent6 18" xfId="374" xr:uid="{00000000-0005-0000-0000-000075010000}"/>
    <cellStyle name="Accent6 19" xfId="375" xr:uid="{00000000-0005-0000-0000-000076010000}"/>
    <cellStyle name="Accent6 2" xfId="376" xr:uid="{00000000-0005-0000-0000-000077010000}"/>
    <cellStyle name="Accent6 20" xfId="377" xr:uid="{00000000-0005-0000-0000-000078010000}"/>
    <cellStyle name="Accent6 21" xfId="378" xr:uid="{00000000-0005-0000-0000-000079010000}"/>
    <cellStyle name="Accent6 22" xfId="379" xr:uid="{00000000-0005-0000-0000-00007A010000}"/>
    <cellStyle name="Accent6 23" xfId="380" xr:uid="{00000000-0005-0000-0000-00007B010000}"/>
    <cellStyle name="Accent6 24" xfId="381" xr:uid="{00000000-0005-0000-0000-00007C010000}"/>
    <cellStyle name="Accent6 25" xfId="382" xr:uid="{00000000-0005-0000-0000-00007D010000}"/>
    <cellStyle name="Accent6 26" xfId="383" xr:uid="{00000000-0005-0000-0000-00007E010000}"/>
    <cellStyle name="Accent6 27" xfId="384" xr:uid="{00000000-0005-0000-0000-00007F010000}"/>
    <cellStyle name="Accent6 28" xfId="385" xr:uid="{00000000-0005-0000-0000-000080010000}"/>
    <cellStyle name="Accent6 29" xfId="386" xr:uid="{00000000-0005-0000-0000-000081010000}"/>
    <cellStyle name="Accent6 3" xfId="387" xr:uid="{00000000-0005-0000-0000-000082010000}"/>
    <cellStyle name="Accent6 30" xfId="388" xr:uid="{00000000-0005-0000-0000-000083010000}"/>
    <cellStyle name="Accent6 31" xfId="389" xr:uid="{00000000-0005-0000-0000-000084010000}"/>
    <cellStyle name="Accent6 32" xfId="390" xr:uid="{00000000-0005-0000-0000-000085010000}"/>
    <cellStyle name="Accent6 33" xfId="391" xr:uid="{00000000-0005-0000-0000-000086010000}"/>
    <cellStyle name="Accent6 34" xfId="392" xr:uid="{00000000-0005-0000-0000-000087010000}"/>
    <cellStyle name="Accent6 35" xfId="393" xr:uid="{00000000-0005-0000-0000-000088010000}"/>
    <cellStyle name="Accent6 35 2" xfId="29532" xr:uid="{DF070521-6078-474F-9C65-EEACD7551C73}"/>
    <cellStyle name="Accent6 36" xfId="394" xr:uid="{00000000-0005-0000-0000-000089010000}"/>
    <cellStyle name="Accent6 36 2" xfId="29533" xr:uid="{6A8607BF-C02D-43C5-B5AD-66DF91CD1797}"/>
    <cellStyle name="Accent6 37" xfId="395" xr:uid="{00000000-0005-0000-0000-00008A010000}"/>
    <cellStyle name="Accent6 38" xfId="396" xr:uid="{00000000-0005-0000-0000-00008B010000}"/>
    <cellStyle name="Accent6 39" xfId="397" xr:uid="{00000000-0005-0000-0000-00008C010000}"/>
    <cellStyle name="Accent6 4" xfId="398" xr:uid="{00000000-0005-0000-0000-00008D010000}"/>
    <cellStyle name="Accent6 40" xfId="399" xr:uid="{00000000-0005-0000-0000-00008E010000}"/>
    <cellStyle name="Accent6 41" xfId="400" xr:uid="{00000000-0005-0000-0000-00008F010000}"/>
    <cellStyle name="Accent6 42" xfId="401" xr:uid="{00000000-0005-0000-0000-000090010000}"/>
    <cellStyle name="Accent6 43" xfId="402" xr:uid="{00000000-0005-0000-0000-000091010000}"/>
    <cellStyle name="Accent6 44" xfId="403" xr:uid="{00000000-0005-0000-0000-000092010000}"/>
    <cellStyle name="Accent6 45" xfId="404" xr:uid="{00000000-0005-0000-0000-000093010000}"/>
    <cellStyle name="Accent6 46" xfId="405" xr:uid="{00000000-0005-0000-0000-000094010000}"/>
    <cellStyle name="Accent6 47" xfId="406" xr:uid="{00000000-0005-0000-0000-000095010000}"/>
    <cellStyle name="Accent6 48" xfId="407" xr:uid="{00000000-0005-0000-0000-000096010000}"/>
    <cellStyle name="Accent6 49" xfId="408" xr:uid="{00000000-0005-0000-0000-000097010000}"/>
    <cellStyle name="Accent6 5" xfId="409" xr:uid="{00000000-0005-0000-0000-000098010000}"/>
    <cellStyle name="Accent6 50" xfId="410" xr:uid="{00000000-0005-0000-0000-000099010000}"/>
    <cellStyle name="Accent6 51" xfId="411" xr:uid="{00000000-0005-0000-0000-00009A010000}"/>
    <cellStyle name="Accent6 52" xfId="412" xr:uid="{00000000-0005-0000-0000-00009B010000}"/>
    <cellStyle name="Accent6 53" xfId="413" xr:uid="{00000000-0005-0000-0000-00009C010000}"/>
    <cellStyle name="Accent6 54" xfId="414" xr:uid="{00000000-0005-0000-0000-00009D010000}"/>
    <cellStyle name="Accent6 55" xfId="415" xr:uid="{00000000-0005-0000-0000-00009E010000}"/>
    <cellStyle name="Accent6 56" xfId="416" xr:uid="{00000000-0005-0000-0000-00009F010000}"/>
    <cellStyle name="Accent6 57" xfId="417" xr:uid="{00000000-0005-0000-0000-0000A0010000}"/>
    <cellStyle name="Accent6 58" xfId="418" xr:uid="{00000000-0005-0000-0000-0000A1010000}"/>
    <cellStyle name="Accent6 59" xfId="419" xr:uid="{00000000-0005-0000-0000-0000A2010000}"/>
    <cellStyle name="Accent6 6" xfId="420" xr:uid="{00000000-0005-0000-0000-0000A3010000}"/>
    <cellStyle name="Accent6 60" xfId="421" xr:uid="{00000000-0005-0000-0000-0000A4010000}"/>
    <cellStyle name="Accent6 61" xfId="422" xr:uid="{00000000-0005-0000-0000-0000A5010000}"/>
    <cellStyle name="Accent6 62" xfId="423" xr:uid="{00000000-0005-0000-0000-0000A6010000}"/>
    <cellStyle name="Accent6 63" xfId="424" xr:uid="{00000000-0005-0000-0000-0000A7010000}"/>
    <cellStyle name="Accent6 64" xfId="425" xr:uid="{00000000-0005-0000-0000-0000A8010000}"/>
    <cellStyle name="Accent6 65" xfId="426" xr:uid="{00000000-0005-0000-0000-0000A9010000}"/>
    <cellStyle name="Accent6 66" xfId="427" xr:uid="{00000000-0005-0000-0000-0000AA010000}"/>
    <cellStyle name="Accent6 67" xfId="428" xr:uid="{00000000-0005-0000-0000-0000AB010000}"/>
    <cellStyle name="Accent6 68" xfId="429" xr:uid="{00000000-0005-0000-0000-0000AC010000}"/>
    <cellStyle name="Accent6 69" xfId="24002" xr:uid="{893BB9CA-356D-471A-AD5F-9495431F0EFC}"/>
    <cellStyle name="Accent6 7" xfId="430" xr:uid="{00000000-0005-0000-0000-0000AD010000}"/>
    <cellStyle name="Accent6 70" xfId="23391" xr:uid="{600A1D35-8915-4E4F-910E-44B8813D2433}"/>
    <cellStyle name="Accent6 71" xfId="24894" xr:uid="{E9DA2F1C-4737-4689-9B35-D336BD388C4B}"/>
    <cellStyle name="Accent6 8" xfId="431" xr:uid="{00000000-0005-0000-0000-0000AE010000}"/>
    <cellStyle name="Accent6 9" xfId="432" xr:uid="{00000000-0005-0000-0000-0000AF010000}"/>
    <cellStyle name="AccountClassificationTotalRowBalanceCol" xfId="12255" xr:uid="{EC67F07D-7951-469F-8170-F5D0EECEF2B9}"/>
    <cellStyle name="AccountClassificationTotalRowDescCol" xfId="12256" xr:uid="{58C315D6-5F7A-4069-8511-56264FEB55D8}"/>
    <cellStyle name="AccountClassificationTotalRowJERefCol" xfId="12257" xr:uid="{A31CFF99-3CB9-4CA9-96B5-9617F3D74581}"/>
    <cellStyle name="AccountClassificationTotalRowNameCol" xfId="12258" xr:uid="{D8403E05-910B-416C-84D7-F4A4937E4F4E}"/>
    <cellStyle name="AccountClassificationTotalRowVarPectCol" xfId="12259" xr:uid="{0BE0B926-9C35-48BC-B042-7CE47D3A1851}"/>
    <cellStyle name="AccountClassificationTotalRowWPRefCol" xfId="12260" xr:uid="{925C4963-1C84-45C3-8947-534838B1E866}"/>
    <cellStyle name="AccountDetailRowBalanceCol" xfId="12261" xr:uid="{77667C83-8EFE-4812-AE3D-73F088645F26}"/>
    <cellStyle name="AccountDetailRowDescCol" xfId="12262" xr:uid="{F920A0ED-4A8B-4F46-8AB2-76F71763D448}"/>
    <cellStyle name="AccountDetailRowJERefCol" xfId="12263" xr:uid="{9813E5D3-12DB-437B-B303-16516C42BCDD}"/>
    <cellStyle name="AccountDetailRowNameCol" xfId="12264" xr:uid="{426F538C-E9A9-467F-B29B-D74FFDD9B789}"/>
    <cellStyle name="AccountDetailRowVarPectCol" xfId="12265" xr:uid="{07328471-F285-4FE4-A039-12C2FC29E23C}"/>
    <cellStyle name="AccountDetailRowWPRefCol" xfId="12266" xr:uid="{63D4C9A4-BEB1-48C5-9B6B-F97E2C59B285}"/>
    <cellStyle name="AccountNetIncomeLossRowBalanceCol" xfId="12267" xr:uid="{F448CEAA-67FF-4FC0-96A1-6BAFFBD6B911}"/>
    <cellStyle name="AccountNetIncomeLossRowDescCol" xfId="12268" xr:uid="{907304E3-D678-4386-80CB-0AE41803742B}"/>
    <cellStyle name="AccountNetIncomeLossRowJERefCol" xfId="12269" xr:uid="{4AD86227-B1E6-42D5-AC15-93DF6FB098AE}"/>
    <cellStyle name="AccountNetIncomeLossRowNameCol" xfId="12270" xr:uid="{6F1446DA-34A4-4BAF-AE61-E09B1700FDA3}"/>
    <cellStyle name="AccountNetIncomeLossRowWPRefCol" xfId="12271" xr:uid="{FB9B068C-3426-4FEC-9BCE-53BA3852EC52}"/>
    <cellStyle name="AccountTotalBalanceCol" xfId="12272" xr:uid="{62D17BB6-FF13-418C-9803-BAB02AACCA66}"/>
    <cellStyle name="AccountTotalDescCol" xfId="12273" xr:uid="{8B64D827-7F09-462E-AD85-47BFF4D4EC5F}"/>
    <cellStyle name="AccountTotalDetailRowBalanceCol" xfId="12274" xr:uid="{02C688DB-A53F-4634-A6D5-064A9432EEEE}"/>
    <cellStyle name="AccountTotalDetailRowDescCol" xfId="12275" xr:uid="{25B3EB54-7A7F-4CD3-885F-515F18EF8361}"/>
    <cellStyle name="AccountTotalDetailRowJERefCol" xfId="12276" xr:uid="{A63BC09C-87DF-40A4-B111-508D606087AE}"/>
    <cellStyle name="AccountTotalDetailRowNameCol" xfId="12277" xr:uid="{C8A154E5-6A0E-4713-A17B-7221D101338A}"/>
    <cellStyle name="AccountTotalDetailRowVarPectCol" xfId="12278" xr:uid="{84F7299E-C6F5-432C-BFBD-4CB12B0F8443}"/>
    <cellStyle name="AccountTotalDetailRowWPRefCol" xfId="12279" xr:uid="{3D152E01-12CD-4572-9BD1-848122C74E29}"/>
    <cellStyle name="AccountTotalJERefCol" xfId="12280" xr:uid="{D4B3EF14-29B4-479B-8ECA-AB86C6F7F9A7}"/>
    <cellStyle name="AccountTotalNameCol" xfId="12281" xr:uid="{2F9ADDFE-9B68-4482-9348-CA077A3EDE31}"/>
    <cellStyle name="AccountTotalVarPectCol" xfId="12282" xr:uid="{2442709C-27F3-4DDE-9EB7-6134EC287E40}"/>
    <cellStyle name="AccountTotalWPRefCol" xfId="12283" xr:uid="{7BE54512-808B-4A68-AD7A-9125B24E1990}"/>
    <cellStyle name="AccountTypeTotalRowBalanceCol" xfId="12284" xr:uid="{0BE8223E-693B-4C56-8A0A-753CB23F8E77}"/>
    <cellStyle name="AccountTypeTotalRowDescCol" xfId="12285" xr:uid="{E58BB922-D13D-408F-9FA2-B8C0E81CB2A6}"/>
    <cellStyle name="AccountTypeTotalRowJERefCol" xfId="12286" xr:uid="{E085CEA1-A898-4643-8859-2EC469AADDC6}"/>
    <cellStyle name="AccountTypeTotalRowNameCol" xfId="12287" xr:uid="{08BD6057-9984-4D2B-8FE3-BE14D7F0A517}"/>
    <cellStyle name="AccountTypeTotalRowVarPectCol" xfId="12288" xr:uid="{61376634-7F9D-4EE6-9142-386C6055B159}"/>
    <cellStyle name="AccountTypeTotalRowWPRefCol" xfId="12289" xr:uid="{48EB2C52-C95F-433B-AFFA-186036549B8C}"/>
    <cellStyle name="Bad" xfId="4831" builtinId="27" customBuiltin="1"/>
    <cellStyle name="Bad 2" xfId="433" xr:uid="{00000000-0005-0000-0000-0000B0010000}"/>
    <cellStyle name="Bad 3" xfId="434" xr:uid="{00000000-0005-0000-0000-0000B1010000}"/>
    <cellStyle name="Bad 4" xfId="29534" xr:uid="{9B249360-0FC1-414C-A036-E5117C73CAB0}"/>
    <cellStyle name="BlankRow" xfId="12290" xr:uid="{4121281A-F746-4EB3-9299-49886C4F50B5}"/>
    <cellStyle name="BlankRowJERefCol" xfId="12291" xr:uid="{4A2DC9E7-D0E0-4E32-854E-FD699096895D}"/>
    <cellStyle name="Calculation" xfId="4834" builtinId="22" customBuiltin="1"/>
    <cellStyle name="Calculation 2" xfId="435" xr:uid="{00000000-0005-0000-0000-0000B2010000}"/>
    <cellStyle name="Calculation 3" xfId="436" xr:uid="{00000000-0005-0000-0000-0000B3010000}"/>
    <cellStyle name="Calculation 4" xfId="29535" xr:uid="{69B00D0E-0C4F-4265-91AD-F9F8D74D5F25}"/>
    <cellStyle name="Check Cell" xfId="4836" builtinId="23" customBuiltin="1"/>
    <cellStyle name="Check Cell 2" xfId="437" xr:uid="{00000000-0005-0000-0000-0000B4010000}"/>
    <cellStyle name="Check Cell 3" xfId="438" xr:uid="{00000000-0005-0000-0000-0000B5010000}"/>
    <cellStyle name="Check Cell 4" xfId="29536" xr:uid="{6A797CFE-E1DB-4032-9CC3-6FDB2D608719}"/>
    <cellStyle name="ClassifiedGroupTotalRowBalanceCol" xfId="12292" xr:uid="{405D37AD-B4DC-4C92-8C46-7F7CFC07CBA4}"/>
    <cellStyle name="ClassifiedGroupTotalRowDescCol" xfId="12293" xr:uid="{E7D38FB1-798D-4C3C-98C6-838D02791D3A}"/>
    <cellStyle name="ClassifiedGroupTotalRowJERefCol" xfId="12294" xr:uid="{831BE3B0-EE1F-454E-B64E-69F4567A1AA3}"/>
    <cellStyle name="ClassifiedGroupTotalRowNameCol" xfId="12295" xr:uid="{C1AEECDB-0357-45C3-952A-630997EAB411}"/>
    <cellStyle name="ClassifiedGroupTotalRowVarPectCol" xfId="12296" xr:uid="{583C6BED-AEC6-4E68-A275-BAA2A7E3AB58}"/>
    <cellStyle name="ClassifiedGroupTotalRowWPRefCol" xfId="12297" xr:uid="{8A9A7AF6-C911-4BCB-89E3-3FDD97F991BE}"/>
    <cellStyle name="ColumnHeaderRowBalanceCol" xfId="12298" xr:uid="{7C7DE4C8-68BF-44E9-A73B-4EBD6CB0FF08}"/>
    <cellStyle name="ColumnHeaderRowBlankCol" xfId="12299" xr:uid="{2A222394-1C2F-4DA9-8F07-F4AD3EEF3074}"/>
    <cellStyle name="ColumnHeaderRowCreditCol" xfId="12300" xr:uid="{AB01A784-B20C-4530-8AB5-58C870EDC31F}"/>
    <cellStyle name="ColumnHeaderRowDebitCol" xfId="12301" xr:uid="{AA9769CB-8B00-4E2B-BB96-3990F105FE8C}"/>
    <cellStyle name="ColumnHeaderRowDescCol" xfId="12302" xr:uid="{068AC2D8-5FEE-4BA6-B901-D215B616B4D4}"/>
    <cellStyle name="ColumnHeaderRowJERefCol" xfId="12303" xr:uid="{C7181AB7-6507-49C6-928A-F0C56630FBFB}"/>
    <cellStyle name="ColumnHeaderRowNameCol" xfId="12304" xr:uid="{612FAA23-FF0B-4E7C-B59D-3FEBA5E19728}"/>
    <cellStyle name="ColumnHeaderRowVarPectCol" xfId="12305" xr:uid="{DEF1BC8B-0512-4843-AEB1-DB90351FCA08}"/>
    <cellStyle name="ColumnHeaderRowWPRefCol" xfId="12306" xr:uid="{FFAAEFC1-DBE6-4623-B0DF-2317B9F4CA0B}"/>
    <cellStyle name="ColumnMetadataRowBalanceCol" xfId="12307" xr:uid="{04DA5B81-7D03-4BE8-99F1-0766EFD488E2}"/>
    <cellStyle name="ColumnMetadataRowDescCol" xfId="12308" xr:uid="{13DB7B1F-19D8-432A-9D4E-1D5AF44731B8}"/>
    <cellStyle name="ColumnMetadataRowJERefCol" xfId="12309" xr:uid="{DBDAF870-853B-4BCC-BD1D-94D1E72596D5}"/>
    <cellStyle name="ColumnMetadataRowNameCol" xfId="12310" xr:uid="{40E06265-6E66-4B92-B6E2-3B3B201B073D}"/>
    <cellStyle name="ColumnMetadataRowVarPectCol" xfId="12311" xr:uid="{DDEC6B24-578F-4BEC-8F1B-38AD75381ACE}"/>
    <cellStyle name="ColumnMetadataRowWPRefCol" xfId="12312" xr:uid="{D32F0F8B-6E9B-454B-A50A-8D99187F6004}"/>
    <cellStyle name="Comma" xfId="439" builtinId="3"/>
    <cellStyle name="Comma 10" xfId="440" xr:uid="{00000000-0005-0000-0000-0000B7010000}"/>
    <cellStyle name="Comma 10 10" xfId="12489" xr:uid="{29AC07E5-A76C-458E-B700-07D379D9F7B0}"/>
    <cellStyle name="Comma 10 2" xfId="441" xr:uid="{00000000-0005-0000-0000-0000B8010000}"/>
    <cellStyle name="Comma 10 2 2" xfId="442" xr:uid="{00000000-0005-0000-0000-0000B9010000}"/>
    <cellStyle name="Comma 10 2 2 2" xfId="1562" xr:uid="{00000000-0005-0000-0000-0000BA010000}"/>
    <cellStyle name="Comma 10 2 2 2 2" xfId="23257" xr:uid="{D9BB79B8-EC73-46E8-8D77-2E16F508B2FE}"/>
    <cellStyle name="Comma 10 2 2 2 2 2" xfId="29793" xr:uid="{F4742CAB-EE8A-4F65-A5A1-A8EA60CAE710}"/>
    <cellStyle name="Comma 10 2 2 2 3" xfId="24672" xr:uid="{DDF8ACA5-2AFD-4024-B635-F103D987427D}"/>
    <cellStyle name="Comma 10 2 2 2 4" xfId="30047" xr:uid="{3022D834-5AD4-4789-AA9A-422519C0A007}"/>
    <cellStyle name="Comma 10 2 2 3" xfId="4847" xr:uid="{8F94D0E0-B6FC-4A5A-96EA-540CD9CE6C5C}"/>
    <cellStyle name="Comma 10 2 2 3 2" xfId="28025" xr:uid="{9E108CF4-A88E-4CA8-B7DD-2946C5BBAD03}"/>
    <cellStyle name="Comma 10 2 2 3 2 2" xfId="31199" xr:uid="{B8614D68-E4D5-449A-AC4B-CDF4ED1EE035}"/>
    <cellStyle name="Comma 10 2 2 3 2 3" xfId="30640" xr:uid="{DFF08651-449D-4396-9E32-8C7D875A6813}"/>
    <cellStyle name="Comma 10 2 2 3 3" xfId="27611" xr:uid="{6FAB1EFE-AC33-4147-AFD2-28C5CB62D791}"/>
    <cellStyle name="Comma 10 2 2 3 4" xfId="14135" xr:uid="{F3B714C7-5286-4F66-BD1E-FB5924FE93A4}"/>
    <cellStyle name="Comma 10 2 2 4" xfId="6588" xr:uid="{9056E6DA-5EE2-4826-8E91-19EEF6F31924}"/>
    <cellStyle name="Comma 10 2 2 4 2" xfId="16968" xr:uid="{DDBF2E34-1085-47E9-99D9-AA0D68F84FEB}"/>
    <cellStyle name="Comma 10 2 2 5" xfId="9421" xr:uid="{2BD3351E-5285-4068-A1CD-BDB9D3138106}"/>
    <cellStyle name="Comma 10 2 2 5 2" xfId="19801" xr:uid="{61E9841B-2269-452F-80E0-AFED4E54080A}"/>
    <cellStyle name="Comma 10 2 2 6" xfId="24957" xr:uid="{A4F3E5C3-5BA0-421D-8D09-1134D3D9172B}"/>
    <cellStyle name="Comma 10 2 2 7" xfId="13510" xr:uid="{CB1A8726-DCC6-4716-969A-F4081216B883}"/>
    <cellStyle name="Comma 10 2 3" xfId="1563" xr:uid="{00000000-0005-0000-0000-0000BB010000}"/>
    <cellStyle name="Comma 10 2 3 2" xfId="2663" xr:uid="{00000000-0005-0000-0000-000078010000}"/>
    <cellStyle name="Comma 10 2 3 2 2" xfId="7786" xr:uid="{5F8EE468-F6B4-4573-B120-25BA1906DD12}"/>
    <cellStyle name="Comma 10 2 3 2 2 2" xfId="18166" xr:uid="{176782E4-13ED-4672-B2E4-6297AD0C978B}"/>
    <cellStyle name="Comma 10 2 3 2 3" xfId="10619" xr:uid="{6A628ADD-E2E1-48FC-8D32-29571B3F0AC6}"/>
    <cellStyle name="Comma 10 2 3 2 3 2" xfId="20999" xr:uid="{DBA562FE-9BE1-4D99-B41E-9E56D35F26A8}"/>
    <cellStyle name="Comma 10 2 3 2 4" xfId="28609" xr:uid="{35C489F4-22D2-407C-B5BF-F853F4F9D7A3}"/>
    <cellStyle name="Comma 10 2 3 2 5" xfId="27159" xr:uid="{74CEBE64-5A54-4301-858A-2278E6D1CEE1}"/>
    <cellStyle name="Comma 10 2 3 2 6" xfId="15333" xr:uid="{59487802-4CB8-4A0C-A2FD-39623F13DE8E}"/>
    <cellStyle name="Comma 10 2 3 3" xfId="3641" xr:uid="{00000000-0005-0000-0000-0000BB010000}"/>
    <cellStyle name="Comma 10 2 3 4" xfId="5534" xr:uid="{2DF98002-6EFF-4F85-A30A-8AA3CBFF876D}"/>
    <cellStyle name="Comma 10 2 3 4 2" xfId="29748" xr:uid="{CF5D2640-E526-43E0-BA56-AD4FA4FBFC5A}"/>
    <cellStyle name="Comma 10 2 3 5" xfId="23966" xr:uid="{872D2A5E-2248-4DBD-A4C8-F9817C8FE0C9}"/>
    <cellStyle name="Comma 10 2 3 5 2" xfId="29839" xr:uid="{53EBA3A0-8A8E-41BA-BEEA-5C5EFEDBB1D3}"/>
    <cellStyle name="Comma 10 2 3 6" xfId="25641" xr:uid="{37760901-87CF-4549-AF24-A8609D3586EE}"/>
    <cellStyle name="Comma 10 2 3 7" xfId="13063" xr:uid="{11E1BAD5-65BA-4AE4-965F-56AA1D657AA5}"/>
    <cellStyle name="Comma 10 2 4" xfId="1561" xr:uid="{00000000-0005-0000-0000-0000BC010000}"/>
    <cellStyle name="Comma 10 2 4 2" xfId="4675" xr:uid="{76A30654-04E8-43F3-9BD2-5D61777624B5}"/>
    <cellStyle name="Comma 10 2 4 3" xfId="24995" xr:uid="{BCC21D0C-6164-4C0C-BE9D-19D73485CCD6}"/>
    <cellStyle name="Comma 10 2 4 3 2" xfId="29890" xr:uid="{3C345DA9-232A-4A53-AA10-55EDA166162A}"/>
    <cellStyle name="Comma 10 2 4 4" xfId="24680" xr:uid="{6007113F-9924-4D05-9E4A-D2077AEB8462}"/>
    <cellStyle name="Comma 10 2 4 5" xfId="26742" xr:uid="{77397AB9-4755-44AE-AC6E-A2E289AE7EE8}"/>
    <cellStyle name="Comma 10 2 5" xfId="3811" xr:uid="{A83598A2-AE72-45A7-B601-A55EF01150CB}"/>
    <cellStyle name="Comma 10 2 5 2" xfId="25193" xr:uid="{207B08F6-F371-4D90-A4E2-3906049E9723}"/>
    <cellStyle name="Comma 10 2 5 2 2" xfId="29674" xr:uid="{910931E2-DB10-4C31-A77B-FB04EFA1DED8}"/>
    <cellStyle name="Comma 10 2 5 2 2 2" xfId="31156" xr:uid="{21B53B7A-B52F-4990-BABE-5580191787F7}"/>
    <cellStyle name="Comma 10 2 5 2 3" xfId="30639" xr:uid="{7EC80DBB-6F40-40B4-9324-B9E60C405E46}"/>
    <cellStyle name="Comma 10 2 5 3" xfId="25743" xr:uid="{0CB8BCFE-C336-455F-AB49-F3C7B1BC9CDD}"/>
    <cellStyle name="Comma 10 2 5 4" xfId="26725" xr:uid="{E10D12CB-9FC4-43DF-9506-CC26BADEEDA0}"/>
    <cellStyle name="Comma 10 2 6" xfId="22923" xr:uid="{6875A78D-7D82-435D-82A6-AE342806D5C5}"/>
    <cellStyle name="Comma 10 2 6 2" xfId="29716" xr:uid="{75234A64-AAA0-42BA-A9EA-3C0DB2735BB4}"/>
    <cellStyle name="Comma 10 2 7" xfId="28537" xr:uid="{DC7A2659-338F-45FE-B0DB-9DBBE3311BDD}"/>
    <cellStyle name="Comma 10 2 7 2" xfId="29671" xr:uid="{C346A8C2-3DB3-42DB-A377-6D31684099AA}"/>
    <cellStyle name="Comma 10 2 7 2 2" xfId="31208" xr:uid="{3241FD88-2E3A-4A7F-91A8-62B6F4940F71}"/>
    <cellStyle name="Comma 10 2 8" xfId="29837" xr:uid="{40B22064-AAF7-4863-8F25-65D531C30E59}"/>
    <cellStyle name="Comma 10 2 9" xfId="29982" xr:uid="{E9094487-74F6-4A84-A11B-7F3935258FB1}"/>
    <cellStyle name="Comma 10 3" xfId="443" xr:uid="{00000000-0005-0000-0000-0000BD010000}"/>
    <cellStyle name="Comma 10 3 2" xfId="1564" xr:uid="{00000000-0005-0000-0000-0000BE010000}"/>
    <cellStyle name="Comma 10 3 2 2" xfId="2662" xr:uid="{00000000-0005-0000-0000-000079010000}"/>
    <cellStyle name="Comma 10 3 2 2 2" xfId="26599" xr:uid="{8D6FBC3B-4AE4-4914-9366-0DFD7FECC23F}"/>
    <cellStyle name="Comma 10 3 2 2 3" xfId="26095" xr:uid="{327F2421-D34A-4BF2-8FAF-3BEE61ADE475}"/>
    <cellStyle name="Comma 10 3 2 3" xfId="2056" xr:uid="{00000000-0005-0000-0000-0000BE010000}"/>
    <cellStyle name="Comma 10 3 2 4" xfId="23888" xr:uid="{AAA2E3EE-1A35-4B5E-8F80-42D80BD38AF3}"/>
    <cellStyle name="Comma 10 3 3" xfId="3710" xr:uid="{00000000-0005-0000-0000-0000BD010000}"/>
    <cellStyle name="Comma 10 3 3 2" xfId="8612" xr:uid="{2A78C46A-E05F-438C-BA51-FBD76F44447E}"/>
    <cellStyle name="Comma 10 3 3 2 2" xfId="18992" xr:uid="{010FD0E0-CF72-419E-8CF2-96500DC79564}"/>
    <cellStyle name="Comma 10 3 3 3" xfId="11445" xr:uid="{63F0ACF9-6F3B-49A6-8C71-695A93F58B79}"/>
    <cellStyle name="Comma 10 3 3 3 2" xfId="21825" xr:uid="{784215F6-1FD0-4B50-B45F-E127D94D8A4B}"/>
    <cellStyle name="Comma 10 3 3 4" xfId="28011" xr:uid="{2DC75837-1CB4-452D-A541-699F806A60CA}"/>
    <cellStyle name="Comma 10 3 3 5" xfId="26710" xr:uid="{7ED3D6DD-A23C-49A8-BB74-986A9754EE9B}"/>
    <cellStyle name="Comma 10 3 3 6" xfId="16159" xr:uid="{36F2651F-7F03-4479-9E44-CF2351D6B5C7}"/>
    <cellStyle name="Comma 10 3 4" xfId="3807" xr:uid="{EAE0A1BB-398B-4B0E-97CB-A6B937EE0D30}"/>
    <cellStyle name="Comma 10 3 4 2" xfId="8642" xr:uid="{B77E9739-E0B6-4CB6-A8E3-908742B6A29E}"/>
    <cellStyle name="Comma 10 3 4 2 2" xfId="19022" xr:uid="{EA9B0E7B-2A96-4591-9E19-673D8E0FF155}"/>
    <cellStyle name="Comma 10 3 4 2 3" xfId="31001" xr:uid="{E590BC16-15EE-4924-8848-778D3E4A89CE}"/>
    <cellStyle name="Comma 10 3 4 2 4" xfId="30641" xr:uid="{4DFC3DE0-3B6C-4F74-9DAC-4286A1C1DC94}"/>
    <cellStyle name="Comma 10 3 4 3" xfId="11475" xr:uid="{DD48EF75-8BB0-47E0-81A4-D35EC994FA2A}"/>
    <cellStyle name="Comma 10 3 4 3 2" xfId="21855" xr:uid="{B57C2FB3-340F-48A5-A7EF-B586DF7D40CF}"/>
    <cellStyle name="Comma 10 3 4 4" xfId="27989" xr:uid="{7D85175A-C573-446F-ACB0-0B75D0B2CB77}"/>
    <cellStyle name="Comma 10 3 4 5" xfId="26388" xr:uid="{A7958FA7-1C14-404A-B491-C01E167E4EDE}"/>
    <cellStyle name="Comma 10 3 4 6" xfId="16189" xr:uid="{A48C4FDC-3452-4999-A7E2-7585CD56C584}"/>
    <cellStyle name="Comma 10 3 5" xfId="4848" xr:uid="{A822458D-70D9-4B97-A615-B507EC140565}"/>
    <cellStyle name="Comma 10 3 5 2" xfId="14136" xr:uid="{73B791F9-DE67-4FFD-8BCD-ED93836E3ECA}"/>
    <cellStyle name="Comma 10 3 6" xfId="6589" xr:uid="{71392CA9-A50D-40B1-8EC0-5A00FF867C5C}"/>
    <cellStyle name="Comma 10 3 6 2" xfId="16969" xr:uid="{A3E61896-2352-411B-81DF-5E56AC748DE4}"/>
    <cellStyle name="Comma 10 3 7" xfId="9422" xr:uid="{9C025ABB-A3AD-49D7-B597-25A86D774F06}"/>
    <cellStyle name="Comma 10 3 7 2" xfId="19802" xr:uid="{45E9E58C-247D-4648-BCB9-2A448034C4E9}"/>
    <cellStyle name="Comma 10 3 8" xfId="26871" xr:uid="{DF5E808F-39A0-46CE-975A-3BD5A16775B2}"/>
    <cellStyle name="Comma 10 4" xfId="1565" xr:uid="{00000000-0005-0000-0000-0000BF010000}"/>
    <cellStyle name="Comma 10 4 2" xfId="3009" xr:uid="{00000000-0005-0000-0000-00007A010000}"/>
    <cellStyle name="Comma 10 4 2 2" xfId="8088" xr:uid="{6B599C17-3F10-44EB-ACDF-6655006877DD}"/>
    <cellStyle name="Comma 10 4 2 2 2" xfId="28775" xr:uid="{18929A66-F6E2-4BC7-8032-BFA3FDC7C4E0}"/>
    <cellStyle name="Comma 10 4 2 2 2 2" xfId="31213" xr:uid="{C5898CD3-95E5-4E55-97B3-E7DFF2EDE9B8}"/>
    <cellStyle name="Comma 10 4 2 2 2 3" xfId="30643" xr:uid="{15F7C382-4917-4D01-9DFB-DA9009983639}"/>
    <cellStyle name="Comma 10 4 2 2 3" xfId="27977" xr:uid="{EFE62449-1A0E-4B62-8359-06E7D869BAD5}"/>
    <cellStyle name="Comma 10 4 2 2 4" xfId="18468" xr:uid="{25D77FA2-7C98-4FC0-A588-80542FA22A9C}"/>
    <cellStyle name="Comma 10 4 2 3" xfId="10921" xr:uid="{3FF7D1D0-68C6-450B-8AEA-D136634A982B}"/>
    <cellStyle name="Comma 10 4 2 3 2" xfId="21301" xr:uid="{74F8CD23-12B9-4D52-9DD7-0188402C3A27}"/>
    <cellStyle name="Comma 10 4 2 4" xfId="23348" xr:uid="{0701B39B-16D4-4865-88AD-B061959F9C6E}"/>
    <cellStyle name="Comma 10 4 2 5" xfId="15635" xr:uid="{E41A848A-7876-4931-BCCB-1E3B4ADCEA7E}"/>
    <cellStyle name="Comma 10 4 3" xfId="3562" xr:uid="{00000000-0005-0000-0000-0000BF010000}"/>
    <cellStyle name="Comma 10 4 4" xfId="4391" xr:uid="{7996377A-9016-4AC6-B865-6A69B11B069A}"/>
    <cellStyle name="Comma 10 4 4 2" xfId="9162" xr:uid="{6CB582D5-41FF-4944-A280-0C4FE6078316}"/>
    <cellStyle name="Comma 10 4 4 2 2" xfId="19542" xr:uid="{27CC5494-322D-423C-BB28-E0A60C6110ED}"/>
    <cellStyle name="Comma 10 4 4 2 3" xfId="31056" xr:uid="{5579DD09-2BFB-4FE1-912C-2BC187101C35}"/>
    <cellStyle name="Comma 10 4 4 2 4" xfId="30642" xr:uid="{18A4DFC5-33A3-47FD-833B-2AE056D5805F}"/>
    <cellStyle name="Comma 10 4 4 3" xfId="11995" xr:uid="{09335994-8589-48E4-BFD4-26A50FF5AEA9}"/>
    <cellStyle name="Comma 10 4 4 3 2" xfId="22375" xr:uid="{4E488CB3-397C-426B-8403-440D39849D2B}"/>
    <cellStyle name="Comma 10 4 4 4" xfId="16709" xr:uid="{EA03CA2C-0671-499D-9482-3DE8228D1A5C}"/>
    <cellStyle name="Comma 10 4 5" xfId="5535" xr:uid="{1D2D61F4-F238-4E1D-88C6-0799050F2FDF}"/>
    <cellStyle name="Comma 10 4 5 2" xfId="29929" xr:uid="{2A9D8251-9F42-44B6-AE30-1987BF1D4A0C}"/>
    <cellStyle name="Comma 10 4 5 2 2" xfId="30954" xr:uid="{E9011422-05E3-4560-AAC8-5B0377BA6E5B}"/>
    <cellStyle name="Comma 10 4 6" xfId="23439" xr:uid="{1F415D9E-3343-4E70-B374-BF0C57340358}"/>
    <cellStyle name="Comma 10 4 7" xfId="13511" xr:uid="{93743F2C-543A-4E49-962E-7031F9E8B708}"/>
    <cellStyle name="Comma 10 5" xfId="1560" xr:uid="{00000000-0005-0000-0000-0000C0010000}"/>
    <cellStyle name="Comma 10 5 2" xfId="2653" xr:uid="{00000000-0005-0000-0000-00007B010000}"/>
    <cellStyle name="Comma 10 5 2 2" xfId="7777" xr:uid="{3DDBC7BE-A901-4188-A6BB-7D69CE764B7E}"/>
    <cellStyle name="Comma 10 5 2 2 2" xfId="18157" xr:uid="{3ED9956B-D763-45F4-8810-5149FC019E26}"/>
    <cellStyle name="Comma 10 5 2 3" xfId="10610" xr:uid="{26CDDB55-8FA7-4025-BB81-275208F0AB70}"/>
    <cellStyle name="Comma 10 5 2 3 2" xfId="20990" xr:uid="{1E7F1251-82E9-4624-8768-E0561EC9A6DC}"/>
    <cellStyle name="Comma 10 5 2 4" xfId="26073" xr:uid="{6532C758-C682-48C3-80A1-115C9B6CE70D}"/>
    <cellStyle name="Comma 10 5 2 5" xfId="26035" xr:uid="{851D1FE5-262F-47BB-AD32-6D95B7DB359F}"/>
    <cellStyle name="Comma 10 5 2 6" xfId="15324" xr:uid="{FCD4C034-6120-4AD9-ACB0-C0939607C6F5}"/>
    <cellStyle name="Comma 10 5 3" xfId="3591" xr:uid="{00000000-0005-0000-0000-0000C0010000}"/>
    <cellStyle name="Comma 10 5 4" xfId="5533" xr:uid="{3F9AD292-BB2B-40F9-81C9-C3017D3D9A9A}"/>
    <cellStyle name="Comma 10 5 4 2" xfId="29887" xr:uid="{6D06C6E3-D0AD-422D-A9DE-E301F61D463B}"/>
    <cellStyle name="Comma 10 5 5" xfId="23509" xr:uid="{F5391CC6-5F30-4E97-9853-0F67AF53CB19}"/>
    <cellStyle name="Comma 10 5 6" xfId="13054" xr:uid="{1711E3F4-ACE1-48FA-B5A8-3DBD139B8694}"/>
    <cellStyle name="Comma 10 6" xfId="2258" xr:uid="{00000000-0005-0000-0000-000075010000}"/>
    <cellStyle name="Comma 10 6 2" xfId="7384" xr:uid="{15130742-8A67-4621-8C40-0F3D4163C394}"/>
    <cellStyle name="Comma 10 6 2 2" xfId="26686" xr:uid="{79E726A4-9DA0-4DB0-B8E9-51BBC7EE02CC}"/>
    <cellStyle name="Comma 10 6 2 3" xfId="27824" xr:uid="{6FB07B07-2819-4851-9DF7-BD0DC7F568D1}"/>
    <cellStyle name="Comma 10 6 2 4" xfId="17764" xr:uid="{BB4334E2-C445-431B-8CDB-15B1B429D13F}"/>
    <cellStyle name="Comma 10 6 3" xfId="10217" xr:uid="{409859B8-66F3-45FA-80D9-F842B6ED1FC4}"/>
    <cellStyle name="Comma 10 6 3 2" xfId="20597" xr:uid="{CA42B181-1791-4D7F-BF63-367EF25451CB}"/>
    <cellStyle name="Comma 10 6 4" xfId="24018" xr:uid="{0581061B-923C-4723-8DC5-744752E54B59}"/>
    <cellStyle name="Comma 10 6 5" xfId="14931" xr:uid="{21E70192-B4A2-4CBD-B626-EC891C8A1715}"/>
    <cellStyle name="Comma 10 6 6" xfId="31266" xr:uid="{A4D5031B-2004-4538-BF8C-B4A048DF0DB4}"/>
    <cellStyle name="Comma 10 7" xfId="24294" xr:uid="{344DCAF3-DA96-45E3-9F88-C607554C61E4}"/>
    <cellStyle name="Comma 10 7 2" xfId="27813" xr:uid="{1067AA7F-8FEA-4C90-923A-936739E57666}"/>
    <cellStyle name="Comma 10 7 3" xfId="31151" xr:uid="{C5496218-A9DD-47F3-8C2E-81E3ADC8FD5D}"/>
    <cellStyle name="Comma 10 8" xfId="28004" xr:uid="{E7712595-FDE1-4527-8110-F08C9BD2B4D5}"/>
    <cellStyle name="Comma 10 9" xfId="26456" xr:uid="{34BF2C5E-A5C7-4A84-AB73-BFB00FFDC39F}"/>
    <cellStyle name="Comma 10 9 2" xfId="30397" xr:uid="{36D04115-A232-4017-8499-A0543DF30744}"/>
    <cellStyle name="Comma 11" xfId="444" xr:uid="{00000000-0005-0000-0000-0000C1010000}"/>
    <cellStyle name="Comma 11 10" xfId="13062" xr:uid="{8E0C7017-8DEA-40FD-985D-56991F403A78}"/>
    <cellStyle name="Comma 11 2" xfId="1567" xr:uid="{00000000-0005-0000-0000-0000C2010000}"/>
    <cellStyle name="Comma 11 2 2" xfId="3010" xr:uid="{00000000-0005-0000-0000-00007D010000}"/>
    <cellStyle name="Comma 11 2 2 2" xfId="8089" xr:uid="{5E38C6F0-92BC-4BB2-8A3E-EF11FEAFB91D}"/>
    <cellStyle name="Comma 11 2 2 2 2" xfId="18469" xr:uid="{FE827749-6B5E-41A8-9133-64CB55FDF8C5}"/>
    <cellStyle name="Comma 11 2 2 3" xfId="10922" xr:uid="{9525CB18-BD40-411F-A372-A378C8366764}"/>
    <cellStyle name="Comma 11 2 2 3 2" xfId="21302" xr:uid="{F204682C-033C-4E07-8752-E0A3AEBC9438}"/>
    <cellStyle name="Comma 11 2 2 4" xfId="23812" xr:uid="{6A8EB896-DA9B-42D5-92D6-733F06FBEA09}"/>
    <cellStyle name="Comma 11 2 2 4 2" xfId="30078" xr:uid="{1277A8FD-6083-436E-99F1-F49C951033A8}"/>
    <cellStyle name="Comma 11 2 2 5" xfId="27884" xr:uid="{B1387E97-B750-4462-BB42-E88FFD7D461E}"/>
    <cellStyle name="Comma 11 2 2 6" xfId="15636" xr:uid="{E2FD8341-04B0-40C5-A8B9-54B1723D69C1}"/>
    <cellStyle name="Comma 11 2 3" xfId="3634" xr:uid="{00000000-0005-0000-0000-0000C2010000}"/>
    <cellStyle name="Comma 11 2 3 2" xfId="27536" xr:uid="{9BF0D002-54D6-4672-940C-F391892866FB}"/>
    <cellStyle name="Comma 11 2 3 3" xfId="26788" xr:uid="{A21B1388-6E7D-4F54-BDEC-8951FFA22EF9}"/>
    <cellStyle name="Comma 11 2 4" xfId="5536" xr:uid="{85BC976A-D6DF-449B-8068-72E3AB781163}"/>
    <cellStyle name="Comma 11 2 4 2" xfId="29772" xr:uid="{687E3D0F-93F6-41FC-A263-BC359B09D7DC}"/>
    <cellStyle name="Comma 11 2 5" xfId="22657" xr:uid="{DF261529-5CBF-48FF-B11A-E4B73E8CE065}"/>
    <cellStyle name="Comma 11 2 5 2" xfId="27550" xr:uid="{19A3B2B9-8360-426E-920F-84472F4A25EE}"/>
    <cellStyle name="Comma 11 2 6" xfId="26590" xr:uid="{3DB6BBCB-30C4-456B-A531-F9B69381489D}"/>
    <cellStyle name="Comma 11 2 7" xfId="13512" xr:uid="{DFAE0D5A-3432-47A7-A8E2-7C9EDC2E8E11}"/>
    <cellStyle name="Comma 11 3" xfId="1568" xr:uid="{00000000-0005-0000-0000-0000C3010000}"/>
    <cellStyle name="Comma 11 3 2" xfId="2661" xr:uid="{00000000-0005-0000-0000-00007C010000}"/>
    <cellStyle name="Comma 11 3 2 2" xfId="7785" xr:uid="{B14EA288-52E0-47EB-9BA0-0823C2B83AE7}"/>
    <cellStyle name="Comma 11 3 2 2 2" xfId="18165" xr:uid="{0560D247-EB78-4545-81F1-4CAC6A923728}"/>
    <cellStyle name="Comma 11 3 2 3" xfId="10618" xr:uid="{8C430740-2DF2-47C0-ACE1-E0BCCC781C97}"/>
    <cellStyle name="Comma 11 3 2 3 2" xfId="20998" xr:uid="{391174CF-9412-4F8D-83DA-B4AE726E63DD}"/>
    <cellStyle name="Comma 11 3 2 4" xfId="15332" xr:uid="{C7E7A183-9066-4D98-BC1A-4F0C03C272B4}"/>
    <cellStyle name="Comma 11 3 2 5" xfId="30421" xr:uid="{9C10034A-DB87-4E31-9765-1BF6E5A23CE8}"/>
    <cellStyle name="Comma 11 3 3" xfId="3625" xr:uid="{00000000-0005-0000-0000-0000C3010000}"/>
    <cellStyle name="Comma 11 3 4" xfId="24016" xr:uid="{14E1B29C-AAA1-44F5-AD07-8E4FC697E6A9}"/>
    <cellStyle name="Comma 11 3 4 2" xfId="29747" xr:uid="{0055F465-A603-4D53-9DBD-2C902049CB61}"/>
    <cellStyle name="Comma 11 3 5" xfId="29889" xr:uid="{CCF74651-5B1C-4DDE-B115-CAD74F391071}"/>
    <cellStyle name="Comma 11 3 6" xfId="30007" xr:uid="{30856FF1-EAAD-4839-AAFB-735735686948}"/>
    <cellStyle name="Comma 11 4" xfId="1566" xr:uid="{00000000-0005-0000-0000-0000C4010000}"/>
    <cellStyle name="Comma 11 4 2" xfId="25794" xr:uid="{0F4819E6-8400-47DB-97BA-E4B83CC33474}"/>
    <cellStyle name="Comma 11 4 3" xfId="25825" xr:uid="{DEC04C91-C7FF-4AB4-AC6A-E34F8FE67955}"/>
    <cellStyle name="Comma 11 5" xfId="3857" xr:uid="{7F0E7226-DA02-4733-8EBF-63018CAE8A3E}"/>
    <cellStyle name="Comma 11 5 2" xfId="8688" xr:uid="{5F3D2954-FB8A-439F-9177-4FD20B4F2B0A}"/>
    <cellStyle name="Comma 11 5 2 2" xfId="28961" xr:uid="{4C38B510-AA8A-403A-83C8-5A36A526E45D}"/>
    <cellStyle name="Comma 11 5 2 3" xfId="26832" xr:uid="{3CC9D476-57D4-4B26-AE9D-90E08D6CEE9E}"/>
    <cellStyle name="Comma 11 5 2 4" xfId="19068" xr:uid="{0AAF2DCD-0D2C-4985-8C76-77EFB4A5B856}"/>
    <cellStyle name="Comma 11 5 2 5" xfId="31003" xr:uid="{E7EFB901-FFE8-4FD5-A500-07B63BEEACD2}"/>
    <cellStyle name="Comma 11 5 3" xfId="11521" xr:uid="{47F4E3D0-6E38-41CF-9E68-F0F1D2FCCC94}"/>
    <cellStyle name="Comma 11 5 3 2" xfId="21901" xr:uid="{2979FF1F-472C-4BE4-BBDB-9AE771FC2A2C}"/>
    <cellStyle name="Comma 11 5 4" xfId="25593" xr:uid="{8D907E07-DE0C-4EDB-A0C7-6D9DE2F35032}"/>
    <cellStyle name="Comma 11 5 5" xfId="16235" xr:uid="{58573940-3348-4AB4-BBD9-129E6CEA779B}"/>
    <cellStyle name="Comma 11 6" xfId="4849" xr:uid="{30A0D8D8-AAC0-467E-9791-B3C455F4C1A4}"/>
    <cellStyle name="Comma 11 6 2" xfId="28272" xr:uid="{6562DD5C-4E16-4F3E-BC7C-66B493874D9A}"/>
    <cellStyle name="Comma 11 6 3" xfId="26928" xr:uid="{D855C903-C8BC-4A7D-9D46-3B23F79B168B}"/>
    <cellStyle name="Comma 11 6 4" xfId="14137" xr:uid="{5A976A06-FC93-43F2-8D4C-DDDEFB6F70A4}"/>
    <cellStyle name="Comma 11 7" xfId="6590" xr:uid="{08C67E51-6066-46B6-8950-5C0747CE3E4F}"/>
    <cellStyle name="Comma 11 7 2" xfId="28654" xr:uid="{307FD33C-7482-47CA-958F-8E6E6255834A}"/>
    <cellStyle name="Comma 11 7 3" xfId="26369" xr:uid="{22241822-40B9-4C5F-BAA0-B4CEAA37248D}"/>
    <cellStyle name="Comma 11 7 4" xfId="16970" xr:uid="{6B3ADD83-2086-461E-A828-27C6E15B426B}"/>
    <cellStyle name="Comma 11 8" xfId="9423" xr:uid="{5BB44A02-409B-4D3D-9AF2-34F5E446AAE9}"/>
    <cellStyle name="Comma 11 8 2" xfId="19803" xr:uid="{8B3A9F9A-552F-4463-A641-D012EF865F7E}"/>
    <cellStyle name="Comma 11 9" xfId="23915" xr:uid="{E9B33E42-C20B-4F5B-97F7-8246E8E5F0E7}"/>
    <cellStyle name="Comma 12" xfId="1569" xr:uid="{00000000-0005-0000-0000-0000C5010000}"/>
    <cellStyle name="Comma 12 2" xfId="2428" xr:uid="{00000000-0005-0000-0000-00007E010000}"/>
    <cellStyle name="Comma 12 2 2" xfId="28670" xr:uid="{A187235A-CD3F-4FC3-B4B6-59B86A837F9C}"/>
    <cellStyle name="Comma 12 2 2 2" xfId="29786" xr:uid="{62F9D09B-9FF7-422B-A32D-3D37D1704DEF}"/>
    <cellStyle name="Comma 12 2 2 2 2" xfId="30645" xr:uid="{BACC46BC-C29D-4BF8-8F5B-BCC14C871348}"/>
    <cellStyle name="Comma 12 2 3" xfId="29655" xr:uid="{B47812A9-F555-454A-8F3F-946EFB179A34}"/>
    <cellStyle name="Comma 12 2 4" xfId="30095" xr:uid="{F83BC86D-1566-4D14-ACFD-F33C31141344}"/>
    <cellStyle name="Comma 12 3" xfId="3626" xr:uid="{00000000-0005-0000-0000-0000C5010000}"/>
    <cellStyle name="Comma 12 3 2" xfId="29787" xr:uid="{33AA548C-D797-4568-9126-E3D501F4FDC8}"/>
    <cellStyle name="Comma 12 3 3" xfId="29657" xr:uid="{11D32195-315E-49FB-ABE2-A5A93DFF4A4E}"/>
    <cellStyle name="Comma 12 4" xfId="5537" xr:uid="{A85C391B-D1F2-4216-9318-8F0D3F6AE60C}"/>
    <cellStyle name="Comma 12 4 2" xfId="29741" xr:uid="{8C58184A-BAEB-4E53-8424-41182C888A46}"/>
    <cellStyle name="Comma 12 4 2 2" xfId="30644" xr:uid="{EDF49783-1110-4297-BDA9-D7B8F2510818}"/>
    <cellStyle name="Comma 12 4 3" xfId="30560" xr:uid="{BD86C246-5046-425B-9AA5-444941F4BC54}"/>
    <cellStyle name="Comma 12 5" xfId="23516" xr:uid="{07A7475F-DD9D-4311-BCE3-CDFB929ABEC3}"/>
    <cellStyle name="Comma 12 5 2" xfId="24227" xr:uid="{737B9A1D-50A5-487A-9FD7-3644CCD4DE49}"/>
    <cellStyle name="Comma 12 6" xfId="29838" xr:uid="{6E14ACA3-AD72-4CFF-AC57-1A7106AAB474}"/>
    <cellStyle name="Comma 12 7" xfId="29983" xr:uid="{7B26457B-B100-45C9-AEF8-717D44DFD419}"/>
    <cellStyle name="Comma 12 8" xfId="29656" xr:uid="{018DB76F-8040-473C-9051-83E285BBCC78}"/>
    <cellStyle name="Comma 13" xfId="4846" xr:uid="{98FB8AE3-8A74-4A04-B00D-D9411690E8F8}"/>
    <cellStyle name="Comma 13 2" xfId="23768" xr:uid="{8137F544-9DC0-4A1D-A743-03E39E4E26C7}"/>
    <cellStyle name="Comma 13 3" xfId="27978" xr:uid="{280881A1-6BC3-460B-B930-F17C044447D4}"/>
    <cellStyle name="Comma 13 3 2" xfId="29986" xr:uid="{450A7152-C174-465E-A145-7A65D7CDF750}"/>
    <cellStyle name="Comma 13 4" xfId="14134" xr:uid="{B486616B-8B26-4DA6-8C53-0516518C48A3}"/>
    <cellStyle name="Comma 13 5" xfId="29614" xr:uid="{5F5E5C0E-EC18-477B-9B73-CD31B3561E61}"/>
    <cellStyle name="Comma 13 6" xfId="29589" xr:uid="{FB89F83E-E37C-4FFC-BA48-F04575448186}"/>
    <cellStyle name="Comma 13 6 2" xfId="30104" xr:uid="{74667268-208E-4EAB-8D25-919982D3AA46}"/>
    <cellStyle name="Comma 13 7" xfId="31693" xr:uid="{2B7125CE-691E-46A9-A75B-A95548906904}"/>
    <cellStyle name="Comma 14" xfId="6587" xr:uid="{086E4094-57BE-4FBE-A027-7BD0633E7C70}"/>
    <cellStyle name="Comma 14 2" xfId="16967" xr:uid="{1C47D78A-B6CF-4848-A816-4A799DD1F553}"/>
    <cellStyle name="Comma 15" xfId="9420" xr:uid="{A0D8A4E9-D361-4A4A-8D75-1F990BAA461F}"/>
    <cellStyle name="Comma 15 2" xfId="19800" xr:uid="{FFB068F8-D4CF-4B27-B252-D1FE2AC55C26}"/>
    <cellStyle name="Comma 16" xfId="12384" xr:uid="{2F36D744-A70D-4E96-A859-6F4569883850}"/>
    <cellStyle name="Comma 17" xfId="30099" xr:uid="{30B0F030-09BF-4437-91FA-9ED25A3FEA9F}"/>
    <cellStyle name="Comma 18" xfId="31724" xr:uid="{5A735BE1-EE31-4062-BA14-CEB426306F19}"/>
    <cellStyle name="Comma 2" xfId="445" xr:uid="{00000000-0005-0000-0000-0000C6010000}"/>
    <cellStyle name="Comma 2 2" xfId="446" xr:uid="{00000000-0005-0000-0000-0000C7010000}"/>
    <cellStyle name="Comma 2 2 2" xfId="31729" xr:uid="{C33B1854-5409-47E0-9622-295106621573}"/>
    <cellStyle name="Comma 2 3" xfId="29538" xr:uid="{FF87FE22-8FF9-4CB2-B9A9-1CAE3BE8240A}"/>
    <cellStyle name="Comma 2 3 2" xfId="29626" xr:uid="{2FF2A936-0949-457A-B26A-E82D4DE91561}"/>
    <cellStyle name="Comma 2 3 3" xfId="29592" xr:uid="{9BDAE080-E5CC-418E-BF83-F4564BF71D85}"/>
    <cellStyle name="Comma 2 4" xfId="29539" xr:uid="{0E168A37-ECE3-4667-8B8B-59B3E1739C89}"/>
    <cellStyle name="Comma 2 5" xfId="29537" xr:uid="{9ACEBE5C-D959-4C0C-A362-D59AF18CF135}"/>
    <cellStyle name="Comma 2 6" xfId="31728" xr:uid="{B55E41AA-D6D3-4F04-B263-B9443017BE0A}"/>
    <cellStyle name="Comma 3" xfId="447" xr:uid="{00000000-0005-0000-0000-0000C8010000}"/>
    <cellStyle name="Comma 3 2" xfId="448" xr:uid="{00000000-0005-0000-0000-0000C9010000}"/>
    <cellStyle name="Comma 3 2 2" xfId="29542" xr:uid="{84078DAF-EDCF-43CD-A64E-B780C7ADCCE3}"/>
    <cellStyle name="Comma 3 2 3" xfId="29541" xr:uid="{DDC3946A-F2B9-4B36-9F41-40F85EB2CBF2}"/>
    <cellStyle name="Comma 3 3" xfId="29543" xr:uid="{726CE31D-47C0-45A4-96F4-B60799298749}"/>
    <cellStyle name="Comma 3 3 2" xfId="29544" xr:uid="{C47C2F46-260D-4FDA-B2BD-10D1DFFEADB2}"/>
    <cellStyle name="Comma 3 3 3" xfId="29627" xr:uid="{CD3D052F-7127-4DEA-B161-3FEA76DFD702}"/>
    <cellStyle name="Comma 3 3 4" xfId="29593" xr:uid="{FABAFEB5-8032-4CAD-A462-DBE7A0863887}"/>
    <cellStyle name="Comma 3 4" xfId="29545" xr:uid="{EDEB217D-7C84-460A-8AD2-0CDC04253245}"/>
    <cellStyle name="Comma 3 5" xfId="29540" xr:uid="{B6A315B6-6A4C-4F1E-B295-BC34428F9581}"/>
    <cellStyle name="Comma 3 6" xfId="31727" xr:uid="{631850A2-9161-4E7E-9629-4BE710A0A149}"/>
    <cellStyle name="Comma 4" xfId="449" xr:uid="{00000000-0005-0000-0000-0000CA010000}"/>
    <cellStyle name="Comma 4 2" xfId="450" xr:uid="{00000000-0005-0000-0000-0000CB010000}"/>
    <cellStyle name="Comma 4 2 2" xfId="1571" xr:uid="{00000000-0005-0000-0000-0000CC010000}"/>
    <cellStyle name="Comma 4 2 2 2" xfId="25799" xr:uid="{6C936276-319B-4783-84AB-EFE78A676F45}"/>
    <cellStyle name="Comma 4 2 2 2 2" xfId="29826" xr:uid="{DE635B18-0487-4AE6-BFE3-D3C44E388539}"/>
    <cellStyle name="Comma 4 2 2 3" xfId="23121" xr:uid="{ECBCBC83-1276-4F3B-90ED-6EB6B5E3BEE4}"/>
    <cellStyle name="Comma 4 2 3" xfId="1572" xr:uid="{00000000-0005-0000-0000-0000CD010000}"/>
    <cellStyle name="Comma 4 2 3 2" xfId="31305" xr:uid="{49A9EC71-F7ED-4673-8683-2A4474D511C9}"/>
    <cellStyle name="Comma 4 2 3 3" xfId="31258" xr:uid="{23FD20D2-6052-4A6D-AD0A-35FA86F58AFB}"/>
    <cellStyle name="Comma 4 2 4" xfId="1570" xr:uid="{00000000-0005-0000-0000-0000CE010000}"/>
    <cellStyle name="Comma 4 2 5" xfId="30399" xr:uid="{5DA86F6A-D3C0-4A5F-9842-2E156ABF6968}"/>
    <cellStyle name="Comma 4 2 5 2" xfId="30422" xr:uid="{9B6E160E-E0CE-4CCE-BEB0-650117FAFF0C}"/>
    <cellStyle name="Comma 4 3" xfId="451" xr:uid="{00000000-0005-0000-0000-0000CF010000}"/>
    <cellStyle name="Comma 4 4" xfId="452" xr:uid="{00000000-0005-0000-0000-0000D0010000}"/>
    <cellStyle name="Comma 4 4 10" xfId="28448" xr:uid="{A9DC37B0-8CFA-4310-AAFD-BCD159EA3EDD}"/>
    <cellStyle name="Comma 4 4 11" xfId="14138" xr:uid="{8250F2EE-509B-49F5-8FBF-2BD44CC06118}"/>
    <cellStyle name="Comma 4 4 2" xfId="453" xr:uid="{00000000-0005-0000-0000-0000D1010000}"/>
    <cellStyle name="Comma 4 4 2 2" xfId="1575" xr:uid="{00000000-0005-0000-0000-0000D2010000}"/>
    <cellStyle name="Comma 4 4 2 3" xfId="1576" xr:uid="{00000000-0005-0000-0000-0000D3010000}"/>
    <cellStyle name="Comma 4 4 2 4" xfId="1574" xr:uid="{00000000-0005-0000-0000-0000D4010000}"/>
    <cellStyle name="Comma 4 4 2 5" xfId="6592" xr:uid="{610E9AB1-2307-4BBC-B77C-E877CA94AFC9}"/>
    <cellStyle name="Comma 4 4 2 5 2" xfId="16972" xr:uid="{0E82BE4F-B5B2-4C44-AEA4-E1860FE489C9}"/>
    <cellStyle name="Comma 4 4 2 6" xfId="9425" xr:uid="{C6BC21DB-B339-438F-A7ED-DD39A84D8F20}"/>
    <cellStyle name="Comma 4 4 2 6 2" xfId="19805" xr:uid="{860E20B2-5597-4943-816C-C02653EE99BB}"/>
    <cellStyle name="Comma 4 4 2 7" xfId="23637" xr:uid="{F00C2900-4C79-4650-9AB3-12D69A75DB55}"/>
    <cellStyle name="Comma 4 4 2 8" xfId="14139" xr:uid="{B456A1BF-4F23-4795-94B8-D827D09E4DA1}"/>
    <cellStyle name="Comma 4 4 3" xfId="1577" xr:uid="{00000000-0005-0000-0000-0000D5010000}"/>
    <cellStyle name="Comma 4 4 3 2" xfId="31306" xr:uid="{562EDFC7-98B1-48F5-955F-063537062A1F}"/>
    <cellStyle name="Comma 4 4 3 3" xfId="31269" xr:uid="{16BF9C11-0CAE-4CE6-9869-9C95A116E155}"/>
    <cellStyle name="Comma 4 4 4" xfId="1578" xr:uid="{00000000-0005-0000-0000-0000D6010000}"/>
    <cellStyle name="Comma 4 4 5" xfId="1573" xr:uid="{00000000-0005-0000-0000-0000D7010000}"/>
    <cellStyle name="Comma 4 4 6" xfId="6591" xr:uid="{0A8D3A67-A64F-4F53-AF0B-B594D2086FBC}"/>
    <cellStyle name="Comma 4 4 6 2" xfId="16971" xr:uid="{7B67508C-5F76-4FE1-BF6B-9F15A2B0DB00}"/>
    <cellStyle name="Comma 4 4 6 3" xfId="29821" xr:uid="{74EDB160-7CBA-4494-B188-F170C704F614}"/>
    <cellStyle name="Comma 4 4 7" xfId="9424" xr:uid="{566C6727-3490-4DCA-972B-8B31A47A8CF6}"/>
    <cellStyle name="Comma 4 4 7 2" xfId="19804" xr:uid="{6359102D-085E-4127-BB07-F596F983F298}"/>
    <cellStyle name="Comma 4 4 8" xfId="25494" xr:uid="{6D6D912C-EA9B-4831-9BCB-63F7FB0B1EA0}"/>
    <cellStyle name="Comma 4 4 9" xfId="23346" xr:uid="{088E0EFF-890F-451E-B14F-29F2F5D0498C}"/>
    <cellStyle name="Comma 4 5" xfId="454" xr:uid="{00000000-0005-0000-0000-0000D8010000}"/>
    <cellStyle name="Comma 4 5 2" xfId="1580" xr:uid="{00000000-0005-0000-0000-0000D9010000}"/>
    <cellStyle name="Comma 4 5 3" xfId="1581" xr:uid="{00000000-0005-0000-0000-0000DA010000}"/>
    <cellStyle name="Comma 4 5 4" xfId="1579" xr:uid="{00000000-0005-0000-0000-0000DB010000}"/>
    <cellStyle name="Comma 4 5 5" xfId="6593" xr:uid="{8A35B263-6F7A-49AC-8E7A-20930DCA1217}"/>
    <cellStyle name="Comma 4 5 5 2" xfId="16973" xr:uid="{9E7A9994-646C-4A7E-83E3-D82D76F3A78D}"/>
    <cellStyle name="Comma 4 5 6" xfId="9426" xr:uid="{1531D1A5-9674-41AD-95ED-44F3749628F4}"/>
    <cellStyle name="Comma 4 5 6 2" xfId="19806" xr:uid="{249AEF1A-76CC-48B8-9873-7EEABD898AE0}"/>
    <cellStyle name="Comma 4 5 7" xfId="25514" xr:uid="{0DEAA704-F95C-4E87-9110-9FD463A997C0}"/>
    <cellStyle name="Comma 4 5 8" xfId="14140" xr:uid="{A3A65910-F8AA-4619-B243-F249B19835F3}"/>
    <cellStyle name="Comma 4 6" xfId="1582" xr:uid="{00000000-0005-0000-0000-0000DC010000}"/>
    <cellStyle name="Comma 4 6 2" xfId="31307" xr:uid="{3EE936EE-7448-454D-8369-0075FED3742F}"/>
    <cellStyle name="Comma 4 6 3" xfId="31257" xr:uid="{AFF60B54-71D9-4F5E-95FC-6C8E9DA513F1}"/>
    <cellStyle name="Comma 4 7" xfId="29546" xr:uid="{B78349B5-AC35-4642-873C-F8F50234A6AC}"/>
    <cellStyle name="Comma 4 7 2" xfId="30398" xr:uid="{D7B37039-F76C-4235-9170-2C1DDBE8BEAC}"/>
    <cellStyle name="Comma 5" xfId="455" xr:uid="{00000000-0005-0000-0000-0000DD010000}"/>
    <cellStyle name="Comma 5 10" xfId="456" xr:uid="{00000000-0005-0000-0000-0000DE010000}"/>
    <cellStyle name="Comma 5 10 10" xfId="12502" xr:uid="{A85F005E-B09D-4C3C-B6DC-D559A6ED639C}"/>
    <cellStyle name="Comma 5 10 2" xfId="1584" xr:uid="{00000000-0005-0000-0000-0000DF010000}"/>
    <cellStyle name="Comma 5 10 2 2" xfId="3011" xr:uid="{00000000-0005-0000-0000-000088010000}"/>
    <cellStyle name="Comma 5 10 2 2 2" xfId="8090" xr:uid="{F1C70A20-B2B4-48DD-B456-14BC0DB6DEE9}"/>
    <cellStyle name="Comma 5 10 2 2 2 2" xfId="18470" xr:uid="{D65F5C81-3178-4486-8000-FCF3BEE00980}"/>
    <cellStyle name="Comma 5 10 2 2 2 2 2" xfId="31140" xr:uid="{BC4DE43E-54B6-47AE-8D8D-5E090F90402D}"/>
    <cellStyle name="Comma 5 10 2 2 2 2 3" xfId="30647" xr:uid="{780AA264-0FC4-467A-BD71-C14BFA2B4099}"/>
    <cellStyle name="Comma 5 10 2 2 3" xfId="10923" xr:uid="{B5528361-C365-4949-B220-3DC910C95B2B}"/>
    <cellStyle name="Comma 5 10 2 2 3 2" xfId="21303" xr:uid="{03F24B28-9B30-484A-95F2-76CD18C333A5}"/>
    <cellStyle name="Comma 5 10 2 2 4" xfId="23026" xr:uid="{6ED6C659-6C8B-4E98-AD16-21CAEAAA3990}"/>
    <cellStyle name="Comma 5 10 2 2 4 2" xfId="30077" xr:uid="{5D480D1D-8388-4F62-9CF4-9DBF9FA54D95}"/>
    <cellStyle name="Comma 5 10 2 2 5" xfId="28261" xr:uid="{0E89BC2C-AAC0-4BAF-90DA-612E91064FF9}"/>
    <cellStyle name="Comma 5 10 2 2 6" xfId="15637" xr:uid="{3D955D92-2834-48F1-81DE-3F0910DB23C3}"/>
    <cellStyle name="Comma 5 10 2 3" xfId="3683" xr:uid="{00000000-0005-0000-0000-0000DF010000}"/>
    <cellStyle name="Comma 5 10 2 3 2" xfId="27095" xr:uid="{A08B0E6B-8819-4B03-BF4E-42DDA3B90808}"/>
    <cellStyle name="Comma 5 10 2 3 3" xfId="26277" xr:uid="{D8061839-6EED-4DBC-8891-D026AE25DEC1}"/>
    <cellStyle name="Comma 5 10 2 4" xfId="5538" xr:uid="{6282514B-C4EC-426C-83CA-45A820F60EA8}"/>
    <cellStyle name="Comma 5 10 2 4 2" xfId="29773" xr:uid="{1FDA87F3-3FD6-448E-9F67-39316B95EE76}"/>
    <cellStyle name="Comma 5 10 2 4 2 2" xfId="31492" xr:uid="{1199F9C1-2C32-4C48-9889-51EEF7A981C2}"/>
    <cellStyle name="Comma 5 10 2 5" xfId="23291" xr:uid="{0EAE3213-47AE-4FC6-89F7-5549C8EC9759}"/>
    <cellStyle name="Comma 5 10 2 5 2" xfId="25831" xr:uid="{C3EB4B5C-4375-4089-99BE-C914117611CD}"/>
    <cellStyle name="Comma 5 10 2 6" xfId="26813" xr:uid="{5CB19104-F3F2-4DE7-808E-E41D689C1F77}"/>
    <cellStyle name="Comma 5 10 2 7" xfId="13513" xr:uid="{4AFFE940-20D3-42F6-9C7D-82F9186E7D63}"/>
    <cellStyle name="Comma 5 10 3" xfId="1585" xr:uid="{00000000-0005-0000-0000-0000E0010000}"/>
    <cellStyle name="Comma 5 10 3 2" xfId="2664" xr:uid="{00000000-0005-0000-0000-000089010000}"/>
    <cellStyle name="Comma 5 10 3 2 2" xfId="7787" xr:uid="{D863A7D1-FDB3-4B9D-BAAD-9D7D509DDC5B}"/>
    <cellStyle name="Comma 5 10 3 2 2 2" xfId="18167" xr:uid="{2A823F66-1FDA-4DB6-90BA-52A796C69F02}"/>
    <cellStyle name="Comma 5 10 3 2 2 2 2" xfId="31133" xr:uid="{D66B271E-31C5-428C-ACF2-9245CA7B6F3D}"/>
    <cellStyle name="Comma 5 10 3 2 2 2 3" xfId="30648" xr:uid="{5209E49B-98EE-4AAE-8B20-56D727995719}"/>
    <cellStyle name="Comma 5 10 3 2 3" xfId="10620" xr:uid="{B59C76FD-A4E9-4866-9F1E-6518BC0C5396}"/>
    <cellStyle name="Comma 5 10 3 2 3 2" xfId="21000" xr:uid="{47E7FFC6-63B5-4650-B36B-84C80C2755B8}"/>
    <cellStyle name="Comma 5 10 3 2 4" xfId="15334" xr:uid="{62DDD7AA-A1D8-420F-846E-73F0CBC3D630}"/>
    <cellStyle name="Comma 5 10 3 2 5" xfId="30423" xr:uid="{0D3BEB3D-D227-4EB9-9B37-EBD8C7DD146B}"/>
    <cellStyle name="Comma 5 10 3 3" xfId="3623" xr:uid="{00000000-0005-0000-0000-0000E0010000}"/>
    <cellStyle name="Comma 5 10 3 4" xfId="5539" xr:uid="{2F4176BB-1147-4705-9BF5-3478E814BF1F}"/>
    <cellStyle name="Comma 5 10 3 4 2" xfId="29749" xr:uid="{C0AE8EE6-7BBE-424E-806D-886FC26B0A0A}"/>
    <cellStyle name="Comma 5 10 3 5" xfId="24424" xr:uid="{440A3D29-60C1-4AFD-B777-DEDEC2F90CDC}"/>
    <cellStyle name="Comma 5 10 3 6" xfId="13064" xr:uid="{4A179273-1E94-4440-A91B-D0CE1562A50D}"/>
    <cellStyle name="Comma 5 10 4" xfId="1583" xr:uid="{00000000-0005-0000-0000-0000E1010000}"/>
    <cellStyle name="Comma 5 10 4 2" xfId="2271" xr:uid="{00000000-0005-0000-0000-000087010000}"/>
    <cellStyle name="Comma 5 10 4 2 2" xfId="7397" xr:uid="{2C0DCA8C-6BD6-4848-A250-23AB56676728}"/>
    <cellStyle name="Comma 5 10 4 2 2 2" xfId="17777" xr:uid="{B21D7D75-3244-4F26-B490-5EC2650D1448}"/>
    <cellStyle name="Comma 5 10 4 2 3" xfId="10230" xr:uid="{6B2CC225-FDF3-4BE5-9315-88A728D24FD6}"/>
    <cellStyle name="Comma 5 10 4 2 3 2" xfId="20610" xr:uid="{6E6A4E4B-61FB-458D-A4B9-C9CB4689F4FD}"/>
    <cellStyle name="Comma 5 10 4 2 4" xfId="28323" xr:uid="{7695E883-6177-431C-8532-EA8870BB0990}"/>
    <cellStyle name="Comma 5 10 4 2 5" xfId="28328" xr:uid="{FC723014-751A-4A40-BE67-D3567892532F}"/>
    <cellStyle name="Comma 5 10 4 2 6" xfId="14944" xr:uid="{352031EF-2D57-4537-BD5B-0BDF6743C8E4}"/>
    <cellStyle name="Comma 5 10 4 3" xfId="3577" xr:uid="{00000000-0005-0000-0000-0000E1010000}"/>
    <cellStyle name="Comma 5 10 4 4" xfId="23911" xr:uid="{A0E22693-D6AA-4593-989F-35C45B43184B}"/>
    <cellStyle name="Comma 5 10 5" xfId="3859" xr:uid="{F8C8D734-DCC5-4C88-B842-664E1299CBF0}"/>
    <cellStyle name="Comma 5 10 5 2" xfId="8690" xr:uid="{5E5913C1-036C-42F6-8350-C4BD4BAE9EF4}"/>
    <cellStyle name="Comma 5 10 5 2 2" xfId="28962" xr:uid="{7ED6E5D1-F2F9-47D7-B3B9-B23DAC9DEA56}"/>
    <cellStyle name="Comma 5 10 5 2 2 2" xfId="31240" xr:uid="{A60BA2E9-5E09-4F2A-9DB6-B3FEE45D40DC}"/>
    <cellStyle name="Comma 5 10 5 2 2 3" xfId="30646" xr:uid="{10006A27-5DF4-43B7-AE9F-0CE667495F20}"/>
    <cellStyle name="Comma 5 10 5 2 3" xfId="26069" xr:uid="{0A54DC91-F591-42A2-BA5E-7276541616CC}"/>
    <cellStyle name="Comma 5 10 5 2 4" xfId="19070" xr:uid="{273ED19A-6305-4A08-8B50-05B302DCC7A3}"/>
    <cellStyle name="Comma 5 10 5 3" xfId="11523" xr:uid="{0C78AAE6-034A-4A1B-8A3F-C1AD74B711C7}"/>
    <cellStyle name="Comma 5 10 5 3 2" xfId="21903" xr:uid="{3ACF1F89-59B6-459B-A2BF-64F748857E3F}"/>
    <cellStyle name="Comma 5 10 5 4" xfId="25302" xr:uid="{C0390E66-4C52-4772-BEDB-6D55E1EA2350}"/>
    <cellStyle name="Comma 5 10 5 5" xfId="16237" xr:uid="{7AC3AC5A-1212-49EF-A828-8E7C20DAFED6}"/>
    <cellStyle name="Comma 5 10 6" xfId="4851" xr:uid="{B5AA8CEF-C25B-4DA3-B914-31CD98DD93BF}"/>
    <cellStyle name="Comma 5 10 6 2" xfId="28045" xr:uid="{FD1B2980-5F21-4760-88F9-92CC3E105641}"/>
    <cellStyle name="Comma 5 10 6 3" xfId="26552" xr:uid="{EF223D4E-E1BC-4881-ABF4-3BBB515CECFC}"/>
    <cellStyle name="Comma 5 10 6 4" xfId="14142" xr:uid="{140302DF-BE3B-4369-92CC-B67CEE834879}"/>
    <cellStyle name="Comma 5 10 7" xfId="6595" xr:uid="{C3AD3989-BC4A-4AAA-AEC2-B08705FCE9B0}"/>
    <cellStyle name="Comma 5 10 7 2" xfId="28028" xr:uid="{B837468C-BEBF-4CEC-ADE2-12B1FCAED4F9}"/>
    <cellStyle name="Comma 5 10 7 3" xfId="27370" xr:uid="{8EED9F44-3498-430B-BC6B-CC256C591A9F}"/>
    <cellStyle name="Comma 5 10 7 4" xfId="16975" xr:uid="{75EEF300-26D6-4B14-B5AF-ECB65CBCCB05}"/>
    <cellStyle name="Comma 5 10 8" xfId="9428" xr:uid="{5484C410-9246-4841-A9A7-890E6C7CA77F}"/>
    <cellStyle name="Comma 5 10 8 2" xfId="19808" xr:uid="{FC6C34CB-2ADD-4980-9E17-6E4E388A755C}"/>
    <cellStyle name="Comma 5 10 9" xfId="23858" xr:uid="{2F610054-85E4-42A4-90E0-D52A865C355A}"/>
    <cellStyle name="Comma 5 11" xfId="457" xr:uid="{00000000-0005-0000-0000-0000E2010000}"/>
    <cellStyle name="Comma 5 11 10" xfId="12660" xr:uid="{1966AA8B-6911-4191-8EF9-D4B44BA16B12}"/>
    <cellStyle name="Comma 5 11 2" xfId="1587" xr:uid="{00000000-0005-0000-0000-0000E3010000}"/>
    <cellStyle name="Comma 5 11 2 2" xfId="3012" xr:uid="{00000000-0005-0000-0000-00008B010000}"/>
    <cellStyle name="Comma 5 11 2 2 2" xfId="8091" xr:uid="{A686F410-99C8-4E53-A4B9-F200FED0F5FE}"/>
    <cellStyle name="Comma 5 11 2 2 2 2" xfId="18471" xr:uid="{5B5E9A11-8327-49C7-852B-1B0EC750B7F4}"/>
    <cellStyle name="Comma 5 11 2 2 2 2 2" xfId="31141" xr:uid="{BEACBA90-14BE-4F92-B5E7-3C26563FBC82}"/>
    <cellStyle name="Comma 5 11 2 2 2 2 3" xfId="30649" xr:uid="{EE401E08-5210-4185-B9F9-C2D3DC80A78B}"/>
    <cellStyle name="Comma 5 11 2 2 2 3" xfId="30080" xr:uid="{E6661E45-819E-42CB-8A7D-43A8E81FC579}"/>
    <cellStyle name="Comma 5 11 2 2 3" xfId="10924" xr:uid="{8C6A2058-F80A-4732-A1AD-C675F255A21E}"/>
    <cellStyle name="Comma 5 11 2 2 3 2" xfId="21304" xr:uid="{9A7CB507-8DF3-4257-9E46-9E278E1B8C79}"/>
    <cellStyle name="Comma 5 11 2 2 4" xfId="26964" xr:uid="{CDD14B4E-3B05-4D91-99DD-069BE67AF33A}"/>
    <cellStyle name="Comma 5 11 2 2 5" xfId="27152" xr:uid="{DB84D4BF-7756-42ED-91FF-484D48E26118}"/>
    <cellStyle name="Comma 5 11 2 2 6" xfId="15638" xr:uid="{246F413A-E2AF-4FA9-B3F2-1839EB858537}"/>
    <cellStyle name="Comma 5 11 2 3" xfId="3667" xr:uid="{00000000-0005-0000-0000-0000E3010000}"/>
    <cellStyle name="Comma 5 11 2 4" xfId="5540" xr:uid="{4A98B1E2-1852-47FD-B8E3-2DAC983AEE30}"/>
    <cellStyle name="Comma 5 11 2 4 2" xfId="29774" xr:uid="{5B89B83B-E1C6-40C5-AF29-1ADC272529C9}"/>
    <cellStyle name="Comma 5 11 2 5" xfId="22727" xr:uid="{8D9ECDAE-292F-46A0-BFD2-DA9957370FAD}"/>
    <cellStyle name="Comma 5 11 2 6" xfId="13514" xr:uid="{39ABB685-FAC4-4C1E-B36A-85BFF7734362}"/>
    <cellStyle name="Comma 5 11 2 7" xfId="29987" xr:uid="{A3343EC1-8F20-4E29-86BB-E29B03AAC49D}"/>
    <cellStyle name="Comma 5 11 3" xfId="1588" xr:uid="{00000000-0005-0000-0000-0000E4010000}"/>
    <cellStyle name="Comma 5 11 3 2" xfId="23723" xr:uid="{DE4AAC3D-5400-4129-ACD2-D8964E8AE622}"/>
    <cellStyle name="Comma 5 11 3 2 2" xfId="29677" xr:uid="{9474F383-D5BD-41F9-8619-741081722E0E}"/>
    <cellStyle name="Comma 5 11 3 2 2 2" xfId="30650" xr:uid="{14E09C75-6A48-4605-B0CF-75A08A9D1184}"/>
    <cellStyle name="Comma 5 11 3 3" xfId="25077" xr:uid="{C5B7A41E-9D71-47D2-9EF7-127D9DBA2D47}"/>
    <cellStyle name="Comma 5 11 3 3 2" xfId="30088" xr:uid="{234EB7E4-AF97-4EA4-B207-EBADEEC79F40}"/>
    <cellStyle name="Comma 5 11 3 3 3" xfId="29789" xr:uid="{93461E03-FAE1-47C5-BE60-8136A914F2E8}"/>
    <cellStyle name="Comma 5 11 3 4" xfId="29930" xr:uid="{ED92591A-7C8B-4C2B-9824-630241CBB16F}"/>
    <cellStyle name="Comma 5 11 3 5" xfId="30048" xr:uid="{A605A163-DF82-49C7-BA28-2842EBC3D630}"/>
    <cellStyle name="Comma 5 11 3 6" xfId="29658" xr:uid="{88614ECA-9FAA-44D9-8706-EB4957BA3CF1}"/>
    <cellStyle name="Comma 5 11 4" xfId="1586" xr:uid="{00000000-0005-0000-0000-0000E5010000}"/>
    <cellStyle name="Comma 5 11 4 2" xfId="25780" xr:uid="{DBEBD298-D49E-492E-82DD-D45AE9C70099}"/>
    <cellStyle name="Comma 5 11 4 2 2" xfId="29790" xr:uid="{6E3F2F72-313F-4976-A168-08F65B495545}"/>
    <cellStyle name="Comma 5 11 4 2 2 2" xfId="30651" xr:uid="{DD9EEB0E-77BF-4E10-96B5-564B49FC67E2}"/>
    <cellStyle name="Comma 5 11 4 3" xfId="25811" xr:uid="{3DDE5F0F-E80C-49A7-A2F9-760F7B731187}"/>
    <cellStyle name="Comma 5 11 5" xfId="4118" xr:uid="{326795D2-3CE4-4B44-9613-7463CD743D12}"/>
    <cellStyle name="Comma 5 11 5 2" xfId="8889" xr:uid="{ECCB6D7E-C429-4896-A166-281E63951623}"/>
    <cellStyle name="Comma 5 11 5 2 2" xfId="19269" xr:uid="{C44CDE0A-5662-497E-A88C-E6558F00915E}"/>
    <cellStyle name="Comma 5 11 5 3" xfId="11722" xr:uid="{9AAE4BD8-E8D5-4F67-964B-77E7561EB31F}"/>
    <cellStyle name="Comma 5 11 5 3 2" xfId="22102" xr:uid="{C0BEB642-CEF7-49CD-A5E0-AF132CFA3016}"/>
    <cellStyle name="Comma 5 11 5 4" xfId="26946" xr:uid="{8FCFEBD1-9C61-417C-9361-BA6BACD9EE18}"/>
    <cellStyle name="Comma 5 11 5 5" xfId="26067" xr:uid="{A550E6A6-0D23-4FF4-817E-3EF3384416BB}"/>
    <cellStyle name="Comma 5 11 5 6" xfId="16436" xr:uid="{C1A61E72-5B41-4C1D-93D9-C0FF857E260F}"/>
    <cellStyle name="Comma 5 11 6" xfId="4852" xr:uid="{7F35F456-CEA9-47F3-ACCB-BB64D045948A}"/>
    <cellStyle name="Comma 5 11 6 2" xfId="27441" xr:uid="{1ACF7B3B-8BF9-4617-AFD7-425DDFC57C66}"/>
    <cellStyle name="Comma 5 11 6 3" xfId="27438" xr:uid="{FDE17731-3386-4AC0-A1F8-63BB2D8DAC43}"/>
    <cellStyle name="Comma 5 11 6 4" xfId="14143" xr:uid="{4AD93818-DB36-44F7-BA3F-4C514E4885F1}"/>
    <cellStyle name="Comma 5 11 7" xfId="6596" xr:uid="{E603367D-691C-488F-8700-9B7F21B923E4}"/>
    <cellStyle name="Comma 5 11 7 2" xfId="16976" xr:uid="{F038355B-C278-4949-A2DC-F6D04B005AFA}"/>
    <cellStyle name="Comma 5 11 8" xfId="9429" xr:uid="{43960141-1975-43C7-BB87-1966EFE5FC2B}"/>
    <cellStyle name="Comma 5 11 8 2" xfId="19809" xr:uid="{0AFB9F97-FB29-46DD-B839-C554FF6E03EE}"/>
    <cellStyle name="Comma 5 11 9" xfId="25324" xr:uid="{D9CE3968-1E51-41A1-A7DC-42C9DD7789D6}"/>
    <cellStyle name="Comma 5 12" xfId="458" xr:uid="{00000000-0005-0000-0000-0000E6010000}"/>
    <cellStyle name="Comma 5 12 2" xfId="1590" xr:uid="{00000000-0005-0000-0000-0000E7010000}"/>
    <cellStyle name="Comma 5 12 2 2" xfId="23643" xr:uid="{EF680471-4A71-491B-8847-27ACE345D225}"/>
    <cellStyle name="Comma 5 12 2 2 2" xfId="29802" xr:uid="{28069167-96F1-4760-B171-26C9359F893A}"/>
    <cellStyle name="Comma 5 12 2 2 2 2" xfId="30653" xr:uid="{1C15ADE8-9C6B-4E22-ABDB-1CDE3C1EAEF3}"/>
    <cellStyle name="Comma 5 12 2 3" xfId="25391" xr:uid="{743C3469-6FF5-41E6-ABC2-03AE1A3F0028}"/>
    <cellStyle name="Comma 5 12 2 3 2" xfId="30094" xr:uid="{8FDA08CE-536E-4BFE-98F8-7C70F6A1D15C}"/>
    <cellStyle name="Comma 5 12 2 3 3" xfId="29788" xr:uid="{4BBFA82A-C001-427F-A921-B1CB7AFDA3A9}"/>
    <cellStyle name="Comma 5 12 2 4" xfId="29919" xr:uid="{004245DF-BDE0-4333-8AC4-755018D8E4AD}"/>
    <cellStyle name="Comma 5 12 2 5" xfId="30033" xr:uid="{0ACE1595-6482-489E-B630-577F27B231A3}"/>
    <cellStyle name="Comma 5 12 2 6" xfId="29653" xr:uid="{2C57DB15-B736-4E88-AEC9-323F5ACFBD95}"/>
    <cellStyle name="Comma 5 12 3" xfId="1591" xr:uid="{00000000-0005-0000-0000-0000E8010000}"/>
    <cellStyle name="Comma 5 12 3 2" xfId="23255" xr:uid="{6D57B10A-6741-4069-93BF-29EFDF4F6C0B}"/>
    <cellStyle name="Comma 5 12 3 3" xfId="24383" xr:uid="{F61EDBCB-4E7F-4373-BBB6-91316B7F1263}"/>
    <cellStyle name="Comma 5 12 4" xfId="1589" xr:uid="{00000000-0005-0000-0000-0000E9010000}"/>
    <cellStyle name="Comma 5 12 5" xfId="4853" xr:uid="{F159FDFA-5E1D-4A42-9FB3-8400939452AE}"/>
    <cellStyle name="Comma 5 12 5 2" xfId="14144" xr:uid="{6CAB6457-CDF0-43E9-8573-01A4850CBF99}"/>
    <cellStyle name="Comma 5 12 5 2 2" xfId="31112" xr:uid="{C0AE9176-2E0B-4399-B7EF-13AFE3E0D51C}"/>
    <cellStyle name="Comma 5 12 5 2 3" xfId="30652" xr:uid="{540D4B2D-5839-41C4-BB67-C634993101F7}"/>
    <cellStyle name="Comma 5 12 6" xfId="6597" xr:uid="{3A255307-572F-4096-BE3B-A84D759EBA98}"/>
    <cellStyle name="Comma 5 12 6 2" xfId="16977" xr:uid="{C2E33B45-1448-434C-98E9-36181F6C14F8}"/>
    <cellStyle name="Comma 5 12 7" xfId="9430" xr:uid="{DE176410-6284-42C9-B0CF-A8C658E03F46}"/>
    <cellStyle name="Comma 5 12 7 2" xfId="19810" xr:uid="{DB459E27-E6F7-4C87-A63E-D5F7A6CC076E}"/>
    <cellStyle name="Comma 5 12 8" xfId="24808" xr:uid="{90958A69-207E-4B87-B4BE-8D883B54759B}"/>
    <cellStyle name="Comma 5 12 9" xfId="13358" xr:uid="{19A90194-FA7E-440E-AF4A-92CD549DEC9F}"/>
    <cellStyle name="Comma 5 13" xfId="1592" xr:uid="{00000000-0005-0000-0000-0000EA010000}"/>
    <cellStyle name="Comma 5 13 2" xfId="2429" xr:uid="{00000000-0005-0000-0000-00008D010000}"/>
    <cellStyle name="Comma 5 13 2 2" xfId="7553" xr:uid="{B91CD4AA-AFD9-47AC-B12D-1B567D59EEF3}"/>
    <cellStyle name="Comma 5 13 2 2 2" xfId="17933" xr:uid="{E8437ED8-2295-4E8E-BDF0-609A90FEDE0F}"/>
    <cellStyle name="Comma 5 13 2 2 2 2" xfId="31130" xr:uid="{449A2E8F-2AC7-47DC-B478-E5E05118B3AB}"/>
    <cellStyle name="Comma 5 13 2 2 2 3" xfId="30654" xr:uid="{9E013BF8-2A6D-4407-97E0-37CC1EB70273}"/>
    <cellStyle name="Comma 5 13 2 3" xfId="10386" xr:uid="{BFE02990-9404-4EE5-99FB-5B33B4DA9EDF}"/>
    <cellStyle name="Comma 5 13 2 3 2" xfId="20766" xr:uid="{2A4646E5-E7C9-419B-BD7A-C79F73C315A2}"/>
    <cellStyle name="Comma 5 13 2 4" xfId="27800" xr:uid="{5006A1E1-AA79-4A0C-B7B1-2FEC3203E50F}"/>
    <cellStyle name="Comma 5 13 2 5" xfId="26643" xr:uid="{B9000EF6-D70E-4F90-9CE9-E75B119014F2}"/>
    <cellStyle name="Comma 5 13 2 6" xfId="15100" xr:uid="{508A87DE-C77E-4F26-8878-27C69F773A5A}"/>
    <cellStyle name="Comma 5 13 3" xfId="3576" xr:uid="{00000000-0005-0000-0000-0000EA010000}"/>
    <cellStyle name="Comma 5 13 4" xfId="5541" xr:uid="{EA1DAE49-7147-4C06-8D39-0EAFAC4C7544}"/>
    <cellStyle name="Comma 5 13 4 2" xfId="29742" xr:uid="{83290D88-98BF-4B31-878D-137425176835}"/>
    <cellStyle name="Comma 5 13 5" xfId="25274" xr:uid="{25255301-425F-471E-91E5-8CA85BD8C643}"/>
    <cellStyle name="Comma 5 13 6" xfId="12813" xr:uid="{04EED2F0-E263-4E01-BB71-1A5052885D35}"/>
    <cellStyle name="Comma 5 14" xfId="2156" xr:uid="{00000000-0005-0000-0000-000086010000}"/>
    <cellStyle name="Comma 5 14 2" xfId="7282" xr:uid="{822762EF-D3DA-4F0E-A147-996E17AEA36E}"/>
    <cellStyle name="Comma 5 14 2 2" xfId="27688" xr:uid="{0256D1D7-ED9F-4C82-97E0-9170310A5329}"/>
    <cellStyle name="Comma 5 14 2 2 2" xfId="31194" xr:uid="{A859EBA4-C66C-49BD-9DEA-1AB3109F716F}"/>
    <cellStyle name="Comma 5 14 2 2 3" xfId="30655" xr:uid="{BEC1FD1F-B5EC-4F1A-BCDF-25B7ACE13F58}"/>
    <cellStyle name="Comma 5 14 2 3" xfId="28279" xr:uid="{3C9C4E2E-B9DF-4364-90C5-E2FDD470EA95}"/>
    <cellStyle name="Comma 5 14 2 4" xfId="17662" xr:uid="{3738291B-0565-419F-B166-FACBBDEE0D75}"/>
    <cellStyle name="Comma 5 14 3" xfId="10115" xr:uid="{65636AD0-40EA-4BAF-9ABF-40BCE104B2C9}"/>
    <cellStyle name="Comma 5 14 3 2" xfId="20495" xr:uid="{6F491D37-1CB8-413E-A52B-4D7C95D189A8}"/>
    <cellStyle name="Comma 5 14 4" xfId="24734" xr:uid="{C9CBED3C-72E0-4E12-887C-B3DEBF97CEC8}"/>
    <cellStyle name="Comma 5 14 5" xfId="14829" xr:uid="{9DAB25E0-335E-450D-B4EF-01133EEBCC53}"/>
    <cellStyle name="Comma 5 15" xfId="3777" xr:uid="{027FE1B2-BC1A-461C-BAA0-62514BD1464F}"/>
    <cellStyle name="Comma 5 15 2" xfId="8617" xr:uid="{F937F0BE-13DB-4336-9B90-88F49A5B7AED}"/>
    <cellStyle name="Comma 5 15 2 2" xfId="18997" xr:uid="{406AA88D-B0B1-4594-932D-2CCB31970E22}"/>
    <cellStyle name="Comma 5 15 3" xfId="11450" xr:uid="{61CAAD24-E5D7-4864-B98A-9508BBD6E09F}"/>
    <cellStyle name="Comma 5 15 3 2" xfId="21830" xr:uid="{6D8E4531-45E2-4E20-86E7-0D1E6B5CA0F6}"/>
    <cellStyle name="Comma 5 15 4" xfId="23603" xr:uid="{EF87A7D9-884A-4F64-B1B7-C8CC7C6997AF}"/>
    <cellStyle name="Comma 5 15 5" xfId="27457" xr:uid="{89903692-C0B4-4F40-89C4-C75A817A2DC4}"/>
    <cellStyle name="Comma 5 15 6" xfId="16164" xr:uid="{4DDC0FBF-B94A-4F81-BE4B-8A9FFDB8C8BD}"/>
    <cellStyle name="Comma 5 16" xfId="4850" xr:uid="{AAA3F902-D68A-45E2-99C8-03FE656262D7}"/>
    <cellStyle name="Comma 5 16 2" xfId="14141" xr:uid="{D008B574-2BA2-43A2-880B-6754BDBFEAFF}"/>
    <cellStyle name="Comma 5 17" xfId="6594" xr:uid="{EE2E808B-4607-4A07-9806-599DB57C2243}"/>
    <cellStyle name="Comma 5 17 2" xfId="16974" xr:uid="{B081372B-6E11-43A4-9C57-E86647752419}"/>
    <cellStyle name="Comma 5 18" xfId="9427" xr:uid="{D1DEE1ED-E00D-45EE-88AE-80066179EB47}"/>
    <cellStyle name="Comma 5 18 2" xfId="19807" xr:uid="{957E1A22-9D68-491A-BBAD-B4FA4FDEB1B3}"/>
    <cellStyle name="Comma 5 19" xfId="24647" xr:uid="{9055C8F1-409E-4A3A-8DD3-7D0245A6EEF9}"/>
    <cellStyle name="Comma 5 2" xfId="459" xr:uid="{00000000-0005-0000-0000-0000EB010000}"/>
    <cellStyle name="Comma 5 2 10" xfId="30620" xr:uid="{6CBFC4BF-7DDA-4C8A-94A9-9E3C38E62A4B}"/>
    <cellStyle name="Comma 5 2 11" xfId="30918" xr:uid="{8F444BA6-836C-451D-A598-AB3984741623}"/>
    <cellStyle name="Comma 5 2 2" xfId="460" xr:uid="{00000000-0005-0000-0000-0000EC010000}"/>
    <cellStyle name="Comma 5 2 2 2" xfId="1594" xr:uid="{00000000-0005-0000-0000-0000ED010000}"/>
    <cellStyle name="Comma 5 2 2 2 2" xfId="30597" xr:uid="{F2BDA96F-A29A-44D4-96C7-93F474199524}"/>
    <cellStyle name="Comma 5 2 2 2 2 2" xfId="30657" xr:uid="{7828C1F8-5535-4B0E-A3F8-9190370F23A7}"/>
    <cellStyle name="Comma 5 2 2 2 3" xfId="30561" xr:uid="{FE94402B-6C78-43D2-9887-F6959E6CC981}"/>
    <cellStyle name="Comma 5 2 2 2 4" xfId="30926" xr:uid="{3089C8D7-EDC7-49C2-98BE-A8D0DB944D04}"/>
    <cellStyle name="Comma 5 2 2 3" xfId="1595" xr:uid="{00000000-0005-0000-0000-0000EE010000}"/>
    <cellStyle name="Comma 5 2 2 3 2" xfId="30613" xr:uid="{8A82B498-C017-42E6-9D27-435A4DAFCF79}"/>
    <cellStyle name="Comma 5 2 2 3 2 2" xfId="30658" xr:uid="{84E2DE58-A4C0-4259-9280-0F10CD7AD0EB}"/>
    <cellStyle name="Comma 5 2 2 3 3" xfId="30574" xr:uid="{08126CC7-7B32-4987-B56B-3E8A92004100}"/>
    <cellStyle name="Comma 5 2 2 3 4" xfId="30940" xr:uid="{85BC386F-6704-42BC-B35B-A909453864AD}"/>
    <cellStyle name="Comma 5 2 2 4" xfId="1593" xr:uid="{00000000-0005-0000-0000-0000EF010000}"/>
    <cellStyle name="Comma 5 2 2 4 2" xfId="30549" xr:uid="{2B6B9656-2890-4C76-9E86-2F9A400B5207}"/>
    <cellStyle name="Comma 5 2 2 4 2 2" xfId="30659" xr:uid="{ABCDE278-9ADF-4B7C-B51D-6A70B9BEFAB0}"/>
    <cellStyle name="Comma 5 2 2 5" xfId="6598" xr:uid="{273D3645-09BF-4A18-A4AB-EDE25B05A3A6}"/>
    <cellStyle name="Comma 5 2 2 5 2" xfId="16978" xr:uid="{2C95035C-ACBA-47B5-BDB7-B687EB0B1702}"/>
    <cellStyle name="Comma 5 2 2 5 2 2" xfId="30656" xr:uid="{E4E4FE59-056E-41F0-8A6A-EBAEB1C31ADE}"/>
    <cellStyle name="Comma 5 2 2 5 3" xfId="30424" xr:uid="{81309697-6C75-42F8-A5FC-85A5EDEE9FEF}"/>
    <cellStyle name="Comma 5 2 2 6" xfId="9431" xr:uid="{FAAC16A9-4153-4AFD-B1F8-20E8F3A87C8C}"/>
    <cellStyle name="Comma 5 2 2 6 2" xfId="19811" xr:uid="{145F7030-0050-4EBD-8D41-3709A9B0904C}"/>
    <cellStyle name="Comma 5 2 2 7" xfId="25026" xr:uid="{DE75B844-EBEC-4A64-A7E9-57FF65839502}"/>
    <cellStyle name="Comma 5 2 2 8" xfId="14145" xr:uid="{58BAEC72-D61F-4682-9993-3944940B8945}"/>
    <cellStyle name="Comma 5 2 2 9" xfId="29548" xr:uid="{D4CDF6AA-3C1C-45DB-BF23-683A3F5A2E8F}"/>
    <cellStyle name="Comma 5 2 3" xfId="29549" xr:uid="{FF57FBA9-0AC5-4F16-B51E-CE304EC6B7FE}"/>
    <cellStyle name="Comma 5 2 3 2" xfId="31242" xr:uid="{794021D0-B7E1-43D6-8B4B-606F025E00C3}"/>
    <cellStyle name="Comma 5 2 3 3" xfId="30409" xr:uid="{8B4B4793-C486-440B-BCBB-9B72DFB4032F}"/>
    <cellStyle name="Comma 5 2 4" xfId="29547" xr:uid="{508F08B6-13CA-453B-BC60-59F1E4465DDC}"/>
    <cellStyle name="Comma 5 2 4 2" xfId="30425" xr:uid="{30BD32B9-0394-4F1A-8237-D6AC5BD7AB92}"/>
    <cellStyle name="Comma 5 2 4 2 2" xfId="30598" xr:uid="{7C326B72-A0A1-4BC5-AB91-EEAB81161F94}"/>
    <cellStyle name="Comma 5 2 4 2 2 2" xfId="30660" xr:uid="{ED5AF7EF-0B78-407A-864D-EEEBE05E98FC}"/>
    <cellStyle name="Comma 5 2 4 2 3" xfId="30562" xr:uid="{92CD2FD6-65B4-444B-9BD4-8BD03B652048}"/>
    <cellStyle name="Comma 5 2 4 2 4" xfId="30927" xr:uid="{9F33CA11-07C6-481C-A78E-213CF504BA88}"/>
    <cellStyle name="Comma 5 2 4 3" xfId="30550" xr:uid="{0F4C2308-2688-446C-A27E-BFCE11140C68}"/>
    <cellStyle name="Comma 5 2 4 3 2" xfId="30632" xr:uid="{CFB4CA51-42B2-4BF5-9AF9-673F00BD5CFD}"/>
    <cellStyle name="Comma 5 2 4 3 3" xfId="30942" xr:uid="{35CEEE63-7BB2-4EEA-83CF-5333A9F63EF4}"/>
    <cellStyle name="Comma 5 2 4 4" xfId="30580" xr:uid="{79C2FE9C-BC47-45D3-81C7-55923423D801}"/>
    <cellStyle name="Comma 5 2 4 5" xfId="30621" xr:uid="{2D2FE097-3E58-4E43-B405-32F2F658B65A}"/>
    <cellStyle name="Comma 5 2 4 6" xfId="30919" xr:uid="{FFFC894D-F0FF-4CEA-9DAF-F49F3E52EACB}"/>
    <cellStyle name="Comma 5 2 4 7" xfId="31241" xr:uid="{2E5D930F-8B70-4941-B7AD-A1A539EE389A}"/>
    <cellStyle name="Comma 5 2 4 8" xfId="30410" xr:uid="{2F788AFF-2365-4173-9AD4-9EB5EE2CD90F}"/>
    <cellStyle name="Comma 5 2 5" xfId="30411" xr:uid="{1B854D74-2C11-4B25-A896-E9F8E6D4D71C}"/>
    <cellStyle name="Comma 5 2 5 2" xfId="30426" xr:uid="{C24CF4A1-604C-4A78-A752-E05C845168E9}"/>
    <cellStyle name="Comma 5 2 5 2 2" xfId="30599" xr:uid="{10A672CB-2ACF-4A8A-BC8B-83FA20866661}"/>
    <cellStyle name="Comma 5 2 5 2 2 2" xfId="30661" xr:uid="{96AF56BC-6E91-454F-A913-1B5EF260B524}"/>
    <cellStyle name="Comma 5 2 5 2 3" xfId="30563" xr:uid="{EB087388-5735-47DA-A778-C37D3BA09F7B}"/>
    <cellStyle name="Comma 5 2 5 2 4" xfId="30928" xr:uid="{9C5FD4B9-51E1-40C8-A1C0-B9DA63A12820}"/>
    <cellStyle name="Comma 5 2 5 3" xfId="30581" xr:uid="{594004CE-4C85-49C3-98D5-50D24316BFB4}"/>
    <cellStyle name="Comma 5 2 5 3 2" xfId="30633" xr:uid="{5DF27414-0425-4CEA-9FF2-B029A5DDBF7D}"/>
    <cellStyle name="Comma 5 2 5 3 3" xfId="30943" xr:uid="{7FF4A0CA-6FEC-4011-9105-1F245F102EA7}"/>
    <cellStyle name="Comma 5 2 5 4" xfId="30622" xr:uid="{8D5CFC01-28FD-48B9-B5AE-BF61C0025B69}"/>
    <cellStyle name="Comma 5 2 5 5" xfId="30920" xr:uid="{8B4C09D8-9DF0-4BAC-A0B6-095950680402}"/>
    <cellStyle name="Comma 5 2 6" xfId="30548" xr:uid="{5C64EDE1-D10D-405A-BEBE-498A5BCE0F98}"/>
    <cellStyle name="Comma 5 2 7" xfId="30571" xr:uid="{02BF2878-498D-48D7-8F68-577919C83D6F}"/>
    <cellStyle name="Comma 5 2 7 2" xfId="30610" xr:uid="{C0CD91E5-D6C5-434A-96EB-1B3A036C6BBA}"/>
    <cellStyle name="Comma 5 2 7 3" xfId="30629" xr:uid="{F8EDEA31-A8F6-431F-BA36-CFAAABCD185E}"/>
    <cellStyle name="Comma 5 2 7 4" xfId="30936" xr:uid="{47F7B796-4D4E-4909-966E-3439D41D5605}"/>
    <cellStyle name="Comma 5 2 8" xfId="30546" xr:uid="{B1DF5FDB-1841-4554-815D-7CDC6C437CC6}"/>
    <cellStyle name="Comma 5 2 9" xfId="30578" xr:uid="{A369C976-3FD5-4322-AB61-3F6F862BE607}"/>
    <cellStyle name="Comma 5 20" xfId="12385" xr:uid="{302159E2-6CC0-46FF-9364-3A8433ED91B2}"/>
    <cellStyle name="Comma 5 3" xfId="461" xr:uid="{00000000-0005-0000-0000-0000F0010000}"/>
    <cellStyle name="Comma 5 3 10" xfId="4854" xr:uid="{2846F87B-F3CD-4BF8-9488-62CC1D0AA1F2}"/>
    <cellStyle name="Comma 5 3 10 2" xfId="14146" xr:uid="{50684423-3D64-4A82-B41B-9419936B23DE}"/>
    <cellStyle name="Comma 5 3 11" xfId="6599" xr:uid="{693DB301-C91E-4232-BB0E-39CDBBE5076F}"/>
    <cellStyle name="Comma 5 3 11 2" xfId="16979" xr:uid="{3AE9192F-FC94-46DB-A683-7733A5EFF8B5}"/>
    <cellStyle name="Comma 5 3 12" xfId="9432" xr:uid="{34D918AF-B59B-4DA7-96F7-480CE83D0911}"/>
    <cellStyle name="Comma 5 3 12 2" xfId="19812" xr:uid="{1F161FA1-6088-47C1-BDE8-F54460BB08FE}"/>
    <cellStyle name="Comma 5 3 13" xfId="25308" xr:uid="{D7859DD7-1B89-4767-A0D2-196C4B8D2D83}"/>
    <cellStyle name="Comma 5 3 14" xfId="12411" xr:uid="{9909FE86-2089-41F8-9D0E-7276470C2221}"/>
    <cellStyle name="Comma 5 3 2" xfId="462" xr:uid="{00000000-0005-0000-0000-0000F1010000}"/>
    <cellStyle name="Comma 5 3 2 10" xfId="6600" xr:uid="{82695B62-7D76-42AB-BEFC-75E567F2A3C5}"/>
    <cellStyle name="Comma 5 3 2 10 2" xfId="16980" xr:uid="{9AD20C4B-E731-46C2-8BEC-0FFD687EC178}"/>
    <cellStyle name="Comma 5 3 2 11" xfId="9433" xr:uid="{AED80BCA-D092-4C6C-971E-3050E72CFF57}"/>
    <cellStyle name="Comma 5 3 2 11 2" xfId="19813" xr:uid="{987CAEBC-5AB8-49B8-B758-D587955279AF}"/>
    <cellStyle name="Comma 5 3 2 12" xfId="23919" xr:uid="{56197C97-EB7B-40EC-AFA2-7AEAB10C8886}"/>
    <cellStyle name="Comma 5 3 2 13" xfId="12471" xr:uid="{EFBC7B92-3047-49CF-805D-2C6A6223921F}"/>
    <cellStyle name="Comma 5 3 2 2" xfId="463" xr:uid="{00000000-0005-0000-0000-0000F2010000}"/>
    <cellStyle name="Comma 5 3 2 2 10" xfId="13036" xr:uid="{86B57A63-967D-49F1-9028-3928CA4FAF65}"/>
    <cellStyle name="Comma 5 3 2 2 2" xfId="1599" xr:uid="{00000000-0005-0000-0000-0000F3010000}"/>
    <cellStyle name="Comma 5 3 2 2 2 2" xfId="3015" xr:uid="{00000000-0005-0000-0000-000093010000}"/>
    <cellStyle name="Comma 5 3 2 2 2 2 2" xfId="6157" xr:uid="{4ACBE935-4C4A-4B58-AA67-CBC1AD567848}"/>
    <cellStyle name="Comma 5 3 2 2 2 2 2 2" xfId="25951" xr:uid="{A03F8AD1-6D73-462F-AC3F-273225650954}"/>
    <cellStyle name="Comma 5 3 2 2 2 2 2 3" xfId="25884" xr:uid="{4BB2DC81-1E90-4372-9987-27A20831971A}"/>
    <cellStyle name="Comma 5 3 2 2 2 2 2 4" xfId="15641" xr:uid="{4AF74E66-2D4F-40C8-B6A6-07DB4000C240}"/>
    <cellStyle name="Comma 5 3 2 2 2 2 3" xfId="8094" xr:uid="{9E795528-EFE8-49EC-A3CC-54ADBF1342DE}"/>
    <cellStyle name="Comma 5 3 2 2 2 2 3 2" xfId="28776" xr:uid="{0CBF15F0-D411-4526-93F7-EFED3C06D888}"/>
    <cellStyle name="Comma 5 3 2 2 2 2 3 3" xfId="27264" xr:uid="{4C183DF4-8D04-46F2-A7C1-5EE37A5A7CDB}"/>
    <cellStyle name="Comma 5 3 2 2 2 2 3 4" xfId="18474" xr:uid="{18E6D797-2AE3-43E1-A6BE-04E5FC2EB0F6}"/>
    <cellStyle name="Comma 5 3 2 2 2 2 4" xfId="10927" xr:uid="{AFB79152-8464-4800-9AF1-921E7BAF005A}"/>
    <cellStyle name="Comma 5 3 2 2 2 2 4 2" xfId="21307" xr:uid="{39BF4066-2DEB-466C-B501-D053D1037734}"/>
    <cellStyle name="Comma 5 3 2 2 2 2 5" xfId="24318" xr:uid="{E61FFCE0-15C8-4B0D-A412-90E5D4DF8AD6}"/>
    <cellStyle name="Comma 5 3 2 2 2 2 6" xfId="13517" xr:uid="{4E597990-8807-4D77-97E7-E28E02E3D3DD}"/>
    <cellStyle name="Comma 5 3 2 2 2 3" xfId="2667" xr:uid="{00000000-0005-0000-0000-000092010000}"/>
    <cellStyle name="Comma 5 3 2 2 2 3 2" xfId="7790" xr:uid="{A991F633-EC7B-4AE2-AF36-3AFF910B0ED8}"/>
    <cellStyle name="Comma 5 3 2 2 2 3 2 2" xfId="27574" xr:uid="{55463535-088B-4D65-8D51-0F8E527C73E6}"/>
    <cellStyle name="Comma 5 3 2 2 2 3 2 3" xfId="27857" xr:uid="{520E163C-1648-451D-9381-D1B444BA6975}"/>
    <cellStyle name="Comma 5 3 2 2 2 3 2 4" xfId="18170" xr:uid="{D8D0AAD4-15A0-4209-9D40-CC4375AD633E}"/>
    <cellStyle name="Comma 5 3 2 2 2 3 3" xfId="10623" xr:uid="{23424A55-1186-4AE1-8B15-D60B73FB2413}"/>
    <cellStyle name="Comma 5 3 2 2 2 3 3 2" xfId="21003" xr:uid="{D45E85F7-0528-446F-8AEF-F2444471BE38}"/>
    <cellStyle name="Comma 5 3 2 2 2 3 4" xfId="24772" xr:uid="{F6C426D8-D850-4C02-A12E-6C68D7A11502}"/>
    <cellStyle name="Comma 5 3 2 2 2 3 5" xfId="15337" xr:uid="{16A4BAA9-88C4-414D-BFF5-062C8FED3C61}"/>
    <cellStyle name="Comma 5 3 2 2 2 4" xfId="3630" xr:uid="{00000000-0005-0000-0000-0000F3010000}"/>
    <cellStyle name="Comma 5 3 2 2 2 5" xfId="4252" xr:uid="{9B0E90D9-C0F7-49FF-A548-FF90C88E6C49}"/>
    <cellStyle name="Comma 5 3 2 2 2 5 2" xfId="9023" xr:uid="{DB214821-C42B-4F8D-9BBF-71FC6C4AEED3}"/>
    <cellStyle name="Comma 5 3 2 2 2 5 2 2" xfId="19403" xr:uid="{3CCFE505-B22F-4BE5-BFD5-27F625009463}"/>
    <cellStyle name="Comma 5 3 2 2 2 5 2 3" xfId="31027" xr:uid="{D5BC14E3-2A5D-4C04-A1B3-FB7278D938D5}"/>
    <cellStyle name="Comma 5 3 2 2 2 5 2 4" xfId="30662" xr:uid="{88978C8C-DE0D-41D5-B666-4404FA6D88AC}"/>
    <cellStyle name="Comma 5 3 2 2 2 5 3" xfId="11856" xr:uid="{879F1394-5F75-4E90-ACCF-2DB416637DF2}"/>
    <cellStyle name="Comma 5 3 2 2 2 5 3 2" xfId="22236" xr:uid="{A8BFC29A-4346-4751-A9D7-8EBC270E9334}"/>
    <cellStyle name="Comma 5 3 2 2 2 5 4" xfId="16570" xr:uid="{3BACECC7-6A25-4BBD-A5D0-C82353F7F629}"/>
    <cellStyle name="Comma 5 3 2 2 2 6" xfId="5545" xr:uid="{4AA9B774-4921-4980-9DB7-0CEF866568F6}"/>
    <cellStyle name="Comma 5 3 2 2 2 6 2" xfId="29892" xr:uid="{9C519322-6E9C-4E0B-84A2-5A544F46923B}"/>
    <cellStyle name="Comma 5 3 2 2 2 6 2 2" xfId="30955" xr:uid="{405A5DEB-8EC3-4ABC-8B7D-3B894A42504F}"/>
    <cellStyle name="Comma 5 3 2 2 2 7" xfId="23724" xr:uid="{8A8F9509-66DC-46AC-A9A7-817B49144E49}"/>
    <cellStyle name="Comma 5 3 2 2 2 8" xfId="13067" xr:uid="{B50D4B53-697A-42B9-9F93-70A744787325}"/>
    <cellStyle name="Comma 5 3 2 2 3" xfId="1600" xr:uid="{00000000-0005-0000-0000-0000F4010000}"/>
    <cellStyle name="Comma 5 3 2 2 3 2" xfId="3016" xr:uid="{00000000-0005-0000-0000-000094010000}"/>
    <cellStyle name="Comma 5 3 2 2 3 2 2" xfId="8095" xr:uid="{7BF9BB9B-26F6-4A7B-B741-6401840D44C4}"/>
    <cellStyle name="Comma 5 3 2 2 3 2 2 2" xfId="28777" xr:uid="{97F5D130-40E9-49C6-BF88-F44C1C5917AA}"/>
    <cellStyle name="Comma 5 3 2 2 3 2 2 3" xfId="27873" xr:uid="{1C2254A3-A181-4089-A9AD-37492C817900}"/>
    <cellStyle name="Comma 5 3 2 2 3 2 2 4" xfId="18475" xr:uid="{EF665B60-996B-4090-9883-5AF6CE2B9F40}"/>
    <cellStyle name="Comma 5 3 2 2 3 2 3" xfId="10928" xr:uid="{F7202109-0539-401A-8DA8-FE6FE6E715B4}"/>
    <cellStyle name="Comma 5 3 2 2 3 2 3 2" xfId="21308" xr:uid="{7E1FA1D7-80F6-4007-BA48-786A08D6E488}"/>
    <cellStyle name="Comma 5 3 2 2 3 2 4" xfId="23282" xr:uid="{E29E3FB4-1142-46D5-B9BC-FBCC0D3E4AF6}"/>
    <cellStyle name="Comma 5 3 2 2 3 2 5" xfId="15642" xr:uid="{F739DFD7-5A02-4961-B2FF-23F1CB84962A}"/>
    <cellStyle name="Comma 5 3 2 2 3 3" xfId="2083" xr:uid="{00000000-0005-0000-0000-0000F4010000}"/>
    <cellStyle name="Comma 5 3 2 2 3 4" xfId="4392" xr:uid="{933C8226-C46F-4342-AB1B-1DC1B1F37B70}"/>
    <cellStyle name="Comma 5 3 2 2 3 4 2" xfId="9163" xr:uid="{08B4E032-80CB-4825-8075-E7E720E1D674}"/>
    <cellStyle name="Comma 5 3 2 2 3 4 2 2" xfId="19543" xr:uid="{5E6B521C-CC61-48D2-A240-A3DE4FF65289}"/>
    <cellStyle name="Comma 5 3 2 2 3 4 2 3" xfId="31057" xr:uid="{7B903B43-0C6D-49A6-9727-D8D888B7F2E1}"/>
    <cellStyle name="Comma 5 3 2 2 3 4 2 4" xfId="30663" xr:uid="{041D7F03-0160-44D8-BDD1-0265CDA0BADC}"/>
    <cellStyle name="Comma 5 3 2 2 3 4 3" xfId="11996" xr:uid="{86F94323-154D-4FD7-B637-754FD397809D}"/>
    <cellStyle name="Comma 5 3 2 2 3 4 3 2" xfId="22376" xr:uid="{6E1276EF-499F-4B69-A23D-99DCD957C31B}"/>
    <cellStyle name="Comma 5 3 2 2 3 4 4" xfId="16710" xr:uid="{BFA2BFEE-AA3F-48EB-B522-19E3AA60155E}"/>
    <cellStyle name="Comma 5 3 2 2 3 5" xfId="5546" xr:uid="{87BB5A44-0A84-4354-8A20-3DE740BDB9D5}"/>
    <cellStyle name="Comma 5 3 2 2 3 5 2" xfId="29933" xr:uid="{494685AF-0887-4B2F-B673-AAA2D6A71859}"/>
    <cellStyle name="Comma 5 3 2 2 3 6" xfId="25167" xr:uid="{35E2B19E-F3CF-4FCD-A416-6AA019C43B9E}"/>
    <cellStyle name="Comma 5 3 2 2 3 7" xfId="13518" xr:uid="{81206A3F-C747-4698-B559-B3F885CD8D9A}"/>
    <cellStyle name="Comma 5 3 2 2 4" xfId="1598" xr:uid="{00000000-0005-0000-0000-0000F5010000}"/>
    <cellStyle name="Comma 5 3 2 2 4 2" xfId="3014" xr:uid="{00000000-0005-0000-0000-000095010000}"/>
    <cellStyle name="Comma 5 3 2 2 4 2 2" xfId="8093" xr:uid="{E89D21E1-B455-4D7D-9B2F-B8E34618380A}"/>
    <cellStyle name="Comma 5 3 2 2 4 2 2 2" xfId="18473" xr:uid="{F97B71C0-7501-4349-B040-6C9E49273439}"/>
    <cellStyle name="Comma 5 3 2 2 4 2 3" xfId="10926" xr:uid="{080E1EBD-51A9-4D41-8C45-D42D6FC9F519}"/>
    <cellStyle name="Comma 5 3 2 2 4 2 3 2" xfId="21306" xr:uid="{113E7A58-A99D-4BCF-A0FB-13EB1CE0409A}"/>
    <cellStyle name="Comma 5 3 2 2 4 2 4" xfId="28674" xr:uid="{8DE688C5-537B-47A8-AE3F-35341CEE66EF}"/>
    <cellStyle name="Comma 5 3 2 2 4 2 5" xfId="25943" xr:uid="{AAFF93DB-5388-405A-A1AD-12F8FD651DE5}"/>
    <cellStyle name="Comma 5 3 2 2 4 2 6" xfId="15640" xr:uid="{FDB837A0-16E1-4F02-98AD-01678890DB27}"/>
    <cellStyle name="Comma 5 3 2 2 4 3" xfId="3652" xr:uid="{00000000-0005-0000-0000-0000F5010000}"/>
    <cellStyle name="Comma 5 3 2 2 4 4" xfId="5544" xr:uid="{A02B8927-C6C9-4981-8371-BC5F4FFB90CF}"/>
    <cellStyle name="Comma 5 3 2 2 4 4 2" xfId="29932" xr:uid="{9B2CC529-1177-42F3-BD02-4244CA3CA83A}"/>
    <cellStyle name="Comma 5 3 2 2 4 5" xfId="24205" xr:uid="{EA34B4EF-3E9F-4C0B-9FF3-F638CFE397CA}"/>
    <cellStyle name="Comma 5 3 2 2 4 6" xfId="13516" xr:uid="{970BC1FE-57FD-4E25-9E11-06B96A5F0C91}"/>
    <cellStyle name="Comma 5 3 2 2 5" xfId="4238" xr:uid="{8B6E58F7-0192-48F8-B6FC-70C1E0C133D5}"/>
    <cellStyle name="Comma 5 3 2 2 5 2" xfId="9009" xr:uid="{55FBEF45-EC69-4E11-8A17-A2E69465326C}"/>
    <cellStyle name="Comma 5 3 2 2 5 2 2" xfId="29080" xr:uid="{2407A847-EA3F-4F61-90DC-C97610FFA662}"/>
    <cellStyle name="Comma 5 3 2 2 5 2 3" xfId="28457" xr:uid="{B7915A89-7465-4B46-84A0-1E8D8551BF38}"/>
    <cellStyle name="Comma 5 3 2 2 5 2 4" xfId="19389" xr:uid="{3D06A3B1-A1DD-475F-9DD4-C89790FEBBE5}"/>
    <cellStyle name="Comma 5 3 2 2 5 2 5" xfId="31025" xr:uid="{5C44E956-2742-49E9-8428-22740D671C8D}"/>
    <cellStyle name="Comma 5 3 2 2 5 3" xfId="11842" xr:uid="{E403C161-1D3D-4082-B650-A1F1DFC3CB8D}"/>
    <cellStyle name="Comma 5 3 2 2 5 3 2" xfId="22222" xr:uid="{1AA8CE2E-465D-43DC-B1AC-5FDDB5246458}"/>
    <cellStyle name="Comma 5 3 2 2 5 4" xfId="22670" xr:uid="{3AD68E01-C7E2-4706-BA90-4956E1ADB08D}"/>
    <cellStyle name="Comma 5 3 2 2 5 5" xfId="16556" xr:uid="{EE68A2B4-8AF6-4162-878E-A65980BC098E}"/>
    <cellStyle name="Comma 5 3 2 2 6" xfId="4856" xr:uid="{708195BE-D60E-45FC-849B-1AAC97801F00}"/>
    <cellStyle name="Comma 5 3 2 2 6 2" xfId="28558" xr:uid="{BD568B2A-F9B1-4D17-B640-3623EE7CAC30}"/>
    <cellStyle name="Comma 5 3 2 2 6 3" xfId="26165" xr:uid="{27C47F0C-B9F6-4597-822F-2C5F7C5FB64F}"/>
    <cellStyle name="Comma 5 3 2 2 6 4" xfId="14148" xr:uid="{63953720-10EC-4643-9AEE-69438185FB2A}"/>
    <cellStyle name="Comma 5 3 2 2 7" xfId="6601" xr:uid="{98B5AC0E-D832-4D8B-A0D5-351EC6061F08}"/>
    <cellStyle name="Comma 5 3 2 2 7 2" xfId="28194" xr:uid="{263BDD9F-C289-4B89-BC07-2907BA8F8736}"/>
    <cellStyle name="Comma 5 3 2 2 7 3" xfId="26025" xr:uid="{1E22E622-71C9-4916-8A9F-4FB5D10C03E0}"/>
    <cellStyle name="Comma 5 3 2 2 7 4" xfId="16981" xr:uid="{F96EF380-ECEA-4B8A-B4D9-F0425A7C9CFC}"/>
    <cellStyle name="Comma 5 3 2 2 8" xfId="9434" xr:uid="{112738C0-1CC2-44AE-AF8B-F23ECC39055F}"/>
    <cellStyle name="Comma 5 3 2 2 8 2" xfId="19814" xr:uid="{49B65756-72B0-4442-A8AC-48CA29401AB9}"/>
    <cellStyle name="Comma 5 3 2 2 9" xfId="23278" xr:uid="{EA252DCF-1D4A-43F0-A927-AF12D7AE13F8}"/>
    <cellStyle name="Comma 5 3 2 3" xfId="1601" xr:uid="{00000000-0005-0000-0000-0000F6010000}"/>
    <cellStyle name="Comma 5 3 2 3 2" xfId="3017" xr:uid="{00000000-0005-0000-0000-000097010000}"/>
    <cellStyle name="Comma 5 3 2 3 2 2" xfId="6158" xr:uid="{61D413E5-DB6E-492C-8B47-02BFADD98E21}"/>
    <cellStyle name="Comma 5 3 2 3 2 2 2" xfId="25666" xr:uid="{ECD3007B-AB55-4924-8E44-EED1B3DC4895}"/>
    <cellStyle name="Comma 5 3 2 3 2 2 2 2" xfId="26048" xr:uid="{36AB2384-EEB9-48E6-9997-4A4F24685914}"/>
    <cellStyle name="Comma 5 3 2 3 2 2 2 3" xfId="31161" xr:uid="{6B1BD7C4-2E44-416A-8483-EDEB32572E10}"/>
    <cellStyle name="Comma 5 3 2 3 2 2 3" xfId="28227" xr:uid="{63A53D60-5E09-4E12-ACDB-9B7AC43BF2CD}"/>
    <cellStyle name="Comma 5 3 2 3 2 2 4" xfId="15643" xr:uid="{EFA7C0C6-9201-495A-A865-995833A44D24}"/>
    <cellStyle name="Comma 5 3 2 3 2 3" xfId="8096" xr:uid="{B86FB38A-9BC1-4484-8EA8-4961DCEEA2B6}"/>
    <cellStyle name="Comma 5 3 2 3 2 3 2" xfId="28778" xr:uid="{8E8F1AE3-0968-4CC5-8846-550B57BF6B4B}"/>
    <cellStyle name="Comma 5 3 2 3 2 3 3" xfId="26721" xr:uid="{0D322364-39A8-470B-B24C-D568B9D2FEC7}"/>
    <cellStyle name="Comma 5 3 2 3 2 3 4" xfId="18476" xr:uid="{E0830030-E6EA-49BD-9317-AC595E66A444}"/>
    <cellStyle name="Comma 5 3 2 3 2 4" xfId="10929" xr:uid="{FE919D4E-E0F3-474A-AE0E-73AD100D68B2}"/>
    <cellStyle name="Comma 5 3 2 3 2 4 2" xfId="21309" xr:uid="{40EFF97C-5646-4488-A410-46C0045165E4}"/>
    <cellStyle name="Comma 5 3 2 3 2 5" xfId="24027" xr:uid="{CD10D5B4-473A-4837-9D31-ADDEF8B2B89E}"/>
    <cellStyle name="Comma 5 3 2 3 2 6" xfId="13519" xr:uid="{F2D4A119-DAE8-4320-9336-1EC7D87368E9}"/>
    <cellStyle name="Comma 5 3 2 3 3" xfId="2666" xr:uid="{00000000-0005-0000-0000-000096010000}"/>
    <cellStyle name="Comma 5 3 2 3 3 2" xfId="7789" xr:uid="{9AACB940-3DD7-460F-BF72-CB1198BE3E42}"/>
    <cellStyle name="Comma 5 3 2 3 3 2 2" xfId="28427" xr:uid="{1023DED4-034C-46C0-85AC-E55C64504142}"/>
    <cellStyle name="Comma 5 3 2 3 3 2 3" xfId="27882" xr:uid="{0134A244-51A5-4514-91B5-7BF4B14291DF}"/>
    <cellStyle name="Comma 5 3 2 3 3 2 4" xfId="18169" xr:uid="{CD83C855-375E-42AB-82A6-EC06AC3537AF}"/>
    <cellStyle name="Comma 5 3 2 3 3 3" xfId="10622" xr:uid="{7D0E0F47-584A-4397-86E5-2949A996BB3E}"/>
    <cellStyle name="Comma 5 3 2 3 3 3 2" xfId="21002" xr:uid="{ADF39D8E-AE79-4AB7-AD70-FF8655E0AFED}"/>
    <cellStyle name="Comma 5 3 2 3 3 4" xfId="25382" xr:uid="{D656B3E5-9EF2-4DD3-BA23-B63C217627B7}"/>
    <cellStyle name="Comma 5 3 2 3 3 5" xfId="15336" xr:uid="{893B97A2-BE70-498A-8C77-CAFC1444F47C}"/>
    <cellStyle name="Comma 5 3 2 3 4" xfId="3611" xr:uid="{00000000-0005-0000-0000-0000F6010000}"/>
    <cellStyle name="Comma 5 3 2 3 5" xfId="4251" xr:uid="{44E3EAE7-C7AC-466B-AE28-FC315EF010FC}"/>
    <cellStyle name="Comma 5 3 2 3 5 2" xfId="9022" xr:uid="{889AFE3D-6BB3-4C48-92E0-0E45863380EE}"/>
    <cellStyle name="Comma 5 3 2 3 5 2 2" xfId="19402" xr:uid="{E5D4D153-2C86-4B7D-9F94-8A5AD69EF39D}"/>
    <cellStyle name="Comma 5 3 2 3 5 2 3" xfId="31026" xr:uid="{DE62BA68-8C4C-4A75-84AA-7F79DFE185D2}"/>
    <cellStyle name="Comma 5 3 2 3 5 2 4" xfId="30664" xr:uid="{40E91CE9-FAE0-4A4A-BB16-C0782A9D60D7}"/>
    <cellStyle name="Comma 5 3 2 3 5 3" xfId="11855" xr:uid="{DADCD709-37B4-4618-B5FD-4AE2F0C1050E}"/>
    <cellStyle name="Comma 5 3 2 3 5 3 2" xfId="22235" xr:uid="{CB66ED33-56C5-423C-9D31-29B86F28C6AA}"/>
    <cellStyle name="Comma 5 3 2 3 5 4" xfId="16569" xr:uid="{C5B36E00-2B2E-4003-81E3-B89E0D229188}"/>
    <cellStyle name="Comma 5 3 2 3 6" xfId="5547" xr:uid="{B675D260-A30F-4DB2-8CCD-E217F8346325}"/>
    <cellStyle name="Comma 5 3 2 3 6 2" xfId="29717" xr:uid="{E2CF8A21-A49D-4062-A218-0B7CB0D745A6}"/>
    <cellStyle name="Comma 5 3 2 3 6 2 2" xfId="30956" xr:uid="{8F8C2ECC-CE5A-415D-A9CD-A9A3EDB1C7F9}"/>
    <cellStyle name="Comma 5 3 2 3 7" xfId="25268" xr:uid="{3CB50019-DC2C-4BE2-BB7E-167334EBA095}"/>
    <cellStyle name="Comma 5 3 2 3 8" xfId="13066" xr:uid="{C7A9DA37-CC33-48B6-8AFD-0CC48BE10F24}"/>
    <cellStyle name="Comma 5 3 2 4" xfId="1602" xr:uid="{00000000-0005-0000-0000-0000F7010000}"/>
    <cellStyle name="Comma 5 3 2 4 2" xfId="3018" xr:uid="{00000000-0005-0000-0000-000098010000}"/>
    <cellStyle name="Comma 5 3 2 4 2 2" xfId="8097" xr:uid="{C7649695-9281-40EA-BB91-55CC922A7359}"/>
    <cellStyle name="Comma 5 3 2 4 2 2 2" xfId="28779" xr:uid="{73990E74-1063-4255-A950-145D40281FFC}"/>
    <cellStyle name="Comma 5 3 2 4 2 2 2 2" xfId="31214" xr:uid="{C3151A16-BBA8-47F1-A872-2F3F10860F06}"/>
    <cellStyle name="Comma 5 3 2 4 2 2 2 3" xfId="30666" xr:uid="{1B5DB8C6-AAB9-479C-98EA-E8DAB47A0D09}"/>
    <cellStyle name="Comma 5 3 2 4 2 2 3" xfId="28347" xr:uid="{6684CE6F-2062-42C8-A041-7C5C9ADAC89D}"/>
    <cellStyle name="Comma 5 3 2 4 2 2 4" xfId="18477" xr:uid="{A58B8445-4EA5-4F14-B674-E98BB3523479}"/>
    <cellStyle name="Comma 5 3 2 4 2 3" xfId="10930" xr:uid="{170AFC33-D754-4BB6-ADAD-71308ACC902B}"/>
    <cellStyle name="Comma 5 3 2 4 2 3 2" xfId="21310" xr:uid="{382608E5-F476-4240-AC66-B91D74DE86B0}"/>
    <cellStyle name="Comma 5 3 2 4 2 4" xfId="25770" xr:uid="{732E71AD-9C09-4D82-AB83-AE567D70BE03}"/>
    <cellStyle name="Comma 5 3 2 4 2 5" xfId="15644" xr:uid="{CDBE3585-32BB-4492-839A-0E8CFA0B33E5}"/>
    <cellStyle name="Comma 5 3 2 4 3" xfId="2155" xr:uid="{00000000-0005-0000-0000-0000F7010000}"/>
    <cellStyle name="Comma 5 3 2 4 4" xfId="4393" xr:uid="{A11BE978-7C2A-4394-B26B-C7F4156424D0}"/>
    <cellStyle name="Comma 5 3 2 4 4 2" xfId="9164" xr:uid="{ABCD93B8-6116-4838-BC4E-BD3F86BD9464}"/>
    <cellStyle name="Comma 5 3 2 4 4 2 2" xfId="19544" xr:uid="{7303CAFF-93EF-4D28-99B6-A7799A67C027}"/>
    <cellStyle name="Comma 5 3 2 4 4 2 3" xfId="31058" xr:uid="{266785F0-BEB9-43B7-A016-7C4C3192ADB9}"/>
    <cellStyle name="Comma 5 3 2 4 4 2 4" xfId="30665" xr:uid="{3AD4EE4D-9551-418A-A0B9-356D5465EE87}"/>
    <cellStyle name="Comma 5 3 2 4 4 3" xfId="11997" xr:uid="{F2C5D82A-3446-44EE-ADA2-622A64BC7972}"/>
    <cellStyle name="Comma 5 3 2 4 4 3 2" xfId="22377" xr:uid="{D3A438AE-22B9-4BF7-9A7E-B7A500B209C5}"/>
    <cellStyle name="Comma 5 3 2 4 4 4" xfId="16711" xr:uid="{688E38BA-6390-4979-8098-4A0E3F26AF46}"/>
    <cellStyle name="Comma 5 3 2 4 5" xfId="5548" xr:uid="{24FE49EC-6989-4913-AFE3-094A4DA83C58}"/>
    <cellStyle name="Comma 5 3 2 4 5 2" xfId="29934" xr:uid="{33DA0D6C-2126-4F0E-A5AD-154CF23F8B14}"/>
    <cellStyle name="Comma 5 3 2 4 5 2 2" xfId="30957" xr:uid="{B6288167-F3EF-48C0-9EAE-9F49B165C7FC}"/>
    <cellStyle name="Comma 5 3 2 4 6" xfId="23773" xr:uid="{CCFD7A9C-E3C1-4C88-93AF-DC3BE8DD6499}"/>
    <cellStyle name="Comma 5 3 2 4 7" xfId="13520" xr:uid="{2C9F4BCD-5F48-4543-A7F2-D47531FE48C9}"/>
    <cellStyle name="Comma 5 3 2 5" xfId="1597" xr:uid="{00000000-0005-0000-0000-0000F8010000}"/>
    <cellStyle name="Comma 5 3 2 5 2" xfId="3013" xr:uid="{00000000-0005-0000-0000-000099010000}"/>
    <cellStyle name="Comma 5 3 2 5 2 2" xfId="8092" xr:uid="{C79E0C8B-DE33-4890-BAA4-05C189D1E714}"/>
    <cellStyle name="Comma 5 3 2 5 2 2 2" xfId="18472" xr:uid="{7EF0285E-B82D-4ADC-AE91-8D0851496857}"/>
    <cellStyle name="Comma 5 3 2 5 2 3" xfId="10925" xr:uid="{A9FFAA07-10E2-4625-9206-79875381F6C4}"/>
    <cellStyle name="Comma 5 3 2 5 2 3 2" xfId="21305" xr:uid="{3ABF3A2F-5123-4D62-A035-B10E9ECD90ED}"/>
    <cellStyle name="Comma 5 3 2 5 2 4" xfId="28562" xr:uid="{0471347A-EF47-40DE-B68E-DDD0854A5373}"/>
    <cellStyle name="Comma 5 3 2 5 2 5" xfId="27094" xr:uid="{58216308-30EB-43DB-A323-330DCF8340DF}"/>
    <cellStyle name="Comma 5 3 2 5 2 6" xfId="15639" xr:uid="{A31B7C43-EE6B-4F45-9CDF-31D1101A763E}"/>
    <cellStyle name="Comma 5 3 2 5 3" xfId="3629" xr:uid="{00000000-0005-0000-0000-0000F8010000}"/>
    <cellStyle name="Comma 5 3 2 5 4" xfId="5543" xr:uid="{FAF9A496-4265-4C3D-953B-05827F327311}"/>
    <cellStyle name="Comma 5 3 2 5 4 2" xfId="29931" xr:uid="{25AF1F10-0E1C-4936-BC83-2F9C841885FC}"/>
    <cellStyle name="Comma 5 3 2 5 5" xfId="24468" xr:uid="{AFB6647A-227D-41B4-B74F-6277070C58F5}"/>
    <cellStyle name="Comma 5 3 2 5 6" xfId="13515" xr:uid="{8580C680-8BC7-47F0-9872-44A355965C65}"/>
    <cellStyle name="Comma 5 3 2 6" xfId="2546" xr:uid="{00000000-0005-0000-0000-00009A010000}"/>
    <cellStyle name="Comma 5 3 2 6 2" xfId="5817" xr:uid="{B42CD3E3-B5A0-4D7F-8ED6-F0A83CF718C6}"/>
    <cellStyle name="Comma 5 3 2 6 2 2" xfId="28225" xr:uid="{A3F780B0-638F-4FD6-864E-68C5B39D6DCA}"/>
    <cellStyle name="Comma 5 3 2 6 2 2 2" xfId="31203" xr:uid="{53FEDC8F-7233-40C0-B6A8-00E9C84B4D91}"/>
    <cellStyle name="Comma 5 3 2 6 2 2 3" xfId="30667" xr:uid="{55A9D467-3BFB-4E0E-9EC3-17611FFA3CE0}"/>
    <cellStyle name="Comma 5 3 2 6 2 3" xfId="26314" xr:uid="{B534AB36-6FE0-4D08-B9F6-3B18A67C9BC7}"/>
    <cellStyle name="Comma 5 3 2 6 2 4" xfId="15217" xr:uid="{19F8B05B-7B1B-413C-8AEF-99A00CA1990A}"/>
    <cellStyle name="Comma 5 3 2 6 3" xfId="7670" xr:uid="{B119D217-FEE9-4F39-9C46-B07449B1D556}"/>
    <cellStyle name="Comma 5 3 2 6 3 2" xfId="18050" xr:uid="{8137A127-67FA-4FC0-9A4B-CF57A49A2EA3}"/>
    <cellStyle name="Comma 5 3 2 6 4" xfId="10503" xr:uid="{AFE80641-2117-4BB7-8F7D-9121896F10AB}"/>
    <cellStyle name="Comma 5 3 2 6 4 2" xfId="20883" xr:uid="{2522E95E-9C3D-499A-8E4E-9A06D5634F9F}"/>
    <cellStyle name="Comma 5 3 2 6 5" xfId="22986" xr:uid="{49B7F587-D701-4986-A250-A409BE3237B0}"/>
    <cellStyle name="Comma 5 3 2 6 6" xfId="12933" xr:uid="{5B135D3C-09AD-4E30-BB6B-60138CF8FFB5}"/>
    <cellStyle name="Comma 5 3 2 7" xfId="2240" xr:uid="{00000000-0005-0000-0000-000090010000}"/>
    <cellStyle name="Comma 5 3 2 7 2" xfId="7366" xr:uid="{EBB7595B-8065-4FFE-912A-3A960CFAF648}"/>
    <cellStyle name="Comma 5 3 2 7 2 2" xfId="17746" xr:uid="{F4A253BF-AA6D-44B8-88D2-5771908DBA10}"/>
    <cellStyle name="Comma 5 3 2 7 3" xfId="10199" xr:uid="{08E08A14-B7D5-4DC3-8546-79A2B7CA1538}"/>
    <cellStyle name="Comma 5 3 2 7 3 2" xfId="20579" xr:uid="{19789572-D886-48F5-AF6F-5C39143B76A0}"/>
    <cellStyle name="Comma 5 3 2 7 4" xfId="25550" xr:uid="{3905059D-883A-43CF-8FD1-2A2577249EE8}"/>
    <cellStyle name="Comma 5 3 2 7 5" xfId="27769" xr:uid="{5536DCEE-0E1D-4E26-B20B-64C6BD9A4356}"/>
    <cellStyle name="Comma 5 3 2 7 6" xfId="14913" xr:uid="{39D80824-8F21-4CB3-9694-DB4CEDD343F5}"/>
    <cellStyle name="Comma 5 3 2 8" xfId="3793" xr:uid="{819F03ED-7C8B-456D-823F-A9502DAE0057}"/>
    <cellStyle name="Comma 5 3 2 8 2" xfId="8628" xr:uid="{E4B0903F-6E6F-4A8E-B1B9-EE2A8455EE72}"/>
    <cellStyle name="Comma 5 3 2 8 2 2" xfId="19008" xr:uid="{8DB4F203-1121-416C-B01F-9F2B947A4396}"/>
    <cellStyle name="Comma 5 3 2 8 3" xfId="11461" xr:uid="{A35D6D00-4B8A-4B1E-8343-7C9D122B4970}"/>
    <cellStyle name="Comma 5 3 2 8 3 2" xfId="21841" xr:uid="{7A10F71C-48B8-4D48-B76C-C08E02C7E26E}"/>
    <cellStyle name="Comma 5 3 2 8 4" xfId="26923" xr:uid="{81ED6D7E-DED7-4A6D-950B-948283FEF26C}"/>
    <cellStyle name="Comma 5 3 2 8 5" xfId="27134" xr:uid="{FA637432-DA40-4BB9-A677-FFE8F7735C16}"/>
    <cellStyle name="Comma 5 3 2 8 6" xfId="16175" xr:uid="{22A43F48-9D88-40D3-91A0-EBEB420A8735}"/>
    <cellStyle name="Comma 5 3 2 9" xfId="4855" xr:uid="{D5470E20-D035-4D15-BFDA-251B57D6DBDA}"/>
    <cellStyle name="Comma 5 3 2 9 2" xfId="14147" xr:uid="{3FA9249D-3FC7-4517-AC59-94301A61B933}"/>
    <cellStyle name="Comma 5 3 3" xfId="464" xr:uid="{00000000-0005-0000-0000-0000F9010000}"/>
    <cellStyle name="Comma 5 3 3 10" xfId="9435" xr:uid="{21C97C8C-6484-4207-9292-8BAD5BA7D5B0}"/>
    <cellStyle name="Comma 5 3 3 10 2" xfId="19815" xr:uid="{DC75FED8-810B-4248-890D-5DD7BA087CF4}"/>
    <cellStyle name="Comma 5 3 3 11" xfId="22998" xr:uid="{EF9388E6-D73B-48FD-8E97-5A2B90364689}"/>
    <cellStyle name="Comma 5 3 3 12" xfId="12504" xr:uid="{69B7EA0F-CE62-4329-AF05-BA99CE648FEA}"/>
    <cellStyle name="Comma 5 3 3 2" xfId="1604" xr:uid="{00000000-0005-0000-0000-0000FA010000}"/>
    <cellStyle name="Comma 5 3 3 2 2" xfId="3020" xr:uid="{00000000-0005-0000-0000-00009D010000}"/>
    <cellStyle name="Comma 5 3 3 2 2 2" xfId="6159" xr:uid="{F0378657-A031-41C3-8F41-6A3B1C9D7262}"/>
    <cellStyle name="Comma 5 3 3 2 2 2 2" xfId="24486" xr:uid="{83A5BCE7-FA93-4046-B93F-7DBF3B6AB5B0}"/>
    <cellStyle name="Comma 5 3 3 2 2 2 2 2" xfId="28428" xr:uid="{736DE6AB-161D-4636-A9C4-28D443D12817}"/>
    <cellStyle name="Comma 5 3 3 2 2 2 2 3" xfId="31152" xr:uid="{E1BB7096-EC90-4029-B5A7-0FAD42F4C98A}"/>
    <cellStyle name="Comma 5 3 3 2 2 2 3" xfId="25861" xr:uid="{EF41CB2E-81DC-4902-9327-C9A51BC071F7}"/>
    <cellStyle name="Comma 5 3 3 2 2 2 4" xfId="15646" xr:uid="{C0FB2A2C-4C20-4F64-9D84-D761A735928E}"/>
    <cellStyle name="Comma 5 3 3 2 2 3" xfId="8099" xr:uid="{B2675BE1-25A0-44ED-A687-FABA010D7052}"/>
    <cellStyle name="Comma 5 3 3 2 2 3 2" xfId="28781" xr:uid="{CD187FE2-8FC9-4015-BA37-C9208C8B8BCD}"/>
    <cellStyle name="Comma 5 3 3 2 2 3 3" xfId="27514" xr:uid="{A9561C34-DD72-4C66-8DF2-57C9CBED73B7}"/>
    <cellStyle name="Comma 5 3 3 2 2 3 4" xfId="18479" xr:uid="{79D6A84A-3C44-4127-B3BE-F560C8722588}"/>
    <cellStyle name="Comma 5 3 3 2 2 4" xfId="10932" xr:uid="{FC1448B2-004C-4E12-9A63-CEFA1F59C4C9}"/>
    <cellStyle name="Comma 5 3 3 2 2 4 2" xfId="21312" xr:uid="{7117E778-8A37-419F-9809-286168CEAAF0}"/>
    <cellStyle name="Comma 5 3 3 2 2 5" xfId="24860" xr:uid="{B51606ED-93C3-4546-96D3-BF8C0BF40DBF}"/>
    <cellStyle name="Comma 5 3 3 2 2 6" xfId="13522" xr:uid="{D52808DA-9BA2-40FA-B25F-1CE8A6D6144A}"/>
    <cellStyle name="Comma 5 3 3 2 3" xfId="2668" xr:uid="{00000000-0005-0000-0000-00009C010000}"/>
    <cellStyle name="Comma 5 3 3 2 3 2" xfId="7791" xr:uid="{BA0259BC-20EC-4EC6-A19B-378E2BF4E5BD}"/>
    <cellStyle name="Comma 5 3 3 2 3 2 2" xfId="26040" xr:uid="{6782B069-944B-4921-902D-DAC3C150A5C8}"/>
    <cellStyle name="Comma 5 3 3 2 3 2 3" xfId="27402" xr:uid="{AB192F4A-9390-4A16-84D9-2950F8504D98}"/>
    <cellStyle name="Comma 5 3 3 2 3 2 4" xfId="18171" xr:uid="{D16734CC-6C0E-4BC9-A5A0-189B1E08715C}"/>
    <cellStyle name="Comma 5 3 3 2 3 3" xfId="10624" xr:uid="{32D673C7-F16B-40F9-AC5C-B8145FC66C24}"/>
    <cellStyle name="Comma 5 3 3 2 3 3 2" xfId="21004" xr:uid="{B3228333-204B-4211-857B-61CFE09A4DD0}"/>
    <cellStyle name="Comma 5 3 3 2 3 4" xfId="24831" xr:uid="{E9D5CFD3-D44C-4075-AD3A-C62EE31B5ADB}"/>
    <cellStyle name="Comma 5 3 3 2 3 5" xfId="15338" xr:uid="{2B66F20E-EAA4-4812-8730-8E1672063F27}"/>
    <cellStyle name="Comma 5 3 3 2 4" xfId="3581" xr:uid="{00000000-0005-0000-0000-0000FA010000}"/>
    <cellStyle name="Comma 5 3 3 2 5" xfId="4253" xr:uid="{A5CF6D28-9ECD-4973-BC14-8B113A41CBB2}"/>
    <cellStyle name="Comma 5 3 3 2 5 2" xfId="9024" xr:uid="{81DA8887-A952-4CB5-B5A0-720526160502}"/>
    <cellStyle name="Comma 5 3 3 2 5 2 2" xfId="19404" xr:uid="{9F87F3FB-8163-420F-AF07-B1B25D8E6B97}"/>
    <cellStyle name="Comma 5 3 3 2 5 2 3" xfId="31028" xr:uid="{C0D2D35F-E7B3-441D-B8A9-807C30CBF4A0}"/>
    <cellStyle name="Comma 5 3 3 2 5 2 4" xfId="30669" xr:uid="{17AF4E78-0E6D-4FCF-AFAC-0D2D6FE5164D}"/>
    <cellStyle name="Comma 5 3 3 2 5 3" xfId="11857" xr:uid="{39BC5741-8C7C-4596-95A7-4B99CB39F1EF}"/>
    <cellStyle name="Comma 5 3 3 2 5 3 2" xfId="22237" xr:uid="{02B4F7AC-9C43-4DF6-B35E-A78401953B0E}"/>
    <cellStyle name="Comma 5 3 3 2 5 4" xfId="26576" xr:uid="{715E5C5C-3872-4D4B-8066-80917DA2B00F}"/>
    <cellStyle name="Comma 5 3 3 2 5 5" xfId="26521" xr:uid="{DD64C3BF-EB63-4953-9816-A8B3F2938B93}"/>
    <cellStyle name="Comma 5 3 3 2 5 6" xfId="16571" xr:uid="{C7F6F558-EB37-4FA6-8D0D-9C76D89D3C31}"/>
    <cellStyle name="Comma 5 3 3 2 6" xfId="5550" xr:uid="{4187F2AE-FC25-459C-94F0-C08F8C49EAB6}"/>
    <cellStyle name="Comma 5 3 3 2 6 2" xfId="29718" xr:uid="{96A1D024-8268-4E76-B2EC-700DAF216034}"/>
    <cellStyle name="Comma 5 3 3 2 6 2 2" xfId="30958" xr:uid="{DAE0FF1E-EF08-43F3-A73C-BAA7B7306C91}"/>
    <cellStyle name="Comma 5 3 3 2 7" xfId="23666" xr:uid="{91BF73DA-EC0B-44F2-A377-D678D1D931C6}"/>
    <cellStyle name="Comma 5 3 3 2 8" xfId="13068" xr:uid="{5A1B561C-420F-4222-BE17-44FB8D23587F}"/>
    <cellStyle name="Comma 5 3 3 3" xfId="1605" xr:uid="{00000000-0005-0000-0000-0000FB010000}"/>
    <cellStyle name="Comma 5 3 3 3 2" xfId="3021" xr:uid="{00000000-0005-0000-0000-00009E010000}"/>
    <cellStyle name="Comma 5 3 3 3 2 2" xfId="8100" xr:uid="{71351A0E-9600-4E72-9840-11F6678BBA7E}"/>
    <cellStyle name="Comma 5 3 3 3 2 2 2" xfId="28782" xr:uid="{9AF95032-FDC7-426E-9FA5-3DDF7531EC3F}"/>
    <cellStyle name="Comma 5 3 3 3 2 2 3" xfId="27358" xr:uid="{AF8FC180-40A7-4467-8461-0F02DD4D3C6E}"/>
    <cellStyle name="Comma 5 3 3 3 2 2 4" xfId="18480" xr:uid="{BAF314CE-CF4C-437D-A00F-570FFE58EC30}"/>
    <cellStyle name="Comma 5 3 3 3 2 3" xfId="10933" xr:uid="{9B76D318-B1E9-436A-B992-2D64252C7AAD}"/>
    <cellStyle name="Comma 5 3 3 3 2 3 2" xfId="21313" xr:uid="{AE67A613-5087-430B-B428-D0B0FF8BF451}"/>
    <cellStyle name="Comma 5 3 3 3 2 4" xfId="25806" xr:uid="{2996B49C-510E-4B6E-8C70-DF8541473783}"/>
    <cellStyle name="Comma 5 3 3 3 2 5" xfId="15647" xr:uid="{439D8AF1-C819-4298-9444-E5ED4AB96272}"/>
    <cellStyle name="Comma 5 3 3 3 3" xfId="2055" xr:uid="{00000000-0005-0000-0000-0000FB010000}"/>
    <cellStyle name="Comma 5 3 3 3 4" xfId="4394" xr:uid="{E89B999B-B3E7-4A73-B66A-50781482C73F}"/>
    <cellStyle name="Comma 5 3 3 3 4 2" xfId="9165" xr:uid="{0A5DB9DD-14BB-4F28-A06E-2A646C46ABCE}"/>
    <cellStyle name="Comma 5 3 3 3 4 2 2" xfId="19545" xr:uid="{581AD4F7-33A4-49D4-A773-0A7A76E058D0}"/>
    <cellStyle name="Comma 5 3 3 3 4 2 3" xfId="31059" xr:uid="{4C1E76E2-FBC7-4E4E-BC49-BD83C1CFD7C0}"/>
    <cellStyle name="Comma 5 3 3 3 4 2 4" xfId="30670" xr:uid="{8927AF79-460F-4196-92BC-16D0CE048F72}"/>
    <cellStyle name="Comma 5 3 3 3 4 3" xfId="11998" xr:uid="{ECEED630-A621-4A01-985D-EC78683A2B49}"/>
    <cellStyle name="Comma 5 3 3 3 4 3 2" xfId="22378" xr:uid="{8BB66300-1C6C-4C6D-A151-2182056A2E3F}"/>
    <cellStyle name="Comma 5 3 3 3 4 4" xfId="16712" xr:uid="{F9F95F45-93EF-40F5-AC66-AD859F54452C}"/>
    <cellStyle name="Comma 5 3 3 3 5" xfId="5551" xr:uid="{852AF332-CD15-420F-91F8-CD9F12875AF9}"/>
    <cellStyle name="Comma 5 3 3 3 5 2" xfId="29698" xr:uid="{81B28F9D-8AA9-4910-9A48-4EE65C1022E0}"/>
    <cellStyle name="Comma 5 3 3 3 6" xfId="24381" xr:uid="{6D46F744-F4D0-4A9F-9F98-39B09CFF4FD0}"/>
    <cellStyle name="Comma 5 3 3 3 7" xfId="13523" xr:uid="{40CE92C6-202E-42EA-AB24-0F2B6A178776}"/>
    <cellStyle name="Comma 5 3 3 4" xfId="1603" xr:uid="{00000000-0005-0000-0000-0000FC010000}"/>
    <cellStyle name="Comma 5 3 3 4 2" xfId="3019" xr:uid="{00000000-0005-0000-0000-00009F010000}"/>
    <cellStyle name="Comma 5 3 3 4 2 2" xfId="8098" xr:uid="{544E758B-4173-4486-A0FD-B7C1D5A3EED0}"/>
    <cellStyle name="Comma 5 3 3 4 2 2 2" xfId="28780" xr:uid="{A34ACBBC-9EE0-472C-9E4A-0F0C3102D445}"/>
    <cellStyle name="Comma 5 3 3 4 2 2 3" xfId="26392" xr:uid="{8094F510-7D49-4500-B375-D05024E145D1}"/>
    <cellStyle name="Comma 5 3 3 4 2 2 4" xfId="18478" xr:uid="{DE0004DC-80FC-462D-ADDF-B69BDB1B718B}"/>
    <cellStyle name="Comma 5 3 3 4 2 3" xfId="10931" xr:uid="{B25731BD-804C-4A9E-94AD-51A601972723}"/>
    <cellStyle name="Comma 5 3 3 4 2 3 2" xfId="21311" xr:uid="{63806544-5C9C-47C4-A9F0-C8C812469FC6}"/>
    <cellStyle name="Comma 5 3 3 4 2 4" xfId="24978" xr:uid="{DD48F4C4-F4A9-4991-A28A-CF8D24A7DB4B}"/>
    <cellStyle name="Comma 5 3 3 4 2 5" xfId="15645" xr:uid="{A4823BE1-F88F-4F66-8ABE-6DCF50AEBAD5}"/>
    <cellStyle name="Comma 5 3 3 4 3" xfId="3704" xr:uid="{00000000-0005-0000-0000-0000FC010000}"/>
    <cellStyle name="Comma 5 3 3 4 4" xfId="5549" xr:uid="{5EA18817-182A-4DFF-8D89-0C3B4AD4769E}"/>
    <cellStyle name="Comma 5 3 3 4 4 2" xfId="29935" xr:uid="{F801DD17-8BA2-4F48-B19F-F2110F15120C}"/>
    <cellStyle name="Comma 5 3 3 4 5" xfId="22783" xr:uid="{28BD268A-AF7A-4331-B04E-590DC67114E4}"/>
    <cellStyle name="Comma 5 3 3 4 6" xfId="13521" xr:uid="{D513B4F0-EF6D-4187-B69B-9D767B48BF27}"/>
    <cellStyle name="Comma 5 3 3 5" xfId="2589" xr:uid="{00000000-0005-0000-0000-0000A0010000}"/>
    <cellStyle name="Comma 5 3 3 5 2" xfId="5853" xr:uid="{F93E9B1A-A474-44AD-9395-8F643A337802}"/>
    <cellStyle name="Comma 5 3 3 5 2 2" xfId="28751" xr:uid="{AD7343D1-0323-418F-966B-5DFEE866B907}"/>
    <cellStyle name="Comma 5 3 3 5 2 3" xfId="28709" xr:uid="{DBB1E1D6-6DF3-4BDF-8453-31841EAB8F09}"/>
    <cellStyle name="Comma 5 3 3 5 2 4" xfId="15260" xr:uid="{C78FEB5F-3916-4BD9-B5FF-ADF57A710E6D}"/>
    <cellStyle name="Comma 5 3 3 5 3" xfId="7713" xr:uid="{81760B78-A9B0-4018-A496-74E26CE4CD25}"/>
    <cellStyle name="Comma 5 3 3 5 3 2" xfId="18093" xr:uid="{BCD8DF04-D3F8-4C0A-8D37-D472ED1AA488}"/>
    <cellStyle name="Comma 5 3 3 5 4" xfId="10546" xr:uid="{8670A055-8060-4167-93CD-3AAB90DF24CC}"/>
    <cellStyle name="Comma 5 3 3 5 4 2" xfId="20926" xr:uid="{493FCFEE-0696-4A32-8BAC-C911CA24105A}"/>
    <cellStyle name="Comma 5 3 3 5 5" xfId="25160" xr:uid="{F2723F95-640E-438A-8BEA-F437A339DAA5}"/>
    <cellStyle name="Comma 5 3 3 5 6" xfId="12976" xr:uid="{C6C066F2-0406-4047-A8EC-2FB91660F9AE}"/>
    <cellStyle name="Comma 5 3 3 6" xfId="2273" xr:uid="{00000000-0005-0000-0000-00009B010000}"/>
    <cellStyle name="Comma 5 3 3 6 2" xfId="7399" xr:uid="{FAB0EE96-DD8A-40E2-B692-599100EC51FB}"/>
    <cellStyle name="Comma 5 3 3 6 2 2" xfId="17779" xr:uid="{0F830196-7FD9-443B-B78A-D7133708C2FC}"/>
    <cellStyle name="Comma 5 3 3 6 3" xfId="10232" xr:uid="{67535CCC-4C98-40AE-B35C-FD216819F253}"/>
    <cellStyle name="Comma 5 3 3 6 3 2" xfId="20612" xr:uid="{2D325197-2147-4F08-912E-F2E8AA980477}"/>
    <cellStyle name="Comma 5 3 3 6 4" xfId="23543" xr:uid="{1042610D-7F33-4480-B089-520213FF025D}"/>
    <cellStyle name="Comma 5 3 3 6 5" xfId="27224" xr:uid="{B1BAB9D3-0C62-4C88-849A-8A400AC682EA}"/>
    <cellStyle name="Comma 5 3 3 6 6" xfId="14946" xr:uid="{AB5082DF-CE94-4F51-916D-22419B9D714A}"/>
    <cellStyle name="Comma 5 3 3 7" xfId="3812" xr:uid="{BC3C2040-D90E-4060-AED6-93DE29ED2268}"/>
    <cellStyle name="Comma 5 3 3 7 2" xfId="8645" xr:uid="{71EDDCD3-CC4F-4D95-B169-0A01B59DB261}"/>
    <cellStyle name="Comma 5 3 3 7 2 2" xfId="19025" xr:uid="{175A5B1F-63F3-43FA-9B65-558145EB4872}"/>
    <cellStyle name="Comma 5 3 3 7 2 3" xfId="31002" xr:uid="{5E573AEF-FC93-4A83-AC2B-6937BAD6C83E}"/>
    <cellStyle name="Comma 5 3 3 7 2 4" xfId="30668" xr:uid="{F7EA0D66-97C4-40F3-A931-FCFE523E7601}"/>
    <cellStyle name="Comma 5 3 3 7 3" xfId="11478" xr:uid="{EAD417FE-C5D1-4E96-857A-95331B6CD7F4}"/>
    <cellStyle name="Comma 5 3 3 7 3 2" xfId="21858" xr:uid="{D52723FC-C70A-485A-891B-DE707F47651B}"/>
    <cellStyle name="Comma 5 3 3 7 4" xfId="27875" xr:uid="{8C26BB6C-E7A8-4A15-AC6D-0A61A02A7810}"/>
    <cellStyle name="Comma 5 3 3 7 5" xfId="27703" xr:uid="{2A29C485-21F3-42A8-B796-D0BF79DF086E}"/>
    <cellStyle name="Comma 5 3 3 7 6" xfId="16192" xr:uid="{26DB009D-FA95-4A62-A9AC-DBEF575AF7B8}"/>
    <cellStyle name="Comma 5 3 3 8" xfId="4857" xr:uid="{1DAA2A46-40FE-4552-920E-DD12D41D0ABB}"/>
    <cellStyle name="Comma 5 3 3 8 2" xfId="14149" xr:uid="{0EA1FB59-CBD9-436C-BF4A-2E2AF687C5E1}"/>
    <cellStyle name="Comma 5 3 3 9" xfId="6602" xr:uid="{35DA5AA4-DCFA-4B61-A537-26CFA0B983D5}"/>
    <cellStyle name="Comma 5 3 3 9 2" xfId="16982" xr:uid="{383A706C-65B6-4384-93C8-AEA46C24A694}"/>
    <cellStyle name="Comma 5 3 4" xfId="465" xr:uid="{00000000-0005-0000-0000-0000FD010000}"/>
    <cellStyle name="Comma 5 3 4 10" xfId="12662" xr:uid="{E3A457C5-1DC6-4D31-B493-CEB14676FFE2}"/>
    <cellStyle name="Comma 5 3 4 2" xfId="1607" xr:uid="{00000000-0005-0000-0000-0000FE010000}"/>
    <cellStyle name="Comma 5 3 4 2 2" xfId="3022" xr:uid="{00000000-0005-0000-0000-0000A2010000}"/>
    <cellStyle name="Comma 5 3 4 2 2 2" xfId="8101" xr:uid="{0331F688-59BC-4FE3-B4ED-DBDE87F225FE}"/>
    <cellStyle name="Comma 5 3 4 2 2 2 2" xfId="28783" xr:uid="{6A7DE4A5-9E82-4180-A907-2CFB72549A4D}"/>
    <cellStyle name="Comma 5 3 4 2 2 2 3" xfId="27841" xr:uid="{A8F0501A-D808-4877-8417-EE54528C2650}"/>
    <cellStyle name="Comma 5 3 4 2 2 2 4" xfId="18481" xr:uid="{3BD662D0-16FB-49C2-BF66-E642E1206413}"/>
    <cellStyle name="Comma 5 3 4 2 2 3" xfId="10934" xr:uid="{B20721C7-DD83-4D5E-95AF-810D14072C7F}"/>
    <cellStyle name="Comma 5 3 4 2 2 3 2" xfId="21314" xr:uid="{4C747FC6-9EE2-4CFE-A9AA-C0B508C14E23}"/>
    <cellStyle name="Comma 5 3 4 2 2 4" xfId="22880" xr:uid="{88E6124C-4E8C-4A16-949E-CBE25C6106E4}"/>
    <cellStyle name="Comma 5 3 4 2 2 5" xfId="15648" xr:uid="{D90D7B85-E6F5-4A2B-97FA-EA362F3F6127}"/>
    <cellStyle name="Comma 5 3 4 2 3" xfId="3596" xr:uid="{00000000-0005-0000-0000-0000FE010000}"/>
    <cellStyle name="Comma 5 3 4 2 4" xfId="5552" xr:uid="{35E0FB29-70AE-49EE-AD4C-77EC9E6EEAEA}"/>
    <cellStyle name="Comma 5 3 4 2 4 2" xfId="29936" xr:uid="{F7D8417D-86B8-44F3-8192-B6ED212C1704}"/>
    <cellStyle name="Comma 5 3 4 2 5" xfId="22937" xr:uid="{582C414B-198D-4637-B347-4B42CEFBB74A}"/>
    <cellStyle name="Comma 5 3 4 2 6" xfId="13524" xr:uid="{D84DC151-B278-47F9-B950-3A81B18250F8}"/>
    <cellStyle name="Comma 5 3 4 3" xfId="1608" xr:uid="{00000000-0005-0000-0000-0000FF010000}"/>
    <cellStyle name="Comma 5 3 4 3 2" xfId="2665" xr:uid="{00000000-0005-0000-0000-0000A3010000}"/>
    <cellStyle name="Comma 5 3 4 3 2 2" xfId="7788" xr:uid="{8AA74F61-6495-4F7E-A39B-B89DFF004744}"/>
    <cellStyle name="Comma 5 3 4 3 2 2 2" xfId="18168" xr:uid="{0E429779-8103-4747-B43C-F6EBCB513CD7}"/>
    <cellStyle name="Comma 5 3 4 3 2 3" xfId="10621" xr:uid="{A45B6330-0CC5-40C8-A69D-6E85EF031BC0}"/>
    <cellStyle name="Comma 5 3 4 3 2 3 2" xfId="21001" xr:uid="{2F0E2A0C-09FF-4E44-858C-81BB4579D738}"/>
    <cellStyle name="Comma 5 3 4 3 2 4" xfId="28633" xr:uid="{CE7A6B10-8A87-4297-BEC1-DA9E42555B67}"/>
    <cellStyle name="Comma 5 3 4 3 2 5" xfId="27179" xr:uid="{046E0A85-377B-433E-A7F9-442127F24884}"/>
    <cellStyle name="Comma 5 3 4 3 2 6" xfId="15335" xr:uid="{0FA2FB61-1314-4E5D-8D6A-EFBD4F4D6146}"/>
    <cellStyle name="Comma 5 3 4 3 3" xfId="2864" xr:uid="{00000000-0005-0000-0000-0000FF010000}"/>
    <cellStyle name="Comma 5 3 4 3 4" xfId="5553" xr:uid="{4D8E9BD3-63C9-4A5A-A1CD-7F725C1BEB6C}"/>
    <cellStyle name="Comma 5 3 4 3 4 2" xfId="29891" xr:uid="{28B005BD-8B7C-45F5-88C2-4C22FDFB4F10}"/>
    <cellStyle name="Comma 5 3 4 3 5" xfId="22738" xr:uid="{F2E0233A-5D31-42C9-8526-FBEE444B357C}"/>
    <cellStyle name="Comma 5 3 4 3 6" xfId="13065" xr:uid="{3A9E7DDA-C199-40C1-A7A4-35AB462E9097}"/>
    <cellStyle name="Comma 5 3 4 4" xfId="1606" xr:uid="{00000000-0005-0000-0000-000000020000}"/>
    <cellStyle name="Comma 5 3 4 4 2" xfId="4651" xr:uid="{3114D812-06FF-427C-8717-B5A3AE78D681}"/>
    <cellStyle name="Comma 5 3 4 4 2 2" xfId="9403" xr:uid="{755A4772-9956-4090-86E0-B56777673956}"/>
    <cellStyle name="Comma 5 3 4 4 2 2 2" xfId="19783" xr:uid="{7E46F6B6-485C-498F-B613-E1BEAF63E804}"/>
    <cellStyle name="Comma 5 3 4 4 2 3" xfId="12236" xr:uid="{AF7D70A5-A9E3-4116-AC18-EF98F134E557}"/>
    <cellStyle name="Comma 5 3 4 4 2 3 2" xfId="22616" xr:uid="{684292E3-A794-4384-9C3E-1EE9BE35DE1E}"/>
    <cellStyle name="Comma 5 3 4 4 2 4" xfId="16950" xr:uid="{080785A3-86CC-4292-8712-52952C8DFA39}"/>
    <cellStyle name="Comma 5 3 4 4 3" xfId="23068" xr:uid="{E1AC5A32-0335-49F7-8FAA-551698E3F7C0}"/>
    <cellStyle name="Comma 5 3 4 5" xfId="4120" xr:uid="{50AC6762-96F6-4507-990A-01F8DAFEBCCF}"/>
    <cellStyle name="Comma 5 3 4 5 2" xfId="8891" xr:uid="{568733DA-31B9-473C-B8A9-922D2E52570C}"/>
    <cellStyle name="Comma 5 3 4 5 2 2" xfId="19271" xr:uid="{4A7D6035-9E3D-47C7-8510-0B6ABD285CE8}"/>
    <cellStyle name="Comma 5 3 4 5 2 3" xfId="31005" xr:uid="{652E968E-D3FA-4707-B01D-97094D6B1424}"/>
    <cellStyle name="Comma 5 3 4 5 2 4" xfId="30671" xr:uid="{4E2D6263-25F4-463D-94D3-1CFE66A370DC}"/>
    <cellStyle name="Comma 5 3 4 5 3" xfId="11724" xr:uid="{DBFF6D81-ADC5-48C1-98D0-A780BD9804B3}"/>
    <cellStyle name="Comma 5 3 4 5 3 2" xfId="22104" xr:uid="{DC651E95-936F-4B8A-9A96-1B6E764FEFB6}"/>
    <cellStyle name="Comma 5 3 4 5 4" xfId="26228" xr:uid="{DE9C6979-592B-4537-ABBE-3101AFB3908B}"/>
    <cellStyle name="Comma 5 3 4 5 5" xfId="27929" xr:uid="{A867C619-3AC0-4C8E-BC10-124D5F1A6923}"/>
    <cellStyle name="Comma 5 3 4 5 6" xfId="16438" xr:uid="{65CAFCD8-BCF5-48B5-A2F6-7B51FAB9BE2C}"/>
    <cellStyle name="Comma 5 3 4 6" xfId="4858" xr:uid="{9A11D7C7-2F2C-4554-B860-DA57FB9EC9B5}"/>
    <cellStyle name="Comma 5 3 4 6 2" xfId="14150" xr:uid="{03648C94-FD9A-4DAD-908E-CDC4D8281447}"/>
    <cellStyle name="Comma 5 3 4 7" xfId="6603" xr:uid="{B417F8B8-E539-4FE6-92B7-7D34C566A5B1}"/>
    <cellStyle name="Comma 5 3 4 7 2" xfId="16983" xr:uid="{0B3709B3-08A6-4B88-B474-2A383A7BD0EE}"/>
    <cellStyle name="Comma 5 3 4 8" xfId="9436" xr:uid="{CEA750C3-DF05-411F-9FD7-5AC383E5B8BD}"/>
    <cellStyle name="Comma 5 3 4 8 2" xfId="19816" xr:uid="{56B0C3E0-9D69-47D7-A834-6A8D51E2137E}"/>
    <cellStyle name="Comma 5 3 4 9" xfId="25173" xr:uid="{5AA03A37-5A4A-404D-A0C2-D2A1B9AEEB9F}"/>
    <cellStyle name="Comma 5 3 5" xfId="1609" xr:uid="{00000000-0005-0000-0000-000001020000}"/>
    <cellStyle name="Comma 5 3 5 2" xfId="3023" xr:uid="{00000000-0005-0000-0000-0000A4010000}"/>
    <cellStyle name="Comma 5 3 5 2 2" xfId="8102" xr:uid="{758D0A3D-DAE7-44D0-A070-611359FDD246}"/>
    <cellStyle name="Comma 5 3 5 2 2 2" xfId="28784" xr:uid="{9062B341-5510-4E13-B903-2662C3340177}"/>
    <cellStyle name="Comma 5 3 5 2 2 2 2" xfId="31215" xr:uid="{4560F66A-A4EC-44A6-90F1-5DA7986E04EA}"/>
    <cellStyle name="Comma 5 3 5 2 2 2 3" xfId="30673" xr:uid="{DCC66FAA-4E41-4EFB-9B03-216E82F99718}"/>
    <cellStyle name="Comma 5 3 5 2 2 3" xfId="25940" xr:uid="{FBBCB61A-313E-4E94-8410-0262FF9D8802}"/>
    <cellStyle name="Comma 5 3 5 2 2 4" xfId="18482" xr:uid="{C080EA8A-3A8F-4907-904E-D727E657353D}"/>
    <cellStyle name="Comma 5 3 5 2 3" xfId="10935" xr:uid="{56CC6414-4972-4AFC-A6DD-34C624E1B419}"/>
    <cellStyle name="Comma 5 3 5 2 3 2" xfId="21315" xr:uid="{C2F48BB0-9443-4B3E-AD42-19FA47EAB766}"/>
    <cellStyle name="Comma 5 3 5 2 4" xfId="25663" xr:uid="{11363C39-2A83-45E4-A831-F7C2468C73A4}"/>
    <cellStyle name="Comma 5 3 5 2 5" xfId="15649" xr:uid="{D87C9E01-C85F-4ED0-9A81-B5F7E31832ED}"/>
    <cellStyle name="Comma 5 3 5 3" xfId="3602" xr:uid="{00000000-0005-0000-0000-000001020000}"/>
    <cellStyle name="Comma 5 3 5 4" xfId="4395" xr:uid="{2AAD49C6-F25C-4FEE-BC85-F6DD7FF6AC65}"/>
    <cellStyle name="Comma 5 3 5 4 2" xfId="9166" xr:uid="{8D231905-9E5A-4AD9-8620-5F84B5A7C17C}"/>
    <cellStyle name="Comma 5 3 5 4 2 2" xfId="19546" xr:uid="{5C116791-A505-459C-8E6E-EA12199F8041}"/>
    <cellStyle name="Comma 5 3 5 4 2 3" xfId="31060" xr:uid="{157988F9-5057-414A-B1C6-730F9F4629FF}"/>
    <cellStyle name="Comma 5 3 5 4 2 4" xfId="30672" xr:uid="{BC30637A-9309-45D6-B3EA-4136BB8A9DA2}"/>
    <cellStyle name="Comma 5 3 5 4 3" xfId="11999" xr:uid="{B917A9A5-B207-4ACF-929B-2989CF6C2283}"/>
    <cellStyle name="Comma 5 3 5 4 3 2" xfId="22379" xr:uid="{38E7E0D5-7429-44F4-AFB3-38229BE78DFC}"/>
    <cellStyle name="Comma 5 3 5 4 4" xfId="16713" xr:uid="{175FEC41-7C4F-471D-B879-5DCA32C7206B}"/>
    <cellStyle name="Comma 5 3 5 5" xfId="5554" xr:uid="{C0DE5202-95C0-4D16-83EC-A289F96C16FA}"/>
    <cellStyle name="Comma 5 3 5 5 2" xfId="29687" xr:uid="{F9F675D5-8113-4588-A3AE-224FC6F06B9F}"/>
    <cellStyle name="Comma 5 3 5 5 2 2" xfId="30959" xr:uid="{7875E500-DBEB-4CA4-AF12-2A9373028ADD}"/>
    <cellStyle name="Comma 5 3 5 6" xfId="25006" xr:uid="{6FD117B5-253E-4683-980E-CE6A211B6540}"/>
    <cellStyle name="Comma 5 3 5 7" xfId="13525" xr:uid="{0312A79F-B65F-46C8-9C32-2363B1DFCD16}"/>
    <cellStyle name="Comma 5 3 6" xfId="1610" xr:uid="{00000000-0005-0000-0000-000002020000}"/>
    <cellStyle name="Comma 5 3 6 2" xfId="2868" xr:uid="{00000000-0005-0000-0000-0000A5010000}"/>
    <cellStyle name="Comma 5 3 6 2 2" xfId="7984" xr:uid="{6C75DD22-BAC2-43AF-A1DF-B913CA37946C}"/>
    <cellStyle name="Comma 5 3 6 2 2 2" xfId="27296" xr:uid="{550C79C4-424A-402D-A115-80536B730495}"/>
    <cellStyle name="Comma 5 3 6 2 2 2 2" xfId="31188" xr:uid="{2214C770-FEBD-4FB2-8153-96FA46F9B13C}"/>
    <cellStyle name="Comma 5 3 6 2 2 2 3" xfId="30674" xr:uid="{70A150DB-6F83-42B0-A715-A16026A0644F}"/>
    <cellStyle name="Comma 5 3 6 2 2 3" xfId="26650" xr:uid="{0FA4C828-FE98-48CD-B312-BE8BE8001D66}"/>
    <cellStyle name="Comma 5 3 6 2 2 4" xfId="18364" xr:uid="{D688AB4A-C9EF-46F0-BFAB-28181B29323E}"/>
    <cellStyle name="Comma 5 3 6 2 3" xfId="10817" xr:uid="{5DC9755E-65C5-48DE-8CB9-8D8B044123B9}"/>
    <cellStyle name="Comma 5 3 6 2 3 2" xfId="21197" xr:uid="{E32A3CCE-3D50-4B57-AC37-E959EA59D368}"/>
    <cellStyle name="Comma 5 3 6 2 4" xfId="24164" xr:uid="{98256179-2AFA-4BBD-AF1C-2212B824FFBB}"/>
    <cellStyle name="Comma 5 3 6 2 5" xfId="15531" xr:uid="{8772BB40-D294-4585-963C-C800C2298ABE}"/>
    <cellStyle name="Comma 5 3 6 3" xfId="2057" xr:uid="{00000000-0005-0000-0000-000002020000}"/>
    <cellStyle name="Comma 5 3 6 4" xfId="5555" xr:uid="{C05D109D-6652-4B9A-B615-B29DAFDDCF9C}"/>
    <cellStyle name="Comma 5 3 6 4 2" xfId="29920" xr:uid="{C51E7046-954C-4FA0-81CA-3ABC12CDE141}"/>
    <cellStyle name="Comma 5 3 6 5" xfId="25227" xr:uid="{35AD5475-35E1-4B46-B4D5-98072003B9E3}"/>
    <cellStyle name="Comma 5 3 6 6" xfId="13360" xr:uid="{637BCB59-9FD8-453A-8DE5-CAC6E29F7DE5}"/>
    <cellStyle name="Comma 5 3 7" xfId="1596" xr:uid="{00000000-0005-0000-0000-000003020000}"/>
    <cellStyle name="Comma 5 3 7 2" xfId="2486" xr:uid="{00000000-0005-0000-0000-0000A6010000}"/>
    <cellStyle name="Comma 5 3 7 2 2" xfId="7610" xr:uid="{8429CEE5-936D-468A-822B-C4CC7D55E6F9}"/>
    <cellStyle name="Comma 5 3 7 2 2 2" xfId="17990" xr:uid="{5B549C2E-BFBF-46F3-8BC1-EC8F7DEC457C}"/>
    <cellStyle name="Comma 5 3 7 2 3" xfId="10443" xr:uid="{76E73FD1-063B-40AC-AC21-F2235F1DFC88}"/>
    <cellStyle name="Comma 5 3 7 2 3 2" xfId="20823" xr:uid="{4ECD8354-400C-4E94-BA8D-F1178449204C}"/>
    <cellStyle name="Comma 5 3 7 2 4" xfId="26879" xr:uid="{1CD15196-0267-4571-B546-85F3A9E5E4A2}"/>
    <cellStyle name="Comma 5 3 7 2 5" xfId="26993" xr:uid="{38242EE3-63CD-40FA-A09A-C1D97EB7E08D}"/>
    <cellStyle name="Comma 5 3 7 2 6" xfId="15157" xr:uid="{6AAB141B-DDBB-4B37-83CD-94D3952143BF}"/>
    <cellStyle name="Comma 5 3 7 3" xfId="3610" xr:uid="{00000000-0005-0000-0000-000003020000}"/>
    <cellStyle name="Comma 5 3 7 4" xfId="5542" xr:uid="{FF6B865B-76D6-4913-99E7-9488269AFAE4}"/>
    <cellStyle name="Comma 5 3 7 4 2" xfId="29867" xr:uid="{148AE6C6-3C9E-4E6D-95C0-D85C88EDADA5}"/>
    <cellStyle name="Comma 5 3 7 5" xfId="23168" xr:uid="{F2189D89-1652-4A6C-9C40-0E90C543D6E8}"/>
    <cellStyle name="Comma 5 3 7 6" xfId="12873" xr:uid="{09689B8C-3687-4CBB-AD02-AA18D1CD2591}"/>
    <cellStyle name="Comma 5 3 8" xfId="2180" xr:uid="{00000000-0005-0000-0000-00008F010000}"/>
    <cellStyle name="Comma 5 3 8 2" xfId="7306" xr:uid="{A52BF028-91EB-4672-BDCF-61C1BA0F6877}"/>
    <cellStyle name="Comma 5 3 8 2 2" xfId="17686" xr:uid="{3A25C420-D2EC-4CD9-8BAB-5F879B622CC1}"/>
    <cellStyle name="Comma 5 3 8 2 2 2" xfId="31120" xr:uid="{CF07C3AB-2C4D-472D-BC21-58F5BE798A45}"/>
    <cellStyle name="Comma 5 3 8 2 2 3" xfId="30675" xr:uid="{DD5071D3-B176-4A5E-B3EE-C9BC5649DD83}"/>
    <cellStyle name="Comma 5 3 8 3" xfId="10139" xr:uid="{6B2EA7A1-3C2A-469B-8FBD-27E70E7CA9FE}"/>
    <cellStyle name="Comma 5 3 8 3 2" xfId="20519" xr:uid="{821C99FD-689E-4A20-B7AA-25477B773790}"/>
    <cellStyle name="Comma 5 3 8 4" xfId="22785" xr:uid="{FCA71F4A-E844-45E6-B2A5-C25112314239}"/>
    <cellStyle name="Comma 5 3 8 5" xfId="28212" xr:uid="{6C4B6CBB-763E-4914-B3F5-4DE7E806DCA7}"/>
    <cellStyle name="Comma 5 3 8 6" xfId="14853" xr:uid="{0EFEE67B-54B6-4A44-9DAA-EAEAD63C43FD}"/>
    <cellStyle name="Comma 5 3 9" xfId="3860" xr:uid="{BD759C4A-C152-4D28-9136-4603EA7965D9}"/>
    <cellStyle name="Comma 5 3 9 2" xfId="8691" xr:uid="{2B3ED32A-7A08-4245-9A73-AA5797EFF1F5}"/>
    <cellStyle name="Comma 5 3 9 2 2" xfId="19071" xr:uid="{D8803375-2527-4510-BBD5-2D9A262E6CFC}"/>
    <cellStyle name="Comma 5 3 9 3" xfId="11524" xr:uid="{28CB0750-B495-4B8B-8162-0152EE2FC7D8}"/>
    <cellStyle name="Comma 5 3 9 3 2" xfId="21904" xr:uid="{129315D9-8AD4-42D6-8C58-A3FC0B5BCC16}"/>
    <cellStyle name="Comma 5 3 9 4" xfId="26469" xr:uid="{59683E98-A4F8-461D-8F11-FDDDDAF3320A}"/>
    <cellStyle name="Comma 5 3 9 5" xfId="26001" xr:uid="{8F1D2142-D936-4E2D-8BC4-16790819D8E1}"/>
    <cellStyle name="Comma 5 3 9 6" xfId="16238" xr:uid="{5BA957D4-5450-4E3C-BD98-81AE95564B85}"/>
    <cellStyle name="Comma 5 4" xfId="466" xr:uid="{00000000-0005-0000-0000-000004020000}"/>
    <cellStyle name="Comma 5 4 10" xfId="4859" xr:uid="{1D48C26C-529B-472F-9FD3-5BF62F1AEC33}"/>
    <cellStyle name="Comma 5 4 10 2" xfId="14151" xr:uid="{E3D512D4-630F-41EE-A9BB-E6B82CC22B4C}"/>
    <cellStyle name="Comma 5 4 11" xfId="6604" xr:uid="{A57298B7-5099-4365-B724-03702B5CFDF7}"/>
    <cellStyle name="Comma 5 4 11 2" xfId="16984" xr:uid="{B493B554-1F48-4913-A55F-6DAE801F5DFA}"/>
    <cellStyle name="Comma 5 4 12" xfId="9437" xr:uid="{8F6A6276-7F5B-4793-A0A0-363AB0CF308E}"/>
    <cellStyle name="Comma 5 4 12 2" xfId="19817" xr:uid="{16298050-3149-4BAC-98F6-74F4689F4960}"/>
    <cellStyle name="Comma 5 4 13" xfId="24742" xr:uid="{BC77B1D8-AA73-45EC-B2D0-5CB99A3F84A7}"/>
    <cellStyle name="Comma 5 4 14" xfId="12445" xr:uid="{B6172012-8C99-44AE-8F12-79EBD00E31F0}"/>
    <cellStyle name="Comma 5 4 2" xfId="467" xr:uid="{00000000-0005-0000-0000-000005020000}"/>
    <cellStyle name="Comma 5 4 2 10" xfId="9438" xr:uid="{9179DD7C-FF76-4128-A4F8-FEC06C341DEF}"/>
    <cellStyle name="Comma 5 4 2 10 2" xfId="19818" xr:uid="{B10C79F5-1CE0-4412-B278-2A8BC4FAE3C2}"/>
    <cellStyle name="Comma 5 4 2 11" xfId="23091" xr:uid="{4FE24631-C7D7-4F33-BAC0-3B827083DC9F}"/>
    <cellStyle name="Comma 5 4 2 12" xfId="12505" xr:uid="{2952C624-78DA-4836-AC75-424E492B18E4}"/>
    <cellStyle name="Comma 5 4 2 2" xfId="468" xr:uid="{00000000-0005-0000-0000-000006020000}"/>
    <cellStyle name="Comma 5 4 2 2 10" xfId="13070" xr:uid="{F679514C-B4BA-43DC-83B3-A529B99A07B5}"/>
    <cellStyle name="Comma 5 4 2 2 2" xfId="1614" xr:uid="{00000000-0005-0000-0000-000007020000}"/>
    <cellStyle name="Comma 5 4 2 2 2 2" xfId="3025" xr:uid="{00000000-0005-0000-0000-0000AA010000}"/>
    <cellStyle name="Comma 5 4 2 2 2 2 2" xfId="8104" xr:uid="{EA20ED8E-EC4F-4A46-90AC-980EE3AE3BA5}"/>
    <cellStyle name="Comma 5 4 2 2 2 2 2 2" xfId="28786" xr:uid="{2BBE52B5-D896-4E59-847F-74A30D6B9169}"/>
    <cellStyle name="Comma 5 4 2 2 2 2 2 3" xfId="26231" xr:uid="{FB64F316-FCE4-479A-B3CF-2801908AE5FC}"/>
    <cellStyle name="Comma 5 4 2 2 2 2 2 4" xfId="18484" xr:uid="{F935C9F6-EC71-439E-84C9-0F96AEEE17E2}"/>
    <cellStyle name="Comma 5 4 2 2 2 2 3" xfId="10937" xr:uid="{FE22D365-3292-4297-961D-1F55EABBF6B9}"/>
    <cellStyle name="Comma 5 4 2 2 2 2 3 2" xfId="21317" xr:uid="{C7299ECD-40A9-45CF-9F05-3286C1E437F1}"/>
    <cellStyle name="Comma 5 4 2 2 2 2 4" xfId="25737" xr:uid="{82C15EC4-AA15-4183-B53D-1323C89E1F7D}"/>
    <cellStyle name="Comma 5 4 2 2 2 2 5" xfId="15651" xr:uid="{62961680-01A7-4209-8590-52B26877995D}"/>
    <cellStyle name="Comma 5 4 2 2 2 3" xfId="2043" xr:uid="{00000000-0005-0000-0000-000007020000}"/>
    <cellStyle name="Comma 5 4 2 2 2 4" xfId="5558" xr:uid="{9B0E2C47-CA6A-4D5E-AD71-7458A8ABD26C}"/>
    <cellStyle name="Comma 5 4 2 2 2 4 2" xfId="29938" xr:uid="{E77E4B37-1023-473D-B823-A966092B7334}"/>
    <cellStyle name="Comma 5 4 2 2 2 5" xfId="23453" xr:uid="{6CD4595C-6861-4235-BA54-68DDDAE0C84C}"/>
    <cellStyle name="Comma 5 4 2 2 2 6" xfId="13527" xr:uid="{D0D933B0-ECB4-4725-B67B-EFE6C27B71B3}"/>
    <cellStyle name="Comma 5 4 2 2 3" xfId="1615" xr:uid="{00000000-0005-0000-0000-000008020000}"/>
    <cellStyle name="Comma 5 4 2 2 3 2" xfId="4633" xr:uid="{029813EF-0C19-4030-B37D-0A57A3B96EDC}"/>
    <cellStyle name="Comma 5 4 2 2 3 2 2" xfId="9399" xr:uid="{83FFACF2-BD4E-4875-950A-D929986B00C4}"/>
    <cellStyle name="Comma 5 4 2 2 3 2 2 2" xfId="19779" xr:uid="{7082B909-59D5-4F20-A285-AEA2FBDD5040}"/>
    <cellStyle name="Comma 5 4 2 2 3 2 3" xfId="12232" xr:uid="{19779298-5525-44F8-A001-D7530121B6CB}"/>
    <cellStyle name="Comma 5 4 2 2 3 2 3 2" xfId="22612" xr:uid="{2262B76A-4056-4500-B9E7-4300D0C9C3F4}"/>
    <cellStyle name="Comma 5 4 2 2 3 2 4" xfId="27763" xr:uid="{E7C85F02-B2A7-4DB9-9E73-482C42434E54}"/>
    <cellStyle name="Comma 5 4 2 2 3 2 5" xfId="26257" xr:uid="{D5E448E2-BF3B-40D1-A378-066099C8B329}"/>
    <cellStyle name="Comma 5 4 2 2 3 2 6" xfId="16946" xr:uid="{B4372306-01C5-4D82-9FED-E99CCB459B53}"/>
    <cellStyle name="Comma 5 4 2 2 3 3" xfId="22703" xr:uid="{1D5236FC-9549-4EA0-81BD-CE1B9C468209}"/>
    <cellStyle name="Comma 5 4 2 2 3 3 2" xfId="29894" xr:uid="{F005C7EF-F97C-4135-81B0-7BB5D359B727}"/>
    <cellStyle name="Comma 5 4 2 2 3 4" xfId="30009" xr:uid="{BEF40FD6-867C-4F0E-B7D5-D2A9EEDAE25F}"/>
    <cellStyle name="Comma 5 4 2 2 4" xfId="1613" xr:uid="{00000000-0005-0000-0000-000009020000}"/>
    <cellStyle name="Comma 5 4 2 2 4 2" xfId="26902" xr:uid="{8B3A6ADC-228E-48ED-A885-CFF25D8A396D}"/>
    <cellStyle name="Comma 5 4 2 2 4 3" xfId="26322" xr:uid="{F4B2F6D5-A474-46A9-8F94-8D112600F312}"/>
    <cellStyle name="Comma 5 4 2 2 5" xfId="4255" xr:uid="{94E6B12B-8FC1-4DE0-B083-4FDCE28DDC27}"/>
    <cellStyle name="Comma 5 4 2 2 5 2" xfId="9026" xr:uid="{15CA4CCE-3BB0-40ED-8350-10E15D7F217D}"/>
    <cellStyle name="Comma 5 4 2 2 5 2 2" xfId="19406" xr:uid="{12ADC1E7-AA36-4E16-8615-6B7923E98D5B}"/>
    <cellStyle name="Comma 5 4 2 2 5 2 3" xfId="31030" xr:uid="{B6F58660-A39C-4763-8A43-9C253FD9994C}"/>
    <cellStyle name="Comma 5 4 2 2 5 2 4" xfId="30676" xr:uid="{3DD2E12D-D946-4D8E-BE9E-BC2E33A64C5A}"/>
    <cellStyle name="Comma 5 4 2 2 5 3" xfId="11859" xr:uid="{1E83BF6E-F781-4EA4-9237-AFFDA5387236}"/>
    <cellStyle name="Comma 5 4 2 2 5 3 2" xfId="22239" xr:uid="{92533BAA-0FD6-449E-9104-0CCCCCDB50AE}"/>
    <cellStyle name="Comma 5 4 2 2 5 4" xfId="26562" xr:uid="{C1BA1425-9E76-4A22-B3D6-4072D9002CB3}"/>
    <cellStyle name="Comma 5 4 2 2 5 5" xfId="28268" xr:uid="{388DF011-908B-4433-81A3-9DCA9F6C3536}"/>
    <cellStyle name="Comma 5 4 2 2 5 6" xfId="16573" xr:uid="{209BCF79-AF66-48F7-8274-BD45D9F2383A}"/>
    <cellStyle name="Comma 5 4 2 2 6" xfId="4861" xr:uid="{67D8F83A-0B26-4F7B-AAF7-0C8E2228640D}"/>
    <cellStyle name="Comma 5 4 2 2 6 2" xfId="26182" xr:uid="{A5EC4C71-2369-4370-9963-12B6E20FE564}"/>
    <cellStyle name="Comma 5 4 2 2 6 3" xfId="27951" xr:uid="{D5ADD2F5-6B62-496C-8D67-B4D8D8DC522E}"/>
    <cellStyle name="Comma 5 4 2 2 6 4" xfId="14153" xr:uid="{EFEF7F03-CF64-4C12-9D8E-B48412366F48}"/>
    <cellStyle name="Comma 5 4 2 2 7" xfId="6606" xr:uid="{C1715601-8BE8-41E4-ADDE-C4400BF2EB67}"/>
    <cellStyle name="Comma 5 4 2 2 7 2" xfId="16986" xr:uid="{1226F693-D9D5-4E31-A85E-7784024A14B2}"/>
    <cellStyle name="Comma 5 4 2 2 8" xfId="9439" xr:uid="{A1302C41-E495-4C14-A8F8-16B8C36D8361}"/>
    <cellStyle name="Comma 5 4 2 2 8 2" xfId="19819" xr:uid="{679229E6-8636-4656-A26D-59C01348E6E8}"/>
    <cellStyle name="Comma 5 4 2 2 9" xfId="23421" xr:uid="{0924F89F-6F52-491C-A22E-589ABCC42D44}"/>
    <cellStyle name="Comma 5 4 2 3" xfId="1616" xr:uid="{00000000-0005-0000-0000-00000A020000}"/>
    <cellStyle name="Comma 5 4 2 3 2" xfId="3026" xr:uid="{00000000-0005-0000-0000-0000AB010000}"/>
    <cellStyle name="Comma 5 4 2 3 2 2" xfId="8105" xr:uid="{EED70E13-BE7B-4678-A41B-45C9E7272B29}"/>
    <cellStyle name="Comma 5 4 2 3 2 2 2" xfId="28787" xr:uid="{AB6D42C7-2029-46F9-A52C-A3AD957F5CBD}"/>
    <cellStyle name="Comma 5 4 2 3 2 2 2 2" xfId="31216" xr:uid="{D2B06BC6-FAB0-4DD2-A415-01FA1A682016}"/>
    <cellStyle name="Comma 5 4 2 3 2 2 2 3" xfId="30678" xr:uid="{6F17634A-C656-4BDE-ABDE-631F7F98A05E}"/>
    <cellStyle name="Comma 5 4 2 3 2 2 3" xfId="26814" xr:uid="{E641B174-FC80-447B-982B-FA1085F2F6B7}"/>
    <cellStyle name="Comma 5 4 2 3 2 2 4" xfId="18485" xr:uid="{7F9BCBB4-471B-4EA5-ADB7-A80F22D43026}"/>
    <cellStyle name="Comma 5 4 2 3 2 3" xfId="10938" xr:uid="{236309D7-0030-4FCF-8B49-451F53A7D494}"/>
    <cellStyle name="Comma 5 4 2 3 2 3 2" xfId="21318" xr:uid="{B4F1412B-A567-476F-83CE-DB2ACE05D08D}"/>
    <cellStyle name="Comma 5 4 2 3 2 4" xfId="24431" xr:uid="{EA06F90E-5982-41EE-92F2-0499DA4964BE}"/>
    <cellStyle name="Comma 5 4 2 3 2 5" xfId="15652" xr:uid="{B71C47D4-217C-469B-96C3-F1EB6C84FF9D}"/>
    <cellStyle name="Comma 5 4 2 3 3" xfId="3552" xr:uid="{00000000-0005-0000-0000-00000A020000}"/>
    <cellStyle name="Comma 5 4 2 3 4" xfId="4396" xr:uid="{C0798F50-EF80-4A20-93E0-006CA9D829A0}"/>
    <cellStyle name="Comma 5 4 2 3 4 2" xfId="9167" xr:uid="{43042E25-CB5C-47C2-A2F4-011280BF9103}"/>
    <cellStyle name="Comma 5 4 2 3 4 2 2" xfId="19547" xr:uid="{7DFCC59E-0E17-4AAC-931C-0D01EF511EE0}"/>
    <cellStyle name="Comma 5 4 2 3 4 2 3" xfId="31061" xr:uid="{D3CF83B4-480B-415E-AF73-CCC5FA70C824}"/>
    <cellStyle name="Comma 5 4 2 3 4 2 4" xfId="30677" xr:uid="{10FA5DDB-8E66-4A39-BFBF-D09CDB0960E7}"/>
    <cellStyle name="Comma 5 4 2 3 4 3" xfId="12000" xr:uid="{EC3C3287-2360-484C-92DF-E17AF91AB05A}"/>
    <cellStyle name="Comma 5 4 2 3 4 3 2" xfId="22380" xr:uid="{299460AF-281C-432E-A179-83F2322EFBE0}"/>
    <cellStyle name="Comma 5 4 2 3 4 4" xfId="16714" xr:uid="{7045EF56-7D75-4AB4-8BBA-A5D1B01F2501}"/>
    <cellStyle name="Comma 5 4 2 3 5" xfId="5559" xr:uid="{97604BB0-D113-4C21-BD40-6821A10747B4}"/>
    <cellStyle name="Comma 5 4 2 3 5 2" xfId="29688" xr:uid="{9F3CE6F8-799E-4FBC-A9D4-FAF867C49683}"/>
    <cellStyle name="Comma 5 4 2 3 5 2 2" xfId="30960" xr:uid="{F99190AE-028F-4301-BB9F-1110E074192D}"/>
    <cellStyle name="Comma 5 4 2 3 6" xfId="25081" xr:uid="{760031E4-17F9-4F60-B100-A75C80B388CD}"/>
    <cellStyle name="Comma 5 4 2 3 7" xfId="13528" xr:uid="{8971C047-6B78-4A98-8661-AE1EE4AFAEC6}"/>
    <cellStyle name="Comma 5 4 2 4" xfId="1617" xr:uid="{00000000-0005-0000-0000-00000B020000}"/>
    <cellStyle name="Comma 5 4 2 4 2" xfId="3024" xr:uid="{00000000-0005-0000-0000-0000AC010000}"/>
    <cellStyle name="Comma 5 4 2 4 2 2" xfId="8103" xr:uid="{CD7F43E1-A195-453F-9428-67A5367ED0FC}"/>
    <cellStyle name="Comma 5 4 2 4 2 2 2" xfId="28785" xr:uid="{893EDE12-C789-440E-A5E6-D2E446A43108}"/>
    <cellStyle name="Comma 5 4 2 4 2 2 3" xfId="27937" xr:uid="{D41DA84E-62FD-4DDD-8FE1-59B1FC86080B}"/>
    <cellStyle name="Comma 5 4 2 4 2 2 4" xfId="18483" xr:uid="{969D78BF-FFA2-482B-BE51-E2B15457F2AC}"/>
    <cellStyle name="Comma 5 4 2 4 2 3" xfId="10936" xr:uid="{36D20D32-6922-4DAF-9FFF-D1128DCFE3B0}"/>
    <cellStyle name="Comma 5 4 2 4 2 3 2" xfId="21316" xr:uid="{E6D73F05-1AC7-4415-88AD-F7BFA622E7FD}"/>
    <cellStyle name="Comma 5 4 2 4 2 4" xfId="25401" xr:uid="{D6E0E10F-5AE4-4958-B643-36CC7186385B}"/>
    <cellStyle name="Comma 5 4 2 4 2 5" xfId="15650" xr:uid="{AAD24CF7-75F3-477B-BD9F-FD99901C31B7}"/>
    <cellStyle name="Comma 5 4 2 4 3" xfId="2091" xr:uid="{00000000-0005-0000-0000-00000B020000}"/>
    <cellStyle name="Comma 5 4 2 4 4" xfId="5560" xr:uid="{367EBB3B-9A5D-4E70-8502-526CC8EEFD64}"/>
    <cellStyle name="Comma 5 4 2 4 4 2" xfId="29937" xr:uid="{397CB543-DEA8-462F-98D6-8A7C5CBC8C95}"/>
    <cellStyle name="Comma 5 4 2 4 5" xfId="25451" xr:uid="{A78836C0-9C3F-4A71-9865-3E134F9F9869}"/>
    <cellStyle name="Comma 5 4 2 4 6" xfId="13526" xr:uid="{7C2D413A-7D28-492A-AC1F-190E04F2DCC2}"/>
    <cellStyle name="Comma 5 4 2 5" xfId="1612" xr:uid="{00000000-0005-0000-0000-00000C020000}"/>
    <cellStyle name="Comma 5 4 2 5 2" xfId="2520" xr:uid="{00000000-0005-0000-0000-0000AD010000}"/>
    <cellStyle name="Comma 5 4 2 5 2 2" xfId="7644" xr:uid="{2F7DA5C6-9586-4F5D-AE68-7CD82B7C8997}"/>
    <cellStyle name="Comma 5 4 2 5 2 2 2" xfId="18024" xr:uid="{85BFFD5B-E734-4F36-8344-980DFCA79E2D}"/>
    <cellStyle name="Comma 5 4 2 5 2 3" xfId="10477" xr:uid="{325C1CC2-FAB0-4500-84F1-A6DB5E96C059}"/>
    <cellStyle name="Comma 5 4 2 5 2 3 2" xfId="20857" xr:uid="{DD2A588C-0EB7-4B27-9178-0066A568C1F0}"/>
    <cellStyle name="Comma 5 4 2 5 2 4" xfId="26776" xr:uid="{1DAB286D-B9DE-4006-8FF6-49E8C689EBD6}"/>
    <cellStyle name="Comma 5 4 2 5 2 5" xfId="27373" xr:uid="{6D6C1A46-AAB2-46B8-8580-7B36634F4C63}"/>
    <cellStyle name="Comma 5 4 2 5 2 6" xfId="15191" xr:uid="{87CEDEDA-1153-4083-9E9D-A2B243471068}"/>
    <cellStyle name="Comma 5 4 2 5 3" xfId="2092" xr:uid="{00000000-0005-0000-0000-00000C020000}"/>
    <cellStyle name="Comma 5 4 2 5 4" xfId="5557" xr:uid="{4E922189-714E-4A1D-B143-1B1B37D4BEDB}"/>
    <cellStyle name="Comma 5 4 2 5 4 2" xfId="29873" xr:uid="{B8527FC9-A446-4C93-90A2-78F2ABD5D9FB}"/>
    <cellStyle name="Comma 5 4 2 5 5" xfId="24243" xr:uid="{B9D0E415-8F23-47CF-8A8C-815BC6E447D7}"/>
    <cellStyle name="Comma 5 4 2 5 6" xfId="12907" xr:uid="{04735AAE-C34A-4C98-A551-5D35C81D981F}"/>
    <cellStyle name="Comma 5 4 2 6" xfId="2274" xr:uid="{00000000-0005-0000-0000-0000A8010000}"/>
    <cellStyle name="Comma 5 4 2 6 2" xfId="7400" xr:uid="{C4D29E37-E937-4213-8011-53A649BF8387}"/>
    <cellStyle name="Comma 5 4 2 6 2 2" xfId="17780" xr:uid="{50535CE2-176B-44F6-8F53-18B08078F264}"/>
    <cellStyle name="Comma 5 4 2 6 3" xfId="10233" xr:uid="{C11CD73B-D665-4282-9909-7BEA0E03E343}"/>
    <cellStyle name="Comma 5 4 2 6 3 2" xfId="20613" xr:uid="{3C900819-92F0-4C29-86E1-A90B3F340B79}"/>
    <cellStyle name="Comma 5 4 2 6 4" xfId="23242" xr:uid="{9170021C-F572-4BFC-9E71-0C62EEF9F5A4}"/>
    <cellStyle name="Comma 5 4 2 6 5" xfId="26291" xr:uid="{16576467-156A-4AC5-AACD-FFB47F3651C2}"/>
    <cellStyle name="Comma 5 4 2 6 6" xfId="14947" xr:uid="{A6D5D595-F74E-4986-8614-649D99B447FE}"/>
    <cellStyle name="Comma 5 4 2 7" xfId="3813" xr:uid="{9D313B6A-787D-4B1D-96BC-FC7E8E9C69D9}"/>
    <cellStyle name="Comma 5 4 2 7 2" xfId="8646" xr:uid="{8D8FECC0-9209-4BF6-94DC-38891174D0A1}"/>
    <cellStyle name="Comma 5 4 2 7 2 2" xfId="19026" xr:uid="{FC6A1C3B-4011-4141-98E7-6E7225CF8182}"/>
    <cellStyle name="Comma 5 4 2 7 3" xfId="11479" xr:uid="{6C74612B-7684-473A-A5AD-0C7FDCFC6F51}"/>
    <cellStyle name="Comma 5 4 2 7 3 2" xfId="21859" xr:uid="{61FC8D87-FC3B-4683-A3A1-92B7C9DC0668}"/>
    <cellStyle name="Comma 5 4 2 7 4" xfId="27007" xr:uid="{E0519768-0706-49AF-82A6-D4EF53FEF956}"/>
    <cellStyle name="Comma 5 4 2 7 5" xfId="28336" xr:uid="{A01A049B-33F1-40CC-8F9A-4F140969FBB0}"/>
    <cellStyle name="Comma 5 4 2 7 6" xfId="16193" xr:uid="{5A771593-0D2F-4BAE-A121-4F586A9A6162}"/>
    <cellStyle name="Comma 5 4 2 8" xfId="4860" xr:uid="{07C3C6D5-8D9B-4F87-9BC9-439937FDDCDF}"/>
    <cellStyle name="Comma 5 4 2 8 2" xfId="14152" xr:uid="{A359451D-B9A3-423B-9FC3-F6153889FDAE}"/>
    <cellStyle name="Comma 5 4 2 9" xfId="6605" xr:uid="{A520841F-3B08-4596-BDA9-ED3368ED9B23}"/>
    <cellStyle name="Comma 5 4 2 9 2" xfId="16985" xr:uid="{4AF28F1A-B467-4C04-8415-C91949B57C06}"/>
    <cellStyle name="Comma 5 4 3" xfId="469" xr:uid="{00000000-0005-0000-0000-00000D020000}"/>
    <cellStyle name="Comma 5 4 3 10" xfId="23705" xr:uid="{A54C64E4-FDA8-4148-A401-937C1E7A73AF}"/>
    <cellStyle name="Comma 5 4 3 11" xfId="12663" xr:uid="{B661D04C-5254-4F42-8351-EECE14F478AC}"/>
    <cellStyle name="Comma 5 4 3 2" xfId="1619" xr:uid="{00000000-0005-0000-0000-00000E020000}"/>
    <cellStyle name="Comma 5 4 3 2 2" xfId="3028" xr:uid="{00000000-0005-0000-0000-0000B0010000}"/>
    <cellStyle name="Comma 5 4 3 2 2 2" xfId="6160" xr:uid="{007C8220-9E72-4BAC-B90C-B53B0AE74FAB}"/>
    <cellStyle name="Comma 5 4 3 2 2 2 2" xfId="25449" xr:uid="{97DB1598-8191-4E16-9586-822C9BC3758B}"/>
    <cellStyle name="Comma 5 4 3 2 2 2 2 2" xfId="26124" xr:uid="{DD2A8CEA-F24E-4480-B9E2-C8CD0FCEA4A9}"/>
    <cellStyle name="Comma 5 4 3 2 2 2 2 3" xfId="31158" xr:uid="{E403FF4C-B1E8-42E1-9ECF-5008D27D4796}"/>
    <cellStyle name="Comma 5 4 3 2 2 2 3" xfId="27119" xr:uid="{A67FDF58-D503-44D7-A6C8-5FE8BA41B622}"/>
    <cellStyle name="Comma 5 4 3 2 2 2 4" xfId="15654" xr:uid="{B034BDF8-FC69-46BC-90DE-D9403E18391A}"/>
    <cellStyle name="Comma 5 4 3 2 2 3" xfId="8107" xr:uid="{E598174F-287F-4572-B1A1-FA3FA63DC608}"/>
    <cellStyle name="Comma 5 4 3 2 2 3 2" xfId="28789" xr:uid="{2784C87B-4856-4C8C-A5B1-BD78685B3398}"/>
    <cellStyle name="Comma 5 4 3 2 2 3 3" xfId="26481" xr:uid="{7E6A0C62-E0F7-4E9F-886B-37B8DE9B1EFA}"/>
    <cellStyle name="Comma 5 4 3 2 2 3 4" xfId="18487" xr:uid="{4BAB502A-E8E4-46CC-BADE-EB1E9176D641}"/>
    <cellStyle name="Comma 5 4 3 2 2 4" xfId="10940" xr:uid="{79BECDAC-D215-4AFF-AA74-F202E53545ED}"/>
    <cellStyle name="Comma 5 4 3 2 2 4 2" xfId="21320" xr:uid="{BBF7FD93-6C7E-4339-B1B9-D64E62673328}"/>
    <cellStyle name="Comma 5 4 3 2 2 5" xfId="23994" xr:uid="{1BF88E1E-0E42-4AE9-8589-BC18D54148E2}"/>
    <cellStyle name="Comma 5 4 3 2 2 6" xfId="13530" xr:uid="{2B93960E-C652-4963-9F39-86A958088D1E}"/>
    <cellStyle name="Comma 5 4 3 2 3" xfId="2669" xr:uid="{00000000-0005-0000-0000-0000AF010000}"/>
    <cellStyle name="Comma 5 4 3 2 3 2" xfId="7792" xr:uid="{29C61830-5722-46D3-9DAB-D49707DA8E72}"/>
    <cellStyle name="Comma 5 4 3 2 3 2 2" xfId="26438" xr:uid="{45522648-ECBC-42E6-A492-F2D7056F4061}"/>
    <cellStyle name="Comma 5 4 3 2 3 2 3" xfId="27566" xr:uid="{EC6AD633-0590-464F-B742-4AAD568083A8}"/>
    <cellStyle name="Comma 5 4 3 2 3 2 4" xfId="18172" xr:uid="{94FF7FCC-CA04-44D3-A23D-1AE82DB8DFBD}"/>
    <cellStyle name="Comma 5 4 3 2 3 3" xfId="10625" xr:uid="{588F3232-50E6-4B31-86E2-69B6884A609E}"/>
    <cellStyle name="Comma 5 4 3 2 3 3 2" xfId="21005" xr:uid="{9CA785BF-A464-42FF-AA90-C95EAF49E234}"/>
    <cellStyle name="Comma 5 4 3 2 3 4" xfId="22862" xr:uid="{9D03AB9B-A8BC-4B40-9EB2-1933D4677D5E}"/>
    <cellStyle name="Comma 5 4 3 2 3 5" xfId="15339" xr:uid="{85C94FF9-25F6-4B97-9A38-A6E174A0AFB4}"/>
    <cellStyle name="Comma 5 4 3 2 4" xfId="3633" xr:uid="{00000000-0005-0000-0000-00000E020000}"/>
    <cellStyle name="Comma 5 4 3 2 5" xfId="4256" xr:uid="{7200444E-36DD-40CC-A077-CB29E63090CC}"/>
    <cellStyle name="Comma 5 4 3 2 5 2" xfId="9027" xr:uid="{B7DD77EA-D0F5-44BE-8B7C-41F10A4FB4CA}"/>
    <cellStyle name="Comma 5 4 3 2 5 2 2" xfId="19407" xr:uid="{9CD73D97-72A6-4940-9CEA-CA2ED02A124E}"/>
    <cellStyle name="Comma 5 4 3 2 5 2 3" xfId="31031" xr:uid="{DEF4EEB6-28AB-41BA-BFF2-7A7C61321EAB}"/>
    <cellStyle name="Comma 5 4 3 2 5 2 4" xfId="30680" xr:uid="{4EF6A5C3-375D-4403-9D1B-8D91B43C7AAA}"/>
    <cellStyle name="Comma 5 4 3 2 5 3" xfId="11860" xr:uid="{3BC6F72F-6810-4E85-B279-7CA58D925647}"/>
    <cellStyle name="Comma 5 4 3 2 5 3 2" xfId="22240" xr:uid="{51E916BA-CC2D-459A-B6A1-3506AFEBB662}"/>
    <cellStyle name="Comma 5 4 3 2 5 4" xfId="26037" xr:uid="{D6C4F451-91EA-470B-971B-25737311E52E}"/>
    <cellStyle name="Comma 5 4 3 2 5 5" xfId="26756" xr:uid="{07070A58-2038-4788-B080-E99E8AAB0DB7}"/>
    <cellStyle name="Comma 5 4 3 2 5 6" xfId="16574" xr:uid="{6AB58FED-965A-4A90-89E4-5B8C6C458E1B}"/>
    <cellStyle name="Comma 5 4 3 2 6" xfId="5562" xr:uid="{0FC98FF7-0826-4572-9CD4-63A4F734F6B2}"/>
    <cellStyle name="Comma 5 4 3 2 6 2" xfId="29719" xr:uid="{1A4A5A7C-7351-43D2-B3DF-864B1C97F00E}"/>
    <cellStyle name="Comma 5 4 3 2 6 2 2" xfId="30961" xr:uid="{4E9CD10B-1971-4E18-B1AD-EC7A5CB51431}"/>
    <cellStyle name="Comma 5 4 3 2 7" xfId="25242" xr:uid="{E65C12E8-DC8E-4F43-A6F1-ACB2A325DBD0}"/>
    <cellStyle name="Comma 5 4 3 2 8" xfId="13071" xr:uid="{F5F43466-C211-4776-AF9D-DDE52683B12C}"/>
    <cellStyle name="Comma 5 4 3 3" xfId="1620" xr:uid="{00000000-0005-0000-0000-00000F020000}"/>
    <cellStyle name="Comma 5 4 3 3 2" xfId="3029" xr:uid="{00000000-0005-0000-0000-0000B1010000}"/>
    <cellStyle name="Comma 5 4 3 3 2 2" xfId="8108" xr:uid="{21D221E8-5CDF-42B8-8726-C36E1D13454B}"/>
    <cellStyle name="Comma 5 4 3 3 2 2 2" xfId="28790" xr:uid="{25427AF7-1EF5-4BFD-9C61-49EDAE307D36}"/>
    <cellStyle name="Comma 5 4 3 3 2 2 3" xfId="28648" xr:uid="{25A91A5C-6912-44A7-B87D-0861BA1D38C7}"/>
    <cellStyle name="Comma 5 4 3 3 2 2 4" xfId="18488" xr:uid="{A7005E7D-2924-427E-90C8-632355687328}"/>
    <cellStyle name="Comma 5 4 3 3 2 3" xfId="10941" xr:uid="{12204D70-4E27-44E3-9AFD-18876A76CE59}"/>
    <cellStyle name="Comma 5 4 3 3 2 3 2" xfId="21321" xr:uid="{87642076-E9AC-4641-A3E6-16D8AD8A7BB8}"/>
    <cellStyle name="Comma 5 4 3 3 2 4" xfId="23700" xr:uid="{1033E001-F0E5-4315-B6E7-0A9A4BD607EE}"/>
    <cellStyle name="Comma 5 4 3 3 2 5" xfId="15655" xr:uid="{F1F47C60-F8BF-4361-8E85-E74D26093C21}"/>
    <cellStyle name="Comma 5 4 3 3 3" xfId="2044" xr:uid="{00000000-0005-0000-0000-00000F020000}"/>
    <cellStyle name="Comma 5 4 3 3 4" xfId="4397" xr:uid="{85D2CB15-88A6-4002-AA7C-5761F9B91E5C}"/>
    <cellStyle name="Comma 5 4 3 3 4 2" xfId="9168" xr:uid="{00E7C148-6EDA-4D34-893B-F6DEBC2073FF}"/>
    <cellStyle name="Comma 5 4 3 3 4 2 2" xfId="19548" xr:uid="{DAC92D93-F217-44AA-970E-561D4800668F}"/>
    <cellStyle name="Comma 5 4 3 3 4 2 3" xfId="31062" xr:uid="{4ECFCCE6-377C-43EB-B657-8F00BA251960}"/>
    <cellStyle name="Comma 5 4 3 3 4 2 4" xfId="30681" xr:uid="{3876AF0A-6E4D-4053-9A80-038F6DCD8EF8}"/>
    <cellStyle name="Comma 5 4 3 3 4 3" xfId="12001" xr:uid="{35C058BB-9759-431E-885F-7F98DC2A6C29}"/>
    <cellStyle name="Comma 5 4 3 3 4 3 2" xfId="22381" xr:uid="{E3443B56-0121-40BF-AE68-C899DD11A811}"/>
    <cellStyle name="Comma 5 4 3 3 4 4" xfId="16715" xr:uid="{EDE226BF-9D13-44AC-89AD-E4F29700CB0D}"/>
    <cellStyle name="Comma 5 4 3 3 5" xfId="5563" xr:uid="{CB1F3A00-B75F-4580-BEC4-2FB23FC80572}"/>
    <cellStyle name="Comma 5 4 3 3 5 2" xfId="29704" xr:uid="{B15CE909-C9C3-40A0-8455-FE5E12A46018}"/>
    <cellStyle name="Comma 5 4 3 3 6" xfId="25162" xr:uid="{79F7B079-FFD0-4DA0-8150-C726C678947B}"/>
    <cellStyle name="Comma 5 4 3 3 7" xfId="13531" xr:uid="{59996E9E-78E0-4B64-96DD-3AD884FD1666}"/>
    <cellStyle name="Comma 5 4 3 4" xfId="1618" xr:uid="{00000000-0005-0000-0000-000010020000}"/>
    <cellStyle name="Comma 5 4 3 4 2" xfId="3027" xr:uid="{00000000-0005-0000-0000-0000B2010000}"/>
    <cellStyle name="Comma 5 4 3 4 2 2" xfId="8106" xr:uid="{96D7AE74-E695-404F-81C4-4EA797556071}"/>
    <cellStyle name="Comma 5 4 3 4 2 2 2" xfId="28788" xr:uid="{5960A96B-0473-4B28-AEDC-C7BD3AB868CE}"/>
    <cellStyle name="Comma 5 4 3 4 2 2 3" xfId="26092" xr:uid="{78FA1F45-C57F-4D00-B91D-7A03815D502C}"/>
    <cellStyle name="Comma 5 4 3 4 2 2 4" xfId="18486" xr:uid="{A56470FA-94B7-417E-AEBF-173CE26C4E83}"/>
    <cellStyle name="Comma 5 4 3 4 2 3" xfId="10939" xr:uid="{32FB1CCB-8E0A-481E-B76F-2744A46249AF}"/>
    <cellStyle name="Comma 5 4 3 4 2 3 2" xfId="21319" xr:uid="{613AADE1-7FE2-42F5-8AA4-8D6735553A79}"/>
    <cellStyle name="Comma 5 4 3 4 2 4" xfId="24211" xr:uid="{63573AED-2580-472C-AD90-5EEF2F1FB914}"/>
    <cellStyle name="Comma 5 4 3 4 2 5" xfId="15653" xr:uid="{DC71AA64-C50E-4457-869F-B2627816983D}"/>
    <cellStyle name="Comma 5 4 3 4 3" xfId="3644" xr:uid="{00000000-0005-0000-0000-000010020000}"/>
    <cellStyle name="Comma 5 4 3 4 4" xfId="5561" xr:uid="{7C03D70E-5086-4C6D-89E3-E9DB53357221}"/>
    <cellStyle name="Comma 5 4 3 4 4 2" xfId="29939" xr:uid="{0A80C9F8-3AA4-40ED-9AE4-5B274546AA28}"/>
    <cellStyle name="Comma 5 4 3 4 5" xfId="22995" xr:uid="{109649F7-7F1A-41B7-87D5-89D403649DB1}"/>
    <cellStyle name="Comma 5 4 3 4 6" xfId="13529" xr:uid="{A6EA4EFA-D95C-4307-A04E-A185CBB3D0BA}"/>
    <cellStyle name="Comma 5 4 3 5" xfId="2623" xr:uid="{00000000-0005-0000-0000-0000B3010000}"/>
    <cellStyle name="Comma 5 4 3 5 2" xfId="5884" xr:uid="{1FD7A4FB-A677-461F-AAC8-CBCB299F47FC}"/>
    <cellStyle name="Comma 5 4 3 5 2 2" xfId="27232" xr:uid="{8A40900A-961D-405D-8C1D-225441C3E1AB}"/>
    <cellStyle name="Comma 5 4 3 5 2 3" xfId="28684" xr:uid="{E32526B3-B64F-4931-9F6F-616CDE538A9A}"/>
    <cellStyle name="Comma 5 4 3 5 2 4" xfId="15294" xr:uid="{18158932-8E28-46CD-8ECF-32D906D7477A}"/>
    <cellStyle name="Comma 5 4 3 5 3" xfId="7747" xr:uid="{0C8AE889-C234-4D69-AD0B-CE037DCEF8A3}"/>
    <cellStyle name="Comma 5 4 3 5 3 2" xfId="18127" xr:uid="{EEC08685-7170-4EC5-BA6B-A76101532903}"/>
    <cellStyle name="Comma 5 4 3 5 4" xfId="10580" xr:uid="{31059A43-759B-4EDA-9C5D-880D1C749B48}"/>
    <cellStyle name="Comma 5 4 3 5 4 2" xfId="20960" xr:uid="{9DCA322E-49D9-4DC6-81F2-37AE927F1A29}"/>
    <cellStyle name="Comma 5 4 3 5 5" xfId="23546" xr:uid="{A4636B19-FBD1-43FA-A18C-B4585C90E5FD}"/>
    <cellStyle name="Comma 5 4 3 5 6" xfId="13010" xr:uid="{A5BBE2FB-0D8F-46FA-B94B-EAE035E23A46}"/>
    <cellStyle name="Comma 5 4 3 6" xfId="4121" xr:uid="{B0917393-0791-4B08-93AB-D0505818BC45}"/>
    <cellStyle name="Comma 5 4 3 6 2" xfId="8892" xr:uid="{A913B0F0-37E6-44C2-9608-68BA783E94B4}"/>
    <cellStyle name="Comma 5 4 3 6 2 2" xfId="19272" xr:uid="{E8318EBE-72F5-494C-9577-C99C8D5324E2}"/>
    <cellStyle name="Comma 5 4 3 6 2 3" xfId="31006" xr:uid="{F0229DE4-DA70-4444-888D-FB38F150BD65}"/>
    <cellStyle name="Comma 5 4 3 6 2 4" xfId="30679" xr:uid="{B578D268-E4DF-43C5-9C96-327C24967103}"/>
    <cellStyle name="Comma 5 4 3 6 3" xfId="11725" xr:uid="{681068A9-FB73-4D20-9927-5713336CFBE7}"/>
    <cellStyle name="Comma 5 4 3 6 3 2" xfId="22105" xr:uid="{337B2FBA-E6AB-4444-B7CC-F3B78ED31589}"/>
    <cellStyle name="Comma 5 4 3 6 4" xfId="23914" xr:uid="{6ADD72EB-FF18-46E3-B04C-1BA026AD2C9B}"/>
    <cellStyle name="Comma 5 4 3 6 5" xfId="26614" xr:uid="{84350A5C-096B-4A1F-BA16-7CE280504E2D}"/>
    <cellStyle name="Comma 5 4 3 6 6" xfId="16439" xr:uid="{68110F5E-5FAD-434E-93FD-3B4A47E9ECF5}"/>
    <cellStyle name="Comma 5 4 3 7" xfId="4862" xr:uid="{A240C9B6-55E4-4374-B1DF-9A086F346D6E}"/>
    <cellStyle name="Comma 5 4 3 7 2" xfId="27088" xr:uid="{89D53217-DF21-40B2-AB82-FC0954B7D310}"/>
    <cellStyle name="Comma 5 4 3 7 3" xfId="27730" xr:uid="{86F77ADB-B0E9-422F-9F9A-5CB7BEEBC18E}"/>
    <cellStyle name="Comma 5 4 3 7 4" xfId="14154" xr:uid="{C4B0A41C-5947-45ED-8358-35CE0465EFEB}"/>
    <cellStyle name="Comma 5 4 3 8" xfId="6607" xr:uid="{FC7E9C22-45D7-4533-9861-B9F9C7C7FAFD}"/>
    <cellStyle name="Comma 5 4 3 8 2" xfId="16987" xr:uid="{4898B56F-4FA9-4A9A-89CF-EB1664D1B240}"/>
    <cellStyle name="Comma 5 4 3 9" xfId="9440" xr:uid="{C659FD1A-67C9-44C8-95C6-EFAC335E9A81}"/>
    <cellStyle name="Comma 5 4 3 9 2" xfId="19820" xr:uid="{1BA271D6-C8C5-4E3F-B9C1-5947FC94DD91}"/>
    <cellStyle name="Comma 5 4 4" xfId="470" xr:uid="{00000000-0005-0000-0000-000011020000}"/>
    <cellStyle name="Comma 5 4 4 10" xfId="13069" xr:uid="{EB520593-34BA-4E5E-94BA-C49A73C54C6F}"/>
    <cellStyle name="Comma 5 4 4 2" xfId="1622" xr:uid="{00000000-0005-0000-0000-000012020000}"/>
    <cellStyle name="Comma 5 4 4 2 2" xfId="3030" xr:uid="{00000000-0005-0000-0000-0000B5010000}"/>
    <cellStyle name="Comma 5 4 4 2 2 2" xfId="8109" xr:uid="{290FC8F3-15F3-4BEF-9B10-48879780ECA7}"/>
    <cellStyle name="Comma 5 4 4 2 2 2 2" xfId="28791" xr:uid="{0C03508E-AAB2-4125-B7C0-1A41F0DBF503}"/>
    <cellStyle name="Comma 5 4 4 2 2 2 3" xfId="26278" xr:uid="{19B9AA86-C3EF-40BA-BFBD-CFAE038525C9}"/>
    <cellStyle name="Comma 5 4 4 2 2 2 4" xfId="18489" xr:uid="{5284C830-663D-43D1-A0D0-AAAA32887826}"/>
    <cellStyle name="Comma 5 4 4 2 2 3" xfId="10942" xr:uid="{F9FA5684-0770-45A3-A466-745760E72C89}"/>
    <cellStyle name="Comma 5 4 4 2 2 3 2" xfId="21322" xr:uid="{779D5D81-E695-46AF-A985-5A313B01AFFE}"/>
    <cellStyle name="Comma 5 4 4 2 2 4" xfId="24806" xr:uid="{60A2FF48-03F1-48DD-A1A5-04965444BA76}"/>
    <cellStyle name="Comma 5 4 4 2 2 5" xfId="15656" xr:uid="{6716B62F-D1BA-41B9-BFE9-7657228B1592}"/>
    <cellStyle name="Comma 5 4 4 2 3" xfId="2061" xr:uid="{00000000-0005-0000-0000-000012020000}"/>
    <cellStyle name="Comma 5 4 4 2 4" xfId="5564" xr:uid="{D16A0D10-FBA3-4EA5-8CE1-1E4196985AAF}"/>
    <cellStyle name="Comma 5 4 4 2 4 2" xfId="29940" xr:uid="{F25E46E9-8558-4043-ADCB-9C9C47D7CEFB}"/>
    <cellStyle name="Comma 5 4 4 2 5" xfId="23000" xr:uid="{2BF63B1D-1E5E-43E0-9D3C-3640ADEC249D}"/>
    <cellStyle name="Comma 5 4 4 2 6" xfId="13532" xr:uid="{D8C0D2BF-AC83-44C3-A0AD-982213DAA7E5}"/>
    <cellStyle name="Comma 5 4 4 3" xfId="1623" xr:uid="{00000000-0005-0000-0000-000013020000}"/>
    <cellStyle name="Comma 5 4 4 3 2" xfId="4644" xr:uid="{AA605243-E9A8-42CE-AFF2-C3FB06670C65}"/>
    <cellStyle name="Comma 5 4 4 3 2 2" xfId="9401" xr:uid="{5F7BF688-ADB8-476E-A01C-0694B5EDBD1C}"/>
    <cellStyle name="Comma 5 4 4 3 2 2 2" xfId="19781" xr:uid="{593A7D09-AA36-489A-A4D5-203E0941D4F0}"/>
    <cellStyle name="Comma 5 4 4 3 2 3" xfId="12234" xr:uid="{E8AB7BAB-0100-426A-A9CD-5D95269558B2}"/>
    <cellStyle name="Comma 5 4 4 3 2 3 2" xfId="22614" xr:uid="{9E4CA505-3EE2-42CF-BC54-2A3EA58EBA52}"/>
    <cellStyle name="Comma 5 4 4 3 2 4" xfId="27284" xr:uid="{C261FBD2-0745-4F7C-88BD-83FB3946F1E3}"/>
    <cellStyle name="Comma 5 4 4 3 2 5" xfId="26695" xr:uid="{98D782FF-D647-48EA-89DB-175218B28C99}"/>
    <cellStyle name="Comma 5 4 4 3 2 6" xfId="16948" xr:uid="{0CC32059-AEF4-48E9-B9D7-C4C7B59AA66C}"/>
    <cellStyle name="Comma 5 4 4 3 3" xfId="24395" xr:uid="{383C249C-D118-473B-9C1E-889FE84F2D07}"/>
    <cellStyle name="Comma 5 4 4 3 3 2" xfId="29893" xr:uid="{8D77C375-FDEC-4907-A255-D0B6239AD792}"/>
    <cellStyle name="Comma 5 4 4 3 4" xfId="30008" xr:uid="{CDF06ABB-B7EB-4325-89E0-F9CB296CBBCC}"/>
    <cellStyle name="Comma 5 4 4 4" xfId="1621" xr:uid="{00000000-0005-0000-0000-000014020000}"/>
    <cellStyle name="Comma 5 4 4 5" xfId="4254" xr:uid="{20B90C1C-34CA-4215-8DD8-975AECD84294}"/>
    <cellStyle name="Comma 5 4 4 5 2" xfId="9025" xr:uid="{A812A268-AD3A-4FCD-83AB-6D1D8FE34016}"/>
    <cellStyle name="Comma 5 4 4 5 2 2" xfId="19405" xr:uid="{B2FF5CD4-C747-4981-9DF0-CA1385916856}"/>
    <cellStyle name="Comma 5 4 4 5 2 3" xfId="31029" xr:uid="{DAB37AB3-6C01-4DC1-9197-01E7A80416DE}"/>
    <cellStyle name="Comma 5 4 4 5 2 4" xfId="30682" xr:uid="{1F8F53D2-8B33-42D3-9E60-E867CD366200}"/>
    <cellStyle name="Comma 5 4 4 5 3" xfId="11858" xr:uid="{621705D9-DE19-48F4-82CF-C0A9E1616150}"/>
    <cellStyle name="Comma 5 4 4 5 3 2" xfId="22238" xr:uid="{1A7A7CFB-9B9C-4907-981F-39F7047E6056}"/>
    <cellStyle name="Comma 5 4 4 5 4" xfId="28371" xr:uid="{585164CC-9B2A-4316-925F-EF9B482CDB71}"/>
    <cellStyle name="Comma 5 4 4 5 5" xfId="26145" xr:uid="{307E018B-9018-4695-92A4-8DE0D898F420}"/>
    <cellStyle name="Comma 5 4 4 5 6" xfId="16572" xr:uid="{6CC63D45-A75B-423C-82A7-E72353DFE1E4}"/>
    <cellStyle name="Comma 5 4 4 6" xfId="4863" xr:uid="{40464597-81CF-4B3A-BDBE-A56B8D31FCF5}"/>
    <cellStyle name="Comma 5 4 4 6 2" xfId="14155" xr:uid="{ED84718F-BA5C-47DD-A8B0-7AAB56D3BC03}"/>
    <cellStyle name="Comma 5 4 4 7" xfId="6608" xr:uid="{CC1F996B-D609-457F-9A2E-D7DFA7F4B274}"/>
    <cellStyle name="Comma 5 4 4 7 2" xfId="16988" xr:uid="{718DC36B-78FF-4911-BA8F-30594FD38B51}"/>
    <cellStyle name="Comma 5 4 4 8" xfId="9441" xr:uid="{F9A7B80C-75B2-4BAC-B3C2-4574E940388C}"/>
    <cellStyle name="Comma 5 4 4 8 2" xfId="19821" xr:uid="{D37551E2-3897-4D74-8D80-3C488577C95B}"/>
    <cellStyle name="Comma 5 4 4 9" xfId="23362" xr:uid="{4C0AD912-540B-4296-94BC-BB12EC26B90D}"/>
    <cellStyle name="Comma 5 4 5" xfId="1624" xr:uid="{00000000-0005-0000-0000-000015020000}"/>
    <cellStyle name="Comma 5 4 5 2" xfId="3031" xr:uid="{00000000-0005-0000-0000-0000B6010000}"/>
    <cellStyle name="Comma 5 4 5 2 2" xfId="8110" xr:uid="{CA1995C3-89FB-4891-8F58-E90990A049DF}"/>
    <cellStyle name="Comma 5 4 5 2 2 2" xfId="28792" xr:uid="{C8A76B4C-5A93-4F7F-9EC3-80FE72D4677F}"/>
    <cellStyle name="Comma 5 4 5 2 2 2 2" xfId="31217" xr:uid="{F2BAD945-64C0-4B38-8C09-26DD496487BE}"/>
    <cellStyle name="Comma 5 4 5 2 2 2 3" xfId="30684" xr:uid="{A3310739-5307-4198-8F24-D15B491AA5A8}"/>
    <cellStyle name="Comma 5 4 5 2 2 3" xfId="27731" xr:uid="{A2C6750A-A58B-4E1E-A08F-98C689786567}"/>
    <cellStyle name="Comma 5 4 5 2 2 4" xfId="18490" xr:uid="{4170FDDD-D94A-4BBE-BF71-F250007E7FB9}"/>
    <cellStyle name="Comma 5 4 5 2 3" xfId="10943" xr:uid="{CDF1C62F-6B25-4CFF-982E-25A5F01676E6}"/>
    <cellStyle name="Comma 5 4 5 2 3 2" xfId="21323" xr:uid="{E326CDF0-D07C-4323-8623-BD92212513E8}"/>
    <cellStyle name="Comma 5 4 5 2 4" xfId="23267" xr:uid="{C379944C-8374-42A4-955A-6C718EA081D2}"/>
    <cellStyle name="Comma 5 4 5 2 5" xfId="15657" xr:uid="{50152E7A-E97E-470C-89FA-97C7B34C4030}"/>
    <cellStyle name="Comma 5 4 5 3" xfId="2082" xr:uid="{00000000-0005-0000-0000-000015020000}"/>
    <cellStyle name="Comma 5 4 5 4" xfId="4398" xr:uid="{B00051C5-3A2E-424F-9C46-B4DD74FD8567}"/>
    <cellStyle name="Comma 5 4 5 4 2" xfId="9169" xr:uid="{3351EA1B-65B1-4144-9B49-1360FCB0E530}"/>
    <cellStyle name="Comma 5 4 5 4 2 2" xfId="19549" xr:uid="{55CFBDE5-84A5-4D40-B8A8-6A85D07AD007}"/>
    <cellStyle name="Comma 5 4 5 4 2 3" xfId="31063" xr:uid="{3984102B-822A-450E-A43C-4246090CCDB8}"/>
    <cellStyle name="Comma 5 4 5 4 2 4" xfId="30683" xr:uid="{588785B0-3463-43A7-92E2-9D66925BECD9}"/>
    <cellStyle name="Comma 5 4 5 4 3" xfId="12002" xr:uid="{D9CDB029-0734-47C7-9758-9DB8F9DFEC28}"/>
    <cellStyle name="Comma 5 4 5 4 3 2" xfId="22382" xr:uid="{5F9F1B0A-C1AD-4056-8E63-28913330970F}"/>
    <cellStyle name="Comma 5 4 5 4 4" xfId="16716" xr:uid="{DCCB65D7-1687-4250-A4D9-2A157B3BE969}"/>
    <cellStyle name="Comma 5 4 5 5" xfId="5565" xr:uid="{A128631B-3428-414E-9F25-8FA6699F8D03}"/>
    <cellStyle name="Comma 5 4 5 5 2" xfId="29683" xr:uid="{4487DE43-472A-4A71-9B22-68844F54F5CF}"/>
    <cellStyle name="Comma 5 4 5 5 2 2" xfId="30962" xr:uid="{7EF5E265-F8DD-42D8-916E-4FE670324B78}"/>
    <cellStyle name="Comma 5 4 5 6" xfId="23184" xr:uid="{E54F51E7-4A6B-4E4B-A0BF-F9D227F9A808}"/>
    <cellStyle name="Comma 5 4 5 7" xfId="13533" xr:uid="{4A7D1C38-FFE0-4648-8561-028E3DBF36DB}"/>
    <cellStyle name="Comma 5 4 6" xfId="1625" xr:uid="{00000000-0005-0000-0000-000016020000}"/>
    <cellStyle name="Comma 5 4 6 2" xfId="2869" xr:uid="{00000000-0005-0000-0000-0000B7010000}"/>
    <cellStyle name="Comma 5 4 6 2 2" xfId="7985" xr:uid="{E435F86A-2CC6-49A9-AFBB-303D9970770D}"/>
    <cellStyle name="Comma 5 4 6 2 2 2" xfId="27332" xr:uid="{C14A4527-489D-49CA-8263-A009DCE0942E}"/>
    <cellStyle name="Comma 5 4 6 2 2 2 2" xfId="31189" xr:uid="{65375153-FF84-4309-A5AB-7211D688AF6C}"/>
    <cellStyle name="Comma 5 4 6 2 2 2 3" xfId="30685" xr:uid="{AA82D6A9-E423-4665-BA59-CD8573E965C4}"/>
    <cellStyle name="Comma 5 4 6 2 2 3" xfId="28489" xr:uid="{B7E8DAA1-3088-46D4-8D75-C4437F530D14}"/>
    <cellStyle name="Comma 5 4 6 2 2 4" xfId="18365" xr:uid="{6FCCB180-A23C-4F85-AEF6-C321E54E6834}"/>
    <cellStyle name="Comma 5 4 6 2 3" xfId="10818" xr:uid="{B7D4ED36-7A7D-4D50-9C34-32F1FCEEB96B}"/>
    <cellStyle name="Comma 5 4 6 2 3 2" xfId="21198" xr:uid="{62C2CE69-C784-46E2-914F-274D400EAFA3}"/>
    <cellStyle name="Comma 5 4 6 2 4" xfId="25065" xr:uid="{6BBF8F4F-1CD9-4076-B1A7-09911CA21A3E}"/>
    <cellStyle name="Comma 5 4 6 2 5" xfId="15532" xr:uid="{DE69EAE8-F98B-43F5-8716-641AF55870C8}"/>
    <cellStyle name="Comma 5 4 6 3" xfId="2861" xr:uid="{00000000-0005-0000-0000-000016020000}"/>
    <cellStyle name="Comma 5 4 6 4" xfId="5566" xr:uid="{69214C48-DCEC-47C1-B288-7DDCDBE36611}"/>
    <cellStyle name="Comma 5 4 6 4 2" xfId="29921" xr:uid="{DEBEC20E-7EF6-43C2-8010-087AFB98BA3B}"/>
    <cellStyle name="Comma 5 4 6 5" xfId="23949" xr:uid="{D763EBFC-6C85-47DB-BF46-3F62DBDA0A3A}"/>
    <cellStyle name="Comma 5 4 6 6" xfId="13361" xr:uid="{04BD029C-329B-4756-BEB3-2C4C6D3058CA}"/>
    <cellStyle name="Comma 5 4 7" xfId="1611" xr:uid="{00000000-0005-0000-0000-000017020000}"/>
    <cellStyle name="Comma 5 4 7 2" xfId="2460" xr:uid="{00000000-0005-0000-0000-0000B8010000}"/>
    <cellStyle name="Comma 5 4 7 2 2" xfId="7584" xr:uid="{AF3A6ABC-EA18-499E-8302-4132FA53E347}"/>
    <cellStyle name="Comma 5 4 7 2 2 2" xfId="17964" xr:uid="{5FB56155-C1E5-4258-89D8-7CC001110979}"/>
    <cellStyle name="Comma 5 4 7 2 3" xfId="10417" xr:uid="{DB0901B6-366E-4321-8D44-501B5AC115C6}"/>
    <cellStyle name="Comma 5 4 7 2 3 2" xfId="20797" xr:uid="{E77F0AC0-C7B3-4BBA-AAB4-8B4BB4CFC112}"/>
    <cellStyle name="Comma 5 4 7 2 4" xfId="26838" xr:uid="{CA8A0B08-9241-4228-9AAC-005A8275049B}"/>
    <cellStyle name="Comma 5 4 7 2 5" xfId="28623" xr:uid="{08CA900D-3108-40F0-A0BF-412B4D4CF914}"/>
    <cellStyle name="Comma 5 4 7 2 6" xfId="15131" xr:uid="{49423BB8-D6C1-46B5-96AA-110BAC1F6EA3}"/>
    <cellStyle name="Comma 5 4 7 3" xfId="3571" xr:uid="{00000000-0005-0000-0000-000017020000}"/>
    <cellStyle name="Comma 5 4 7 4" xfId="5556" xr:uid="{C75D7C05-F3B8-47BC-AC18-1C130F1A3B1B}"/>
    <cellStyle name="Comma 5 4 7 4 2" xfId="29861" xr:uid="{81821E37-88CD-41E0-A9C6-01CE1D5393AD}"/>
    <cellStyle name="Comma 5 4 7 5" xfId="24552" xr:uid="{71BFF522-A16F-49DA-837C-7E42E5B76A6E}"/>
    <cellStyle name="Comma 5 4 7 6" xfId="12847" xr:uid="{8E51FA3F-6D37-4105-BEBC-E890E8758154}"/>
    <cellStyle name="Comma 5 4 8" xfId="2214" xr:uid="{00000000-0005-0000-0000-0000A7010000}"/>
    <cellStyle name="Comma 5 4 8 2" xfId="7340" xr:uid="{1A171DF4-532B-47D3-98C5-03A480295C1B}"/>
    <cellStyle name="Comma 5 4 8 2 2" xfId="17720" xr:uid="{7308A606-410B-47CE-99C3-0436B50B8890}"/>
    <cellStyle name="Comma 5 4 8 2 2 2" xfId="31121" xr:uid="{5C2AB8B5-A73F-4FCC-AF90-57C166D98ABC}"/>
    <cellStyle name="Comma 5 4 8 2 2 3" xfId="30686" xr:uid="{E0BA424B-14C3-40B8-BACF-E009F7A5BEF5}"/>
    <cellStyle name="Comma 5 4 8 3" xfId="10173" xr:uid="{126C35F2-D091-47B6-B645-26AFB0694491}"/>
    <cellStyle name="Comma 5 4 8 3 2" xfId="20553" xr:uid="{3D4826B6-0EF4-4003-83B2-EDCF147287E8}"/>
    <cellStyle name="Comma 5 4 8 4" xfId="25149" xr:uid="{AEA9DE12-F05C-49F9-BCF2-0E58271C6F3E}"/>
    <cellStyle name="Comma 5 4 8 5" xfId="26621" xr:uid="{9B2279ED-8D13-41EF-B0F1-FE3DB7938777}"/>
    <cellStyle name="Comma 5 4 8 6" xfId="14887" xr:uid="{8B96C28A-B2B6-409E-9599-4F4859E521CC}"/>
    <cellStyle name="Comma 5 4 9" xfId="3861" xr:uid="{A30A1CB2-A210-4F10-856F-40B6121D2558}"/>
    <cellStyle name="Comma 5 4 9 2" xfId="8692" xr:uid="{1ED45EE7-2EA9-473D-86DE-E17D78E615AF}"/>
    <cellStyle name="Comma 5 4 9 2 2" xfId="19072" xr:uid="{278B5468-A8C2-4D77-B9D9-13FB01429D0E}"/>
    <cellStyle name="Comma 5 4 9 3" xfId="11525" xr:uid="{3D4477C4-5222-4F2D-8032-84C6717135D5}"/>
    <cellStyle name="Comma 5 4 9 3 2" xfId="21905" xr:uid="{81609EBF-B4EB-4152-B331-6F85F557B933}"/>
    <cellStyle name="Comma 5 4 9 4" xfId="27233" xr:uid="{60CC41BC-C2A6-4347-88DB-37769B7CA3D5}"/>
    <cellStyle name="Comma 5 4 9 5" xfId="26867" xr:uid="{DFF90D36-9659-4AAE-BA1B-59A41E577559}"/>
    <cellStyle name="Comma 5 4 9 6" xfId="16239" xr:uid="{F488F3F8-EB13-4588-8975-0230DAE4D758}"/>
    <cellStyle name="Comma 5 5" xfId="471" xr:uid="{00000000-0005-0000-0000-000018020000}"/>
    <cellStyle name="Comma 5 5 10" xfId="6609" xr:uid="{F68913B7-AB9A-423B-9BE1-EFB136CF76FE}"/>
    <cellStyle name="Comma 5 5 10 2" xfId="16989" xr:uid="{8FA09342-F31D-4E3E-9EDE-CFEFF2707D50}"/>
    <cellStyle name="Comma 5 5 11" xfId="9442" xr:uid="{3FF3BF7D-1FC3-4E33-960B-6813663D50E1}"/>
    <cellStyle name="Comma 5 5 11 2" xfId="19822" xr:uid="{C3E9E9FB-8587-4430-9E52-506174192954}"/>
    <cellStyle name="Comma 5 5 12" xfId="23559" xr:uid="{125990ED-B5A7-4AB8-9572-BF563C0E05B1}"/>
    <cellStyle name="Comma 5 5 13" xfId="12428" xr:uid="{022737FE-02B8-4339-8C4F-B93412874188}"/>
    <cellStyle name="Comma 5 5 2" xfId="472" xr:uid="{00000000-0005-0000-0000-000019020000}"/>
    <cellStyle name="Comma 5 5 2 10" xfId="9443" xr:uid="{925AA75C-30CF-4EA6-A444-1464D695D594}"/>
    <cellStyle name="Comma 5 5 2 10 2" xfId="19823" xr:uid="{C068C876-61E0-4591-85E9-E222158C415F}"/>
    <cellStyle name="Comma 5 5 2 11" xfId="23935" xr:uid="{FEA3F40E-8559-4999-954B-23BDB5010D03}"/>
    <cellStyle name="Comma 5 5 2 12" xfId="12506" xr:uid="{B305CE50-276F-4120-9C6D-6EE1DD38937B}"/>
    <cellStyle name="Comma 5 5 2 2" xfId="473" xr:uid="{00000000-0005-0000-0000-00001A020000}"/>
    <cellStyle name="Comma 5 5 2 2 10" xfId="13073" xr:uid="{35FF24D1-3374-49A1-94AB-48660EFC3E29}"/>
    <cellStyle name="Comma 5 5 2 2 2" xfId="1629" xr:uid="{00000000-0005-0000-0000-00001B020000}"/>
    <cellStyle name="Comma 5 5 2 2 2 2" xfId="3033" xr:uid="{00000000-0005-0000-0000-0000BC010000}"/>
    <cellStyle name="Comma 5 5 2 2 2 2 2" xfId="8112" xr:uid="{2AE85520-C8C8-457E-ACA9-529C269B9E3F}"/>
    <cellStyle name="Comma 5 5 2 2 2 2 2 2" xfId="28794" xr:uid="{D7A53197-3458-482B-840E-70A789FC1E24}"/>
    <cellStyle name="Comma 5 5 2 2 2 2 2 3" xfId="28239" xr:uid="{75899C5E-C4FB-419E-8A6B-99C3547D7C46}"/>
    <cellStyle name="Comma 5 5 2 2 2 2 2 4" xfId="18492" xr:uid="{36264E9A-D330-40AA-B391-E41E2315BC41}"/>
    <cellStyle name="Comma 5 5 2 2 2 2 3" xfId="10945" xr:uid="{BBEF4E85-2A45-41F4-AEDE-728924247D1F}"/>
    <cellStyle name="Comma 5 5 2 2 2 2 3 2" xfId="21325" xr:uid="{E9C5795C-00C5-4855-8AF9-5D6C25640AEC}"/>
    <cellStyle name="Comma 5 5 2 2 2 2 4" xfId="24161" xr:uid="{E433F28E-FBD0-461A-A44F-7B9039781C0F}"/>
    <cellStyle name="Comma 5 5 2 2 2 2 5" xfId="15659" xr:uid="{3F5497FD-51CD-4B7C-B9ED-AAA49343CBCE}"/>
    <cellStyle name="Comma 5 5 2 2 2 3" xfId="3547" xr:uid="{00000000-0005-0000-0000-00001B020000}"/>
    <cellStyle name="Comma 5 5 2 2 2 4" xfId="5568" xr:uid="{8149337E-E2F7-4BC3-B2AD-3A48DB4611B4}"/>
    <cellStyle name="Comma 5 5 2 2 2 4 2" xfId="29942" xr:uid="{0D010CB5-5F6A-4720-B93A-F2E76E3D3185}"/>
    <cellStyle name="Comma 5 5 2 2 2 5" xfId="23270" xr:uid="{324F7F2A-F9B4-427B-BAA0-884E742FA9CB}"/>
    <cellStyle name="Comma 5 5 2 2 2 6" xfId="13535" xr:uid="{FA17DD78-577E-4F4A-A4A3-79140DA28301}"/>
    <cellStyle name="Comma 5 5 2 2 3" xfId="1630" xr:uid="{00000000-0005-0000-0000-00001C020000}"/>
    <cellStyle name="Comma 5 5 2 2 3 2" xfId="4662" xr:uid="{B2F37315-6DCC-4AA8-91CB-5196813D8346}"/>
    <cellStyle name="Comma 5 5 2 2 3 2 2" xfId="9410" xr:uid="{E47A1DEC-3551-413C-B44C-FBAAD200C832}"/>
    <cellStyle name="Comma 5 5 2 2 3 2 2 2" xfId="19790" xr:uid="{AD92439A-7503-45C2-BAA6-A5D77D862B3A}"/>
    <cellStyle name="Comma 5 5 2 2 3 2 3" xfId="12243" xr:uid="{EC7FCFC4-452B-4FE3-BBC1-FCE6A21A9DDF}"/>
    <cellStyle name="Comma 5 5 2 2 3 2 3 2" xfId="22623" xr:uid="{62C16D63-B217-422C-A300-74BA0214C757}"/>
    <cellStyle name="Comma 5 5 2 2 3 2 4" xfId="26363" xr:uid="{C2C9F031-3AEA-4B32-94D5-A68C41FAC102}"/>
    <cellStyle name="Comma 5 5 2 2 3 2 5" xfId="25990" xr:uid="{B7C7B693-B722-4F40-ACDA-74BB51F20522}"/>
    <cellStyle name="Comma 5 5 2 2 3 2 6" xfId="16957" xr:uid="{4DE22B44-2151-4B51-9726-162B99792D9D}"/>
    <cellStyle name="Comma 5 5 2 2 3 3" xfId="22714" xr:uid="{92B2D0D1-AC90-443C-9981-82F2B0565022}"/>
    <cellStyle name="Comma 5 5 2 2 3 3 2" xfId="29896" xr:uid="{2E172FD6-8857-4391-B419-ABFDC80BB508}"/>
    <cellStyle name="Comma 5 5 2 2 3 4" xfId="30010" xr:uid="{90B5CBFA-773D-4DCA-9D81-2CAA54A6CBB0}"/>
    <cellStyle name="Comma 5 5 2 2 4" xfId="1628" xr:uid="{00000000-0005-0000-0000-00001D020000}"/>
    <cellStyle name="Comma 5 5 2 2 4 2" xfId="26905" xr:uid="{6F7A2ECF-25AB-4CBD-817C-55807B88D221}"/>
    <cellStyle name="Comma 5 5 2 2 4 3" xfId="26323" xr:uid="{947B228F-946F-4CAA-BA52-7D37CF416252}"/>
    <cellStyle name="Comma 5 5 2 2 5" xfId="4257" xr:uid="{F425CFC7-105B-4CC0-8870-3014D73014C3}"/>
    <cellStyle name="Comma 5 5 2 2 5 2" xfId="9028" xr:uid="{13C3FDE2-5559-4AEB-9363-A03CE57D7938}"/>
    <cellStyle name="Comma 5 5 2 2 5 2 2" xfId="19408" xr:uid="{E5AFDC7D-2E76-478B-A5FE-40C3176D389A}"/>
    <cellStyle name="Comma 5 5 2 2 5 2 3" xfId="31032" xr:uid="{4BA37740-99D8-4CB4-B471-35EA920B8290}"/>
    <cellStyle name="Comma 5 5 2 2 5 2 4" xfId="30687" xr:uid="{AC70B46C-F6DA-4750-B6ED-B64C9D0A9C69}"/>
    <cellStyle name="Comma 5 5 2 2 5 3" xfId="11861" xr:uid="{2A39EEE8-F51A-4BD9-908B-5D918AC6FF8E}"/>
    <cellStyle name="Comma 5 5 2 2 5 3 2" xfId="22241" xr:uid="{89075ACE-3FFD-40C2-9CDA-923A33AE603B}"/>
    <cellStyle name="Comma 5 5 2 2 5 4" xfId="28469" xr:uid="{B2944A0E-2792-4E36-A6CD-5BA38F961C86}"/>
    <cellStyle name="Comma 5 5 2 2 5 5" xfId="27172" xr:uid="{932979F3-F365-4C93-B50C-E510F37D9E15}"/>
    <cellStyle name="Comma 5 5 2 2 5 6" xfId="16575" xr:uid="{E20AC4C6-B379-465A-9BA2-31180D5B832E}"/>
    <cellStyle name="Comma 5 5 2 2 6" xfId="4866" xr:uid="{2C2AF93C-FB36-43A0-A025-409ECF6C1BDB}"/>
    <cellStyle name="Comma 5 5 2 2 6 2" xfId="28231" xr:uid="{9D1E46B6-8E75-4D25-932A-5044949B17DB}"/>
    <cellStyle name="Comma 5 5 2 2 6 3" xfId="27318" xr:uid="{6ECABCF4-B3A6-49C3-A88A-0474DCE8E380}"/>
    <cellStyle name="Comma 5 5 2 2 6 4" xfId="14158" xr:uid="{AE8ED646-516E-47B4-8B48-EF4F052525B9}"/>
    <cellStyle name="Comma 5 5 2 2 7" xfId="6611" xr:uid="{43DD63CF-7129-4C83-8E53-6FBBDEAA6ABB}"/>
    <cellStyle name="Comma 5 5 2 2 7 2" xfId="16991" xr:uid="{EBEC6825-98E7-4C94-BEFF-7A674D1AC88D}"/>
    <cellStyle name="Comma 5 5 2 2 8" xfId="9444" xr:uid="{35DFDB9E-357C-4E4D-BC65-96DC64BA8B9F}"/>
    <cellStyle name="Comma 5 5 2 2 8 2" xfId="19824" xr:uid="{63F93CB6-2331-402A-A896-3CC3EE713676}"/>
    <cellStyle name="Comma 5 5 2 2 9" xfId="24568" xr:uid="{E63E51D1-8FE3-41BB-B561-CB42C3286D6B}"/>
    <cellStyle name="Comma 5 5 2 3" xfId="1631" xr:uid="{00000000-0005-0000-0000-00001E020000}"/>
    <cellStyle name="Comma 5 5 2 3 2" xfId="3034" xr:uid="{00000000-0005-0000-0000-0000BD010000}"/>
    <cellStyle name="Comma 5 5 2 3 2 2" xfId="8113" xr:uid="{81A888E5-0B53-4D56-8867-69F92F7C8E25}"/>
    <cellStyle name="Comma 5 5 2 3 2 2 2" xfId="28795" xr:uid="{13DD1A7F-3F45-4FED-A2A0-862C422EBE30}"/>
    <cellStyle name="Comma 5 5 2 3 2 2 2 2" xfId="31218" xr:uid="{25CDBFA8-B5EF-4E3D-9F68-CCC9EBFB7FA2}"/>
    <cellStyle name="Comma 5 5 2 3 2 2 2 3" xfId="30689" xr:uid="{59C9BFCC-C44C-4B53-BDE8-EA9524F87295}"/>
    <cellStyle name="Comma 5 5 2 3 2 2 3" xfId="27583" xr:uid="{76712071-AC0C-4F27-A46D-F4350A722BE1}"/>
    <cellStyle name="Comma 5 5 2 3 2 2 4" xfId="18493" xr:uid="{F21898EA-35F5-4361-9A5F-73415AB73E23}"/>
    <cellStyle name="Comma 5 5 2 3 2 3" xfId="10946" xr:uid="{780B36F9-F617-4AC3-AAD9-1E6BB2051FF1}"/>
    <cellStyle name="Comma 5 5 2 3 2 3 2" xfId="21326" xr:uid="{840CEE2D-9C0C-4488-B440-5DD48AF1B74B}"/>
    <cellStyle name="Comma 5 5 2 3 2 4" xfId="23436" xr:uid="{0F501286-54E5-483D-ACF4-0264FCD9BB1E}"/>
    <cellStyle name="Comma 5 5 2 3 2 5" xfId="15660" xr:uid="{E9E1ABC4-1CE5-40E4-9EBF-F54843E28052}"/>
    <cellStyle name="Comma 5 5 2 3 3" xfId="3569" xr:uid="{00000000-0005-0000-0000-00001E020000}"/>
    <cellStyle name="Comma 5 5 2 3 4" xfId="4399" xr:uid="{EA2E7E2E-2E7D-462B-A6DA-299801D6D98F}"/>
    <cellStyle name="Comma 5 5 2 3 4 2" xfId="9170" xr:uid="{3A6F7C63-ECFF-4582-83D4-F800D01FB1DE}"/>
    <cellStyle name="Comma 5 5 2 3 4 2 2" xfId="19550" xr:uid="{5F2F7421-CB3C-4C0C-94E1-149CF08D1218}"/>
    <cellStyle name="Comma 5 5 2 3 4 2 3" xfId="31064" xr:uid="{5EB8706E-0031-40A6-9765-3B305E95095B}"/>
    <cellStyle name="Comma 5 5 2 3 4 2 4" xfId="30688" xr:uid="{033FE0DB-75AA-4554-B811-17A0F466E96D}"/>
    <cellStyle name="Comma 5 5 2 3 4 3" xfId="12003" xr:uid="{4E20C26B-F108-4724-AF70-22A9F8145129}"/>
    <cellStyle name="Comma 5 5 2 3 4 3 2" xfId="22383" xr:uid="{F2BB2F88-D0E0-46A0-B0FE-BE3E1067F817}"/>
    <cellStyle name="Comma 5 5 2 3 4 4" xfId="16717" xr:uid="{BBCC3D97-496B-477C-8300-8068167F31C0}"/>
    <cellStyle name="Comma 5 5 2 3 5" xfId="5569" xr:uid="{7CF632E3-4777-4439-BD13-C36956A9A848}"/>
    <cellStyle name="Comma 5 5 2 3 5 2" xfId="29701" xr:uid="{5D2D8791-0CFD-4C9F-850F-A68D1255BD93}"/>
    <cellStyle name="Comma 5 5 2 3 5 2 2" xfId="30963" xr:uid="{A2A588AE-3984-4379-8013-6E0918DDA01D}"/>
    <cellStyle name="Comma 5 5 2 3 6" xfId="24250" xr:uid="{7854BEE0-FF20-4F98-AC86-A079A6833A12}"/>
    <cellStyle name="Comma 5 5 2 3 7" xfId="13536" xr:uid="{A8C823ED-4DEA-421E-8373-07016424A5F0}"/>
    <cellStyle name="Comma 5 5 2 4" xfId="1632" xr:uid="{00000000-0005-0000-0000-00001F020000}"/>
    <cellStyle name="Comma 5 5 2 4 2" xfId="3032" xr:uid="{00000000-0005-0000-0000-0000BE010000}"/>
    <cellStyle name="Comma 5 5 2 4 2 2" xfId="8111" xr:uid="{8B105B21-38BE-4440-B53F-339A3295330A}"/>
    <cellStyle name="Comma 5 5 2 4 2 2 2" xfId="28793" xr:uid="{3E7456B3-67D8-4BF3-A48D-6285E2F25D2F}"/>
    <cellStyle name="Comma 5 5 2 4 2 2 3" xfId="25870" xr:uid="{1DF288C7-35BA-4D3C-A265-6D70B9DA86F9}"/>
    <cellStyle name="Comma 5 5 2 4 2 2 4" xfId="18491" xr:uid="{CE2976AD-3E7B-473B-965A-9DA68EBE92A3}"/>
    <cellStyle name="Comma 5 5 2 4 2 3" xfId="10944" xr:uid="{6E07D054-C5EB-4EAA-9513-8C4E2C0CF1DD}"/>
    <cellStyle name="Comma 5 5 2 4 2 3 2" xfId="21324" xr:uid="{31A1617B-2604-4938-AC05-828CCACCA05F}"/>
    <cellStyle name="Comma 5 5 2 4 2 4" xfId="23469" xr:uid="{7AF72A65-EEAA-4E38-92FE-48D0406D6851}"/>
    <cellStyle name="Comma 5 5 2 4 2 5" xfId="15658" xr:uid="{66C431FE-8B2F-4382-85F1-4C640BDEA1DA}"/>
    <cellStyle name="Comma 5 5 2 4 3" xfId="3639" xr:uid="{00000000-0005-0000-0000-00001F020000}"/>
    <cellStyle name="Comma 5 5 2 4 4" xfId="5570" xr:uid="{A7DC721F-42E5-4C1F-981A-40EAC95C2325}"/>
    <cellStyle name="Comma 5 5 2 4 4 2" xfId="29941" xr:uid="{31D45137-92A6-45CF-83E9-6D020EE1BB31}"/>
    <cellStyle name="Comma 5 5 2 4 5" xfId="23247" xr:uid="{B403172A-62E5-44D4-B009-CA7BFE2860E8}"/>
    <cellStyle name="Comma 5 5 2 4 6" xfId="13534" xr:uid="{6BF3DCE5-8388-4FEB-84E2-0D7EA09FD106}"/>
    <cellStyle name="Comma 5 5 2 5" xfId="1627" xr:uid="{00000000-0005-0000-0000-000020020000}"/>
    <cellStyle name="Comma 5 5 2 5 2" xfId="2606" xr:uid="{00000000-0005-0000-0000-0000BF010000}"/>
    <cellStyle name="Comma 5 5 2 5 2 2" xfId="7730" xr:uid="{56F37DDA-B19E-4AA9-A4F8-DE511DB10BE5}"/>
    <cellStyle name="Comma 5 5 2 5 2 2 2" xfId="18110" xr:uid="{D6606970-6866-4700-B917-902B70B2829F}"/>
    <cellStyle name="Comma 5 5 2 5 2 3" xfId="10563" xr:uid="{03D93D01-874D-4C7E-B6E8-6646DF361B5C}"/>
    <cellStyle name="Comma 5 5 2 5 2 3 2" xfId="20943" xr:uid="{E3A04422-6F5B-4D81-B99D-FEECA48FA414}"/>
    <cellStyle name="Comma 5 5 2 5 2 4" xfId="27996" xr:uid="{24F21F37-5917-4018-9E6C-C7641984E9BA}"/>
    <cellStyle name="Comma 5 5 2 5 2 5" xfId="26252" xr:uid="{80D89265-A39A-4A4D-AA40-3E6C2AF5F497}"/>
    <cellStyle name="Comma 5 5 2 5 2 6" xfId="15277" xr:uid="{63730937-422D-4A27-AD40-BFB4F5596BAE}"/>
    <cellStyle name="Comma 5 5 2 5 3" xfId="3550" xr:uid="{00000000-0005-0000-0000-000020020000}"/>
    <cellStyle name="Comma 5 5 2 5 4" xfId="5567" xr:uid="{EC7E76E4-1CD5-4119-9B58-FCAE4C6C9289}"/>
    <cellStyle name="Comma 5 5 2 5 4 2" xfId="29884" xr:uid="{9981A58F-D7D0-4204-A4F1-535CDEC7F29D}"/>
    <cellStyle name="Comma 5 5 2 5 5" xfId="22662" xr:uid="{F87EE0D8-7605-4BAC-B8D1-1FD6C5DA9D4A}"/>
    <cellStyle name="Comma 5 5 2 5 6" xfId="12993" xr:uid="{9588B1C1-B65E-4EBC-AB1D-043F75641582}"/>
    <cellStyle name="Comma 5 5 2 6" xfId="2275" xr:uid="{00000000-0005-0000-0000-0000BA010000}"/>
    <cellStyle name="Comma 5 5 2 6 2" xfId="7401" xr:uid="{BF98D419-FCB0-41D0-A353-A83259F5C528}"/>
    <cellStyle name="Comma 5 5 2 6 2 2" xfId="17781" xr:uid="{390025A4-9054-43F4-89A9-9036C01644E6}"/>
    <cellStyle name="Comma 5 5 2 6 3" xfId="10234" xr:uid="{FB622232-7D94-4CBB-9F81-C5A85FAA7DA9}"/>
    <cellStyle name="Comma 5 5 2 6 3 2" xfId="20614" xr:uid="{545544AA-0E46-4DF1-9D8F-C74045C244F0}"/>
    <cellStyle name="Comma 5 5 2 6 4" xfId="24118" xr:uid="{48234A69-540E-4466-AF7F-44BCDE98E2A4}"/>
    <cellStyle name="Comma 5 5 2 6 5" xfId="27404" xr:uid="{ABDC0F9F-59FE-4E0C-9BE7-F6D4523E26FE}"/>
    <cellStyle name="Comma 5 5 2 6 6" xfId="14948" xr:uid="{1DE065CC-4608-4C0C-8409-E1C6F2AC946A}"/>
    <cellStyle name="Comma 5 5 2 7" xfId="3814" xr:uid="{A67031BB-4D52-4448-AB9D-D3F77FED678A}"/>
    <cellStyle name="Comma 5 5 2 7 2" xfId="8647" xr:uid="{4D276026-51BE-40B5-8A76-89745AA2C8E2}"/>
    <cellStyle name="Comma 5 5 2 7 2 2" xfId="19027" xr:uid="{A57E13C3-EBCF-453E-AE03-2188BAE1E0FF}"/>
    <cellStyle name="Comma 5 5 2 7 3" xfId="11480" xr:uid="{AC1120BC-EF38-4262-B0D1-BB10C54203BF}"/>
    <cellStyle name="Comma 5 5 2 7 3 2" xfId="21860" xr:uid="{25F3E778-9F05-41FB-B597-A8827EBEAE67}"/>
    <cellStyle name="Comma 5 5 2 7 4" xfId="26801" xr:uid="{FE9D49E4-1E54-4FAA-9138-988B81FAB27A}"/>
    <cellStyle name="Comma 5 5 2 7 5" xfId="28255" xr:uid="{BF69C093-3389-4484-9625-540DA25850F9}"/>
    <cellStyle name="Comma 5 5 2 7 6" xfId="16194" xr:uid="{14093B26-44B4-4D8D-85EC-F686ACA6DA89}"/>
    <cellStyle name="Comma 5 5 2 8" xfId="4865" xr:uid="{3F5F929F-AD2B-4FC4-AE06-B544850F07D3}"/>
    <cellStyle name="Comma 5 5 2 8 2" xfId="14157" xr:uid="{90DC75DC-4445-4B30-87EE-A4B6763538F9}"/>
    <cellStyle name="Comma 5 5 2 9" xfId="6610" xr:uid="{144C1629-C8C1-4821-87C6-162C8052B7EA}"/>
    <cellStyle name="Comma 5 5 2 9 2" xfId="16990" xr:uid="{DC45AB9B-391D-443C-B724-97D3B0C0202B}"/>
    <cellStyle name="Comma 5 5 3" xfId="474" xr:uid="{00000000-0005-0000-0000-000021020000}"/>
    <cellStyle name="Comma 5 5 3 10" xfId="12664" xr:uid="{D68EB013-F254-4863-ACEC-DA60B3543A3D}"/>
    <cellStyle name="Comma 5 5 3 2" xfId="1634" xr:uid="{00000000-0005-0000-0000-000022020000}"/>
    <cellStyle name="Comma 5 5 3 2 2" xfId="3035" xr:uid="{00000000-0005-0000-0000-0000C1010000}"/>
    <cellStyle name="Comma 5 5 3 2 2 2" xfId="8114" xr:uid="{6E923544-D563-4AE9-AE26-D3443DC7A6E3}"/>
    <cellStyle name="Comma 5 5 3 2 2 2 2" xfId="28796" xr:uid="{A55DA19D-13DF-4F01-8DC7-CB9DD8A0BF5D}"/>
    <cellStyle name="Comma 5 5 3 2 2 2 3" xfId="25894" xr:uid="{8077C871-5A3E-4EEB-A4E9-B37044B9AE3E}"/>
    <cellStyle name="Comma 5 5 3 2 2 2 4" xfId="18494" xr:uid="{5E3D5AAD-60D9-4BCC-90B8-A77A41D99312}"/>
    <cellStyle name="Comma 5 5 3 2 2 3" xfId="10947" xr:uid="{BE9B532B-5792-47DA-985D-55AE26C1EA63}"/>
    <cellStyle name="Comma 5 5 3 2 2 3 2" xfId="21327" xr:uid="{41026603-F574-491F-BCF3-37117BEB63D1}"/>
    <cellStyle name="Comma 5 5 3 2 2 4" xfId="25690" xr:uid="{5FA3279B-2654-4CA2-BACD-F90F9D86C517}"/>
    <cellStyle name="Comma 5 5 3 2 2 5" xfId="15661" xr:uid="{EB3C57A3-4285-47DF-B10F-BAA31E0E0EA4}"/>
    <cellStyle name="Comma 5 5 3 2 3" xfId="2084" xr:uid="{00000000-0005-0000-0000-000022020000}"/>
    <cellStyle name="Comma 5 5 3 2 4" xfId="5571" xr:uid="{7F7B9B60-E209-4826-8772-73BB4FDBD1ED}"/>
    <cellStyle name="Comma 5 5 3 2 4 2" xfId="29943" xr:uid="{6B08990C-50CE-496C-AF55-F4679CB10C17}"/>
    <cellStyle name="Comma 5 5 3 2 5" xfId="24165" xr:uid="{E7FDD2E5-1D1F-4CAC-8B51-254CB0BA565F}"/>
    <cellStyle name="Comma 5 5 3 2 6" xfId="13537" xr:uid="{539FD750-BD35-44FD-B4C4-DE5B1C8545BD}"/>
    <cellStyle name="Comma 5 5 3 3" xfId="1635" xr:uid="{00000000-0005-0000-0000-000023020000}"/>
    <cellStyle name="Comma 5 5 3 3 2" xfId="2670" xr:uid="{00000000-0005-0000-0000-0000C2010000}"/>
    <cellStyle name="Comma 5 5 3 3 2 2" xfId="7793" xr:uid="{4A10F71E-744D-4E1A-A1FE-41BDC13EC78E}"/>
    <cellStyle name="Comma 5 5 3 3 2 2 2" xfId="18173" xr:uid="{F479C927-2FBF-456E-962F-2BB26B8B5E78}"/>
    <cellStyle name="Comma 5 5 3 3 2 3" xfId="10626" xr:uid="{614256B1-AE40-4025-9914-9B24BC6C1ECC}"/>
    <cellStyle name="Comma 5 5 3 3 2 3 2" xfId="21006" xr:uid="{02977913-50DA-4A6B-9B82-7FA563FE47D2}"/>
    <cellStyle name="Comma 5 5 3 3 2 4" xfId="15340" xr:uid="{85A9ECBF-14B8-44B5-B486-82C0EDA7446D}"/>
    <cellStyle name="Comma 5 5 3 3 2 5" xfId="30427" xr:uid="{DD045C8D-2616-4424-BD5E-1B33066A33C9}"/>
    <cellStyle name="Comma 5 5 3 3 3" xfId="3632" xr:uid="{00000000-0005-0000-0000-000023020000}"/>
    <cellStyle name="Comma 5 5 3 3 4" xfId="5572" xr:uid="{D0F45DDC-9CDB-4C3E-93A0-24657C4062B9}"/>
    <cellStyle name="Comma 5 5 3 3 4 2" xfId="29895" xr:uid="{531BF005-CF26-4DAC-B1C2-BD66BC46E9D9}"/>
    <cellStyle name="Comma 5 5 3 3 5" xfId="23177" xr:uid="{74BC34BA-9E64-4536-9EB6-4B30CE239A63}"/>
    <cellStyle name="Comma 5 5 3 3 6" xfId="13072" xr:uid="{0E9C5BEA-DDA4-49FE-9724-C62B2409A9EA}"/>
    <cellStyle name="Comma 5 5 3 4" xfId="1633" xr:uid="{00000000-0005-0000-0000-000024020000}"/>
    <cellStyle name="Comma 5 5 3 4 2" xfId="4678" xr:uid="{B9CA75EE-6848-4AA5-B3D9-A7A171A3E051}"/>
    <cellStyle name="Comma 5 5 3 4 2 2" xfId="9415" xr:uid="{087A5C71-72A9-4C8C-8DC8-0B8A6B8E408D}"/>
    <cellStyle name="Comma 5 5 3 4 2 2 2" xfId="19795" xr:uid="{9FFFEBDC-B576-4F5E-8F99-42E4A0658875}"/>
    <cellStyle name="Comma 5 5 3 4 2 3" xfId="12248" xr:uid="{85F2F8A1-E1FC-46CB-B89B-6890C3DA8F52}"/>
    <cellStyle name="Comma 5 5 3 4 2 3 2" xfId="22628" xr:uid="{80D3B82D-12B4-47BF-AF61-83494EAD79A3}"/>
    <cellStyle name="Comma 5 5 3 4 2 4" xfId="28748" xr:uid="{93D84A67-D8DB-4673-83D2-4A6F044EE3BD}"/>
    <cellStyle name="Comma 5 5 3 4 2 5" xfId="27881" xr:uid="{D4E4B022-58AA-4ECF-86C5-24D758213D37}"/>
    <cellStyle name="Comma 5 5 3 4 2 6" xfId="16962" xr:uid="{3D84CB5F-A64D-43EB-A36F-70360BC76100}"/>
    <cellStyle name="Comma 5 5 3 4 3" xfId="24911" xr:uid="{5AB78E44-B5D0-4CFE-B1B8-4AE603F2D5C7}"/>
    <cellStyle name="Comma 5 5 3 5" xfId="4122" xr:uid="{F9973A0F-8A84-4C8A-80C2-6CF63390BF41}"/>
    <cellStyle name="Comma 5 5 3 5 2" xfId="8893" xr:uid="{B4833EEF-FAF9-469A-BCFF-08E2012902FC}"/>
    <cellStyle name="Comma 5 5 3 5 2 2" xfId="29005" xr:uid="{32F70AF6-8302-4259-9DC0-5AD688E9A765}"/>
    <cellStyle name="Comma 5 5 3 5 2 3" xfId="26008" xr:uid="{16F9C4AC-6605-4138-A205-E6C3179E3361}"/>
    <cellStyle name="Comma 5 5 3 5 2 4" xfId="19273" xr:uid="{B1A78896-43A9-4257-9712-3F3BAB8CA8B2}"/>
    <cellStyle name="Comma 5 5 3 5 2 5" xfId="31007" xr:uid="{58E598E3-3590-49F1-B280-EAD888A0713F}"/>
    <cellStyle name="Comma 5 5 3 5 3" xfId="11726" xr:uid="{833A21B9-B28B-48B7-BD91-F8EC505AE039}"/>
    <cellStyle name="Comma 5 5 3 5 3 2" xfId="22106" xr:uid="{6156231B-96D6-4D21-87C3-5B1C08A493DB}"/>
    <cellStyle name="Comma 5 5 3 5 4" xfId="22813" xr:uid="{CD5E9768-2E2D-485A-86C2-AC5CCD484776}"/>
    <cellStyle name="Comma 5 5 3 5 5" xfId="16440" xr:uid="{0BE3CE96-FC58-4E66-9786-5D9089BF5F79}"/>
    <cellStyle name="Comma 5 5 3 6" xfId="4867" xr:uid="{6CDB7086-3F7E-4B8C-83B7-15AF5968925D}"/>
    <cellStyle name="Comma 5 5 3 6 2" xfId="26471" xr:uid="{40C01BE4-3B4B-422B-B13D-EBDE566684C9}"/>
    <cellStyle name="Comma 5 5 3 6 3" xfId="25839" xr:uid="{636C888B-6D95-4AA4-9C85-D683CEE26CB5}"/>
    <cellStyle name="Comma 5 5 3 6 4" xfId="14159" xr:uid="{7AA3EFD5-48D3-4C89-81A7-2C1BBA541F72}"/>
    <cellStyle name="Comma 5 5 3 7" xfId="6612" xr:uid="{0422C13C-3179-47EE-9788-B0849F0D399F}"/>
    <cellStyle name="Comma 5 5 3 7 2" xfId="27333" xr:uid="{BB97225F-869E-462C-90A4-0FE2082968C7}"/>
    <cellStyle name="Comma 5 5 3 7 3" xfId="28382" xr:uid="{3876D861-CFB1-4352-8288-3939E4C2C2C6}"/>
    <cellStyle name="Comma 5 5 3 7 4" xfId="16992" xr:uid="{FD311E95-5931-4C7E-A2D6-4460925E8CF1}"/>
    <cellStyle name="Comma 5 5 3 8" xfId="9445" xr:uid="{D9A5DF78-B22F-4F63-B7FD-1261471BEB62}"/>
    <cellStyle name="Comma 5 5 3 8 2" xfId="19825" xr:uid="{CAEEA5C0-94B0-4D14-97A6-13D067BE12C3}"/>
    <cellStyle name="Comma 5 5 3 9" xfId="24289" xr:uid="{434FB94B-F66A-4EC7-B85E-453360D49FFB}"/>
    <cellStyle name="Comma 5 5 4" xfId="475" xr:uid="{00000000-0005-0000-0000-000025020000}"/>
    <cellStyle name="Comma 5 5 4 10" xfId="13538" xr:uid="{52959F97-844D-4783-8588-821405EEC601}"/>
    <cellStyle name="Comma 5 5 4 2" xfId="1637" xr:uid="{00000000-0005-0000-0000-000026020000}"/>
    <cellStyle name="Comma 5 5 4 2 2" xfId="23667" xr:uid="{BE20CEF4-E54C-4E87-9F90-20E06B4A9C52}"/>
    <cellStyle name="Comma 5 5 4 2 2 2" xfId="29803" xr:uid="{75BDAE03-1549-48B9-83F3-375AF8EEC7A4}"/>
    <cellStyle name="Comma 5 5 4 2 2 2 2" xfId="30691" xr:uid="{AF1A20E1-C8F0-45DD-A69C-428A1597AB3F}"/>
    <cellStyle name="Comma 5 5 4 2 3" xfId="25590" xr:uid="{C5C79797-796D-481F-AAE7-1B994078CEAF}"/>
    <cellStyle name="Comma 5 5 4 2 4" xfId="30049" xr:uid="{4FD2E640-EF0A-4B6E-AE70-83AC36DAACDC}"/>
    <cellStyle name="Comma 5 5 4 3" xfId="1638" xr:uid="{00000000-0005-0000-0000-000027020000}"/>
    <cellStyle name="Comma 5 5 4 4" xfId="1636" xr:uid="{00000000-0005-0000-0000-000028020000}"/>
    <cellStyle name="Comma 5 5 4 5" xfId="4400" xr:uid="{4AD22D2F-7376-4F6D-A8EB-D20D9398390F}"/>
    <cellStyle name="Comma 5 5 4 5 2" xfId="9171" xr:uid="{9CE4E2A7-06F7-4802-860E-3DB1A4C80443}"/>
    <cellStyle name="Comma 5 5 4 5 2 2" xfId="19551" xr:uid="{B4626BF8-4DAE-43DD-97D7-40333803E923}"/>
    <cellStyle name="Comma 5 5 4 5 2 3" xfId="31065" xr:uid="{7DC98981-9C7C-4223-A8C3-16FADEBAB0FA}"/>
    <cellStyle name="Comma 5 5 4 5 2 4" xfId="30690" xr:uid="{20EB5551-7940-4282-AE60-DB9923A87B4E}"/>
    <cellStyle name="Comma 5 5 4 5 3" xfId="12004" xr:uid="{08672713-E368-4414-8B05-B6F4ECCB6DAE}"/>
    <cellStyle name="Comma 5 5 4 5 3 2" xfId="22384" xr:uid="{8ADE4E6C-E077-48DC-AA62-B39F989094CC}"/>
    <cellStyle name="Comma 5 5 4 5 4" xfId="16718" xr:uid="{6F6E83C0-7BA6-4A15-BCFE-388011EE79AD}"/>
    <cellStyle name="Comma 5 5 4 6" xfId="4868" xr:uid="{6E7E2566-A69B-4335-AA59-9A2F4590121A}"/>
    <cellStyle name="Comma 5 5 4 6 2" xfId="14160" xr:uid="{59928C80-8214-4158-8CD6-159958BAF16E}"/>
    <cellStyle name="Comma 5 5 4 7" xfId="6613" xr:uid="{A2CA9998-405C-4801-9A0E-B5BB04470654}"/>
    <cellStyle name="Comma 5 5 4 7 2" xfId="16993" xr:uid="{279A185E-3C1E-475E-8598-F1442AD8668E}"/>
    <cellStyle name="Comma 5 5 4 8" xfId="9446" xr:uid="{979640D8-5E91-465F-815A-815C85C850AB}"/>
    <cellStyle name="Comma 5 5 4 8 2" xfId="19826" xr:uid="{A9F6BBF3-22DA-4DDF-AD3E-974E90743E99}"/>
    <cellStyle name="Comma 5 5 4 9" xfId="24856" xr:uid="{7FB1EF52-225D-4725-95B0-54202D5468A1}"/>
    <cellStyle name="Comma 5 5 5" xfId="1639" xr:uid="{00000000-0005-0000-0000-000029020000}"/>
    <cellStyle name="Comma 5 5 5 2" xfId="2870" xr:uid="{00000000-0005-0000-0000-0000C4010000}"/>
    <cellStyle name="Comma 5 5 5 2 2" xfId="7986" xr:uid="{29A84986-E58A-40F7-9B87-AA807030AA62}"/>
    <cellStyle name="Comma 5 5 5 2 2 2" xfId="25985" xr:uid="{16F92FF8-15CB-49E9-8F0C-FB6B355921A2}"/>
    <cellStyle name="Comma 5 5 5 2 2 2 2" xfId="31169" xr:uid="{3DC96652-2A4E-41B6-B5B5-AF5C41938E4F}"/>
    <cellStyle name="Comma 5 5 5 2 2 2 3" xfId="30692" xr:uid="{727C6657-9979-41CA-8FB2-D04CBFA2548B}"/>
    <cellStyle name="Comma 5 5 5 2 2 3" xfId="27411" xr:uid="{7327C762-DEAA-4740-8A92-318B57A0103E}"/>
    <cellStyle name="Comma 5 5 5 2 2 4" xfId="18366" xr:uid="{B9DAF87E-9808-4299-8F2C-975A54FF0ED6}"/>
    <cellStyle name="Comma 5 5 5 2 3" xfId="10819" xr:uid="{113CAD9F-03B5-4D0F-A2E4-549095C74A3F}"/>
    <cellStyle name="Comma 5 5 5 2 3 2" xfId="21199" xr:uid="{E8ED0350-EDF4-449C-8119-28C3857B0170}"/>
    <cellStyle name="Comma 5 5 5 2 4" xfId="25465" xr:uid="{2EEC30B5-A9EF-42AB-ADED-C066D036447C}"/>
    <cellStyle name="Comma 5 5 5 2 5" xfId="15533" xr:uid="{475D9237-6398-4066-BFFA-E5234E9258FD}"/>
    <cellStyle name="Comma 5 5 5 3" xfId="3613" xr:uid="{00000000-0005-0000-0000-000029020000}"/>
    <cellStyle name="Comma 5 5 5 4" xfId="5573" xr:uid="{4F1CE6FF-AA71-481C-8BF2-B8FC09BA5009}"/>
    <cellStyle name="Comma 5 5 5 4 2" xfId="29840" xr:uid="{232E3991-FF0B-45E7-A910-79D7101065D5}"/>
    <cellStyle name="Comma 5 5 5 5" xfId="23623" xr:uid="{D0C5F40A-D787-4A26-B4CF-4EE64D5B9F34}"/>
    <cellStyle name="Comma 5 5 5 6" xfId="13362" xr:uid="{2E4F9569-2F0D-4B42-B37C-29F96F2C4216}"/>
    <cellStyle name="Comma 5 5 6" xfId="1640" xr:uid="{00000000-0005-0000-0000-00002A020000}"/>
    <cellStyle name="Comma 5 5 6 2" xfId="2443" xr:uid="{00000000-0005-0000-0000-0000C5010000}"/>
    <cellStyle name="Comma 5 5 6 2 2" xfId="7567" xr:uid="{0E384CDF-EC04-4AB2-B167-3E9A5731DB57}"/>
    <cellStyle name="Comma 5 5 6 2 2 2" xfId="17947" xr:uid="{71FA7491-3B38-4BA2-BADD-889276EC9B89}"/>
    <cellStyle name="Comma 5 5 6 2 3" xfId="10400" xr:uid="{AD6131B3-BBA5-46AB-B806-9320D29F340C}"/>
    <cellStyle name="Comma 5 5 6 2 3 2" xfId="20780" xr:uid="{B13600EA-D6DF-4EA7-B63A-BBA19B5A0581}"/>
    <cellStyle name="Comma 5 5 6 2 4" xfId="27107" xr:uid="{AB827138-78E5-4DAF-A0A0-D965DA151480}"/>
    <cellStyle name="Comma 5 5 6 2 5" xfId="26429" xr:uid="{F013FF34-42E7-41E6-B800-2B1CF255EDCF}"/>
    <cellStyle name="Comma 5 5 6 2 6" xfId="15114" xr:uid="{EA2A9E5A-F293-4AFA-AC72-7D67370376C1}"/>
    <cellStyle name="Comma 5 5 6 3" xfId="3694" xr:uid="{00000000-0005-0000-0000-00002A020000}"/>
    <cellStyle name="Comma 5 5 6 4" xfId="5574" xr:uid="{B5BA4AD0-DC02-456E-A640-580BDC9DB8DF}"/>
    <cellStyle name="Comma 5 5 6 4 2" xfId="29858" xr:uid="{57A21993-13B3-4F68-9E76-EAB12ABFCDAB}"/>
    <cellStyle name="Comma 5 5 6 5" xfId="23465" xr:uid="{3EB5FC1B-5E47-47CA-BC98-1616598D5F2B}"/>
    <cellStyle name="Comma 5 5 6 6" xfId="12830" xr:uid="{DA9C056C-3B55-42DB-89ED-804B52FCC034}"/>
    <cellStyle name="Comma 5 5 7" xfId="1626" xr:uid="{00000000-0005-0000-0000-00002B020000}"/>
    <cellStyle name="Comma 5 5 7 2" xfId="2197" xr:uid="{00000000-0005-0000-0000-0000B9010000}"/>
    <cellStyle name="Comma 5 5 7 2 2" xfId="7323" xr:uid="{60A9C9F5-0888-44FB-A61A-088452754AF8}"/>
    <cellStyle name="Comma 5 5 7 2 2 2" xfId="17703" xr:uid="{9DFAE71D-3CF0-41D5-A132-3F367A7B4522}"/>
    <cellStyle name="Comma 5 5 7 2 3" xfId="10156" xr:uid="{902EA43B-AA92-451D-9A23-84C0CFC3C463}"/>
    <cellStyle name="Comma 5 5 7 2 3 2" xfId="20536" xr:uid="{7BB306FB-53BD-4B76-A88C-2E46E6DAF0EF}"/>
    <cellStyle name="Comma 5 5 7 2 4" xfId="27267" xr:uid="{F9A93237-4771-4507-841A-E0028EFD4773}"/>
    <cellStyle name="Comma 5 5 7 2 5" xfId="27537" xr:uid="{A91A1F1E-F001-4F27-81D4-EA59774C3354}"/>
    <cellStyle name="Comma 5 5 7 2 6" xfId="14870" xr:uid="{5C1D607C-DE55-4E8C-BB31-6AE40BC46878}"/>
    <cellStyle name="Comma 5 5 7 3" xfId="2075" xr:uid="{00000000-0005-0000-0000-00002B020000}"/>
    <cellStyle name="Comma 5 5 7 4" xfId="24411" xr:uid="{36ED9414-6024-4C62-872F-AAB37126E048}"/>
    <cellStyle name="Comma 5 5 8" xfId="3862" xr:uid="{BB40D789-347F-4EEE-90F2-9CD69067EE82}"/>
    <cellStyle name="Comma 5 5 8 2" xfId="8693" xr:uid="{9AC2FF51-5884-4416-8AA7-99DEB4C93414}"/>
    <cellStyle name="Comma 5 5 8 2 2" xfId="19073" xr:uid="{D9087CDC-1BF9-44A7-942A-4E4300147E7C}"/>
    <cellStyle name="Comma 5 5 8 3" xfId="11526" xr:uid="{2226F7C8-E552-4431-83FD-43EEB0C89BE2}"/>
    <cellStyle name="Comma 5 5 8 3 2" xfId="21906" xr:uid="{E0D8DC67-387B-47A9-B90F-611BE4F644CB}"/>
    <cellStyle name="Comma 5 5 8 4" xfId="27256" xr:uid="{C3B1FE98-E167-4B42-A1A5-6B0CA8C6C9CC}"/>
    <cellStyle name="Comma 5 5 8 5" xfId="27527" xr:uid="{50DD4C2B-E28F-48EA-93F2-2D2DE77BD327}"/>
    <cellStyle name="Comma 5 5 8 6" xfId="16240" xr:uid="{AD88B16B-0A6C-452A-AD27-7870C55AC2FD}"/>
    <cellStyle name="Comma 5 5 9" xfId="4864" xr:uid="{B96B2491-42C5-4567-9EF8-BEC2D1E7545A}"/>
    <cellStyle name="Comma 5 5 9 2" xfId="26547" xr:uid="{134CF6A7-AB77-467B-8E41-7C60BAEA582B}"/>
    <cellStyle name="Comma 5 5 9 3" xfId="26082" xr:uid="{A12382A4-48B3-4796-98C1-5472E8FD67FF}"/>
    <cellStyle name="Comma 5 5 9 4" xfId="14156" xr:uid="{F3D6CAA8-4E24-4DDA-AA85-AB4D929CC559}"/>
    <cellStyle name="Comma 5 6" xfId="476" xr:uid="{00000000-0005-0000-0000-00002C020000}"/>
    <cellStyle name="Comma 5 6 10" xfId="6614" xr:uid="{4631C7B0-5C00-4CE0-8E11-16DD7869E95A}"/>
    <cellStyle name="Comma 5 6 10 2" xfId="16994" xr:uid="{7A6C54D8-02D6-429F-A42C-8E718AD5DFFE}"/>
    <cellStyle name="Comma 5 6 11" xfId="9447" xr:uid="{0817B479-15F8-4772-92B0-336A3AAC008A}"/>
    <cellStyle name="Comma 5 6 11 2" xfId="19827" xr:uid="{55B5DE64-A888-4BDD-8E24-20AF3620EF38}"/>
    <cellStyle name="Comma 5 6 12" xfId="23251" xr:uid="{5847251C-B219-4630-9A49-4180AEBB92B2}"/>
    <cellStyle name="Comma 5 6 13" xfId="12490" xr:uid="{EB278AF2-1EFC-48A1-BAA3-6917F0523B0C}"/>
    <cellStyle name="Comma 5 6 2" xfId="477" xr:uid="{00000000-0005-0000-0000-00002D020000}"/>
    <cellStyle name="Comma 5 6 2 10" xfId="9448" xr:uid="{E37CCC6A-49F8-4C59-90E3-E68DF5B33094}"/>
    <cellStyle name="Comma 5 6 2 10 2" xfId="19828" xr:uid="{361AB468-D565-4E6D-A09E-0B8E69EE5726}"/>
    <cellStyle name="Comma 5 6 2 11" xfId="24861" xr:uid="{4A5F0AD4-A439-4F36-82D8-67A6150E45A6}"/>
    <cellStyle name="Comma 5 6 2 12" xfId="12507" xr:uid="{1918E5B2-94C3-4D29-A3BC-9F3126EC19AA}"/>
    <cellStyle name="Comma 5 6 2 2" xfId="478" xr:uid="{00000000-0005-0000-0000-00002E020000}"/>
    <cellStyle name="Comma 5 6 2 2 10" xfId="13075" xr:uid="{7F6D88B7-EE84-4B56-87E6-68195EA61EE9}"/>
    <cellStyle name="Comma 5 6 2 2 2" xfId="1644" xr:uid="{00000000-0005-0000-0000-00002F020000}"/>
    <cellStyle name="Comma 5 6 2 2 2 2" xfId="3037" xr:uid="{00000000-0005-0000-0000-0000C9010000}"/>
    <cellStyle name="Comma 5 6 2 2 2 2 2" xfId="8116" xr:uid="{13C664D6-8F08-440D-A9C4-5CC6CDB949F4}"/>
    <cellStyle name="Comma 5 6 2 2 2 2 2 2" xfId="28798" xr:uid="{6BB8A824-ABEF-4125-8742-F9940CAA7413}"/>
    <cellStyle name="Comma 5 6 2 2 2 2 2 3" xfId="26172" xr:uid="{CE3052D4-B364-445E-AFF8-5FBD2024463F}"/>
    <cellStyle name="Comma 5 6 2 2 2 2 2 4" xfId="18496" xr:uid="{12F04B86-DCA1-4EB9-A5D4-F44D51920EFD}"/>
    <cellStyle name="Comma 5 6 2 2 2 2 3" xfId="10949" xr:uid="{0DFBAED6-CE41-4977-AC84-6FF4D775334E}"/>
    <cellStyle name="Comma 5 6 2 2 2 2 3 2" xfId="21329" xr:uid="{5BA0FFA3-55B2-4543-B4AB-6DE34D11799D}"/>
    <cellStyle name="Comma 5 6 2 2 2 2 4" xfId="25212" xr:uid="{39FEBC27-FB7B-46B5-AE79-C04E454412EC}"/>
    <cellStyle name="Comma 5 6 2 2 2 2 5" xfId="15663" xr:uid="{3B247BE5-DA95-4BFE-9265-B2B51170AFF7}"/>
    <cellStyle name="Comma 5 6 2 2 2 3" xfId="3631" xr:uid="{00000000-0005-0000-0000-00002F020000}"/>
    <cellStyle name="Comma 5 6 2 2 2 4" xfId="5576" xr:uid="{6D3BDC34-D827-46F7-88BE-922304634FC0}"/>
    <cellStyle name="Comma 5 6 2 2 2 4 2" xfId="29945" xr:uid="{5B635471-5052-46FB-B146-0AFDD2B36BB8}"/>
    <cellStyle name="Comma 5 6 2 2 2 5" xfId="23106" xr:uid="{9CFBFF4A-AACF-4C42-972E-6670CAEF7B56}"/>
    <cellStyle name="Comma 5 6 2 2 2 6" xfId="13540" xr:uid="{E9C2FC4A-4DB4-45EE-844D-58014A703BCA}"/>
    <cellStyle name="Comma 5 6 2 2 3" xfId="1645" xr:uid="{00000000-0005-0000-0000-000030020000}"/>
    <cellStyle name="Comma 5 6 2 2 3 2" xfId="3774" xr:uid="{52C0A8FE-1672-4A0B-98CC-065396CA1D15}"/>
    <cellStyle name="Comma 5 6 2 2 3 2 2" xfId="8615" xr:uid="{64BD4978-527D-4288-B2AB-FBF9C340B835}"/>
    <cellStyle name="Comma 5 6 2 2 3 2 2 2" xfId="18995" xr:uid="{BE87114A-A879-451A-904F-9B8394E04AD9}"/>
    <cellStyle name="Comma 5 6 2 2 3 2 3" xfId="11448" xr:uid="{484B0271-B7DE-48CC-BC39-BD671855720F}"/>
    <cellStyle name="Comma 5 6 2 2 3 2 3 2" xfId="21828" xr:uid="{A82818FE-8A85-4A83-9105-B98121CD5D49}"/>
    <cellStyle name="Comma 5 6 2 2 3 2 4" xfId="28040" xr:uid="{E8790A02-C6B4-4E08-B93B-1543C39976AC}"/>
    <cellStyle name="Comma 5 6 2 2 3 2 5" xfId="28353" xr:uid="{A5FDD8F2-E7A6-4DFB-92B1-23B2DA4ED5A9}"/>
    <cellStyle name="Comma 5 6 2 2 3 2 6" xfId="16162" xr:uid="{3F8CAF59-7B9A-4C41-A777-B69CB3B25928}"/>
    <cellStyle name="Comma 5 6 2 2 3 3" xfId="23466" xr:uid="{1555F18E-3585-42BA-B21C-3F5224485A58}"/>
    <cellStyle name="Comma 5 6 2 2 3 3 2" xfId="29898" xr:uid="{E6772AFF-F70E-4799-AD63-89E737EDB507}"/>
    <cellStyle name="Comma 5 6 2 2 3 4" xfId="30011" xr:uid="{D420D383-93D8-4BAC-8C64-58B618B5958B}"/>
    <cellStyle name="Comma 5 6 2 2 4" xfId="1643" xr:uid="{00000000-0005-0000-0000-000031020000}"/>
    <cellStyle name="Comma 5 6 2 2 4 2" xfId="26908" xr:uid="{666AAA86-1F0C-4D09-92AE-DEB1BB345679}"/>
    <cellStyle name="Comma 5 6 2 2 4 3" xfId="26325" xr:uid="{BEE176BE-0587-4DAF-B5D8-95DE1ABCEAEC}"/>
    <cellStyle name="Comma 5 6 2 2 5" xfId="4258" xr:uid="{C071F0C2-7FF9-419E-AB53-1A006D8F91B9}"/>
    <cellStyle name="Comma 5 6 2 2 5 2" xfId="9029" xr:uid="{285A04F3-6FB7-4F5B-8BC6-3FCCB88A082D}"/>
    <cellStyle name="Comma 5 6 2 2 5 2 2" xfId="19409" xr:uid="{1D6CE86A-4B28-4E17-B4CA-9401F4858BAC}"/>
    <cellStyle name="Comma 5 6 2 2 5 2 3" xfId="31033" xr:uid="{1EA9922A-E309-408C-BB74-3D1F5E1A14F2}"/>
    <cellStyle name="Comma 5 6 2 2 5 2 4" xfId="30693" xr:uid="{885FB70C-6BB5-4532-A96A-20D44FAFED30}"/>
    <cellStyle name="Comma 5 6 2 2 5 3" xfId="11862" xr:uid="{AA7B603D-CCF5-46C0-805C-CEDE698D7B9D}"/>
    <cellStyle name="Comma 5 6 2 2 5 3 2" xfId="22242" xr:uid="{AFB1E244-0332-4A88-A911-B4D13437BB6F}"/>
    <cellStyle name="Comma 5 6 2 2 5 4" xfId="28690" xr:uid="{0733BD59-3F00-421F-A046-E4A0EDF2EDAF}"/>
    <cellStyle name="Comma 5 6 2 2 5 5" xfId="26457" xr:uid="{3079EAE1-684B-4BD4-876B-9ECEB73EE7D2}"/>
    <cellStyle name="Comma 5 6 2 2 5 6" xfId="16576" xr:uid="{79B256E5-8985-4D8C-848D-75F1C654E724}"/>
    <cellStyle name="Comma 5 6 2 2 6" xfId="4871" xr:uid="{B5D55B10-0881-419C-B732-466306D768E8}"/>
    <cellStyle name="Comma 5 6 2 2 6 2" xfId="28495" xr:uid="{FD4128A6-B85A-433F-BEBA-57CCE7A19CA1}"/>
    <cellStyle name="Comma 5 6 2 2 6 3" xfId="27040" xr:uid="{C2FD6024-063C-4BB6-A319-41F4C7C9715C}"/>
    <cellStyle name="Comma 5 6 2 2 6 4" xfId="14163" xr:uid="{20DE546D-3E6E-442C-A8E9-AB799FE01011}"/>
    <cellStyle name="Comma 5 6 2 2 7" xfId="6616" xr:uid="{CE2FA26B-5BAF-4EA3-A162-02D41BDEF9B8}"/>
    <cellStyle name="Comma 5 6 2 2 7 2" xfId="16996" xr:uid="{8C122B7D-CDA4-4B20-8EE6-B2A18A27E27F}"/>
    <cellStyle name="Comma 5 6 2 2 8" xfId="9449" xr:uid="{493A5F72-E443-4750-8205-310134CA00FC}"/>
    <cellStyle name="Comma 5 6 2 2 8 2" xfId="19829" xr:uid="{FD82A86A-8BB1-4631-B78D-BB6CC76D7B97}"/>
    <cellStyle name="Comma 5 6 2 2 9" xfId="24442" xr:uid="{DBC2662B-0096-4825-97AB-0A53BE0D05F8}"/>
    <cellStyle name="Comma 5 6 2 3" xfId="1646" xr:uid="{00000000-0005-0000-0000-000032020000}"/>
    <cellStyle name="Comma 5 6 2 3 2" xfId="3038" xr:uid="{00000000-0005-0000-0000-0000CA010000}"/>
    <cellStyle name="Comma 5 6 2 3 2 2" xfId="8117" xr:uid="{23E0A0A0-0515-4440-8FC8-CE55588B6DD2}"/>
    <cellStyle name="Comma 5 6 2 3 2 2 2" xfId="28799" xr:uid="{671BDB14-243E-45CA-A23C-8F371B38EA75}"/>
    <cellStyle name="Comma 5 6 2 3 2 2 2 2" xfId="31219" xr:uid="{E754FD69-8023-47E5-8936-45EC17C01A95}"/>
    <cellStyle name="Comma 5 6 2 3 2 2 2 3" xfId="30695" xr:uid="{8B730094-61E6-4360-85C8-E6490B245982}"/>
    <cellStyle name="Comma 5 6 2 3 2 2 3" xfId="26239" xr:uid="{1C759D9A-2B57-4B81-B6D1-6564D25BFE66}"/>
    <cellStyle name="Comma 5 6 2 3 2 2 4" xfId="18497" xr:uid="{AA1167CE-168B-4A15-AC11-7ADE41422C75}"/>
    <cellStyle name="Comma 5 6 2 3 2 3" xfId="10950" xr:uid="{76F3881A-2D5E-4D63-B789-77D4C66CF866}"/>
    <cellStyle name="Comma 5 6 2 3 2 3 2" xfId="21330" xr:uid="{DD20E463-3FD4-42FE-B7B4-D5FC84C459A2}"/>
    <cellStyle name="Comma 5 6 2 3 2 4" xfId="25052" xr:uid="{745800EE-3017-450A-8B34-6DA470EE4EEE}"/>
    <cellStyle name="Comma 5 6 2 3 2 5" xfId="15664" xr:uid="{5090D05D-6DBC-4C7E-B89F-187F563DADDA}"/>
    <cellStyle name="Comma 5 6 2 3 3" xfId="3574" xr:uid="{00000000-0005-0000-0000-000032020000}"/>
    <cellStyle name="Comma 5 6 2 3 4" xfId="4401" xr:uid="{801E30CD-C57C-4AA0-AD44-E472084856B7}"/>
    <cellStyle name="Comma 5 6 2 3 4 2" xfId="9172" xr:uid="{A2245F6E-C818-462B-A577-BFD6A878F55E}"/>
    <cellStyle name="Comma 5 6 2 3 4 2 2" xfId="19552" xr:uid="{14D9B2EC-B766-4595-9CDC-448355EE4724}"/>
    <cellStyle name="Comma 5 6 2 3 4 2 3" xfId="31066" xr:uid="{0BCC3248-510F-4F80-AE31-2C20A5227116}"/>
    <cellStyle name="Comma 5 6 2 3 4 2 4" xfId="30694" xr:uid="{9A1704C5-92D3-4EC2-ABE4-64113981F989}"/>
    <cellStyle name="Comma 5 6 2 3 4 3" xfId="12005" xr:uid="{35882B78-1782-4B44-B952-8D8F152EFB59}"/>
    <cellStyle name="Comma 5 6 2 3 4 3 2" xfId="22385" xr:uid="{FDCEE5D9-8336-48C7-815D-C9B7E8AFD011}"/>
    <cellStyle name="Comma 5 6 2 3 4 4" xfId="16719" xr:uid="{56D238A3-EADF-4C6C-ABC2-259D1B9EC20B}"/>
    <cellStyle name="Comma 5 6 2 3 5" xfId="5577" xr:uid="{7DAFC742-BDFC-41FC-ABDD-C89BACF93A27}"/>
    <cellStyle name="Comma 5 6 2 3 5 2" xfId="29714" xr:uid="{4E272700-95C3-44A0-BF31-07E252DAB136}"/>
    <cellStyle name="Comma 5 6 2 3 5 2 2" xfId="30964" xr:uid="{AF3CA143-BBE9-44FB-93FF-A7145ECBFBE4}"/>
    <cellStyle name="Comma 5 6 2 3 6" xfId="22841" xr:uid="{3FBDAED5-388D-4D26-8D74-FFEB528015CE}"/>
    <cellStyle name="Comma 5 6 2 3 7" xfId="13541" xr:uid="{4651E5BC-44DB-49EC-9E1E-2E263F7FB541}"/>
    <cellStyle name="Comma 5 6 2 4" xfId="1647" xr:uid="{00000000-0005-0000-0000-000033020000}"/>
    <cellStyle name="Comma 5 6 2 4 2" xfId="3036" xr:uid="{00000000-0005-0000-0000-0000CB010000}"/>
    <cellStyle name="Comma 5 6 2 4 2 2" xfId="8115" xr:uid="{5EE1CF64-9D10-4519-BE5F-3CC0CCD2C426}"/>
    <cellStyle name="Comma 5 6 2 4 2 2 2" xfId="28797" xr:uid="{FC49F608-A2B9-4DAE-9F80-E69D118BB65C}"/>
    <cellStyle name="Comma 5 6 2 4 2 2 3" xfId="28250" xr:uid="{F93BFCD3-1F2B-43DD-96BE-336BBD34E889}"/>
    <cellStyle name="Comma 5 6 2 4 2 2 4" xfId="18495" xr:uid="{681A9550-561D-4D2B-8618-A8501797004F}"/>
    <cellStyle name="Comma 5 6 2 4 2 3" xfId="10948" xr:uid="{CE55CC3B-C858-449C-8599-4E031514088A}"/>
    <cellStyle name="Comma 5 6 2 4 2 3 2" xfId="21328" xr:uid="{33E04FD2-637C-43D6-9B1F-5240F7C246D5}"/>
    <cellStyle name="Comma 5 6 2 4 2 4" xfId="23232" xr:uid="{EBC3B05A-7A0A-438A-8E96-15B08D86831D}"/>
    <cellStyle name="Comma 5 6 2 4 2 5" xfId="15662" xr:uid="{9E52C520-ED29-4051-AAED-430610354ED6}"/>
    <cellStyle name="Comma 5 6 2 4 3" xfId="3689" xr:uid="{00000000-0005-0000-0000-000033020000}"/>
    <cellStyle name="Comma 5 6 2 4 4" xfId="5578" xr:uid="{71C6AC17-1809-4613-A9BC-C403E4D7EDC1}"/>
    <cellStyle name="Comma 5 6 2 4 4 2" xfId="29944" xr:uid="{9FB3FC22-56A3-44B5-87A0-EBCF4B7BBF43}"/>
    <cellStyle name="Comma 5 6 2 4 5" xfId="23077" xr:uid="{05CE79C8-0595-4073-995E-F515BE239074}"/>
    <cellStyle name="Comma 5 6 2 4 6" xfId="13539" xr:uid="{123920D6-4E19-4240-B326-B292C9E4F685}"/>
    <cellStyle name="Comma 5 6 2 5" xfId="1642" xr:uid="{00000000-0005-0000-0000-000034020000}"/>
    <cellStyle name="Comma 5 6 2 5 2" xfId="2654" xr:uid="{00000000-0005-0000-0000-0000CC010000}"/>
    <cellStyle name="Comma 5 6 2 5 2 2" xfId="7778" xr:uid="{760C978A-BC3A-4099-B272-60CBCFE1F49B}"/>
    <cellStyle name="Comma 5 6 2 5 2 2 2" xfId="18158" xr:uid="{2B4F0818-04F1-4A3E-90AA-FE9F67CABD12}"/>
    <cellStyle name="Comma 5 6 2 5 2 3" xfId="10611" xr:uid="{7AA3840D-60B5-4811-AB3A-C2D763B540B5}"/>
    <cellStyle name="Comma 5 6 2 5 2 3 2" xfId="20991" xr:uid="{C3848658-C243-4766-91B7-F43B4247BE32}"/>
    <cellStyle name="Comma 5 6 2 5 2 4" xfId="27022" xr:uid="{14B37001-6DB6-47D9-8135-F7341B2B6043}"/>
    <cellStyle name="Comma 5 6 2 5 2 5" xfId="28048" xr:uid="{FC30BF35-A10F-4B9E-A7FB-BF166BA75823}"/>
    <cellStyle name="Comma 5 6 2 5 2 6" xfId="15325" xr:uid="{8D630E77-B1F3-4F87-9EBE-468BD74161CE}"/>
    <cellStyle name="Comma 5 6 2 5 3" xfId="3570" xr:uid="{00000000-0005-0000-0000-000034020000}"/>
    <cellStyle name="Comma 5 6 2 5 4" xfId="5575" xr:uid="{15CA7CF0-8774-44B8-89C4-66779EB5AB03}"/>
    <cellStyle name="Comma 5 6 2 5 4 2" xfId="29888" xr:uid="{BA1CDCF9-FD46-4D60-8CA7-A7079119BBF5}"/>
    <cellStyle name="Comma 5 6 2 5 5" xfId="23182" xr:uid="{B695C334-6D1D-4BA0-B65E-4327AA00C741}"/>
    <cellStyle name="Comma 5 6 2 5 6" xfId="13055" xr:uid="{3F962ED6-CBA7-4F78-907C-74062DC5C426}"/>
    <cellStyle name="Comma 5 6 2 6" xfId="2276" xr:uid="{00000000-0005-0000-0000-0000C7010000}"/>
    <cellStyle name="Comma 5 6 2 6 2" xfId="7402" xr:uid="{55AA8196-864E-4FAA-8F38-8D933D4F67BF}"/>
    <cellStyle name="Comma 5 6 2 6 2 2" xfId="17782" xr:uid="{C063C035-9AC4-4188-9411-57900EC33309}"/>
    <cellStyle name="Comma 5 6 2 6 3" xfId="10235" xr:uid="{E5CAEABC-95FB-49C6-B95D-77795AB6341F}"/>
    <cellStyle name="Comma 5 6 2 6 3 2" xfId="20615" xr:uid="{B66BB9E8-0F84-4162-915D-02AB7DEBA8AA}"/>
    <cellStyle name="Comma 5 6 2 6 4" xfId="22975" xr:uid="{703D8A09-5AB2-4384-B084-DFBDDF5134A9}"/>
    <cellStyle name="Comma 5 6 2 6 5" xfId="26450" xr:uid="{33747A0D-B40C-45E9-9527-F5B33B70402A}"/>
    <cellStyle name="Comma 5 6 2 6 6" xfId="14949" xr:uid="{1F7EDEBB-CF6F-429D-A222-FF76750F2126}"/>
    <cellStyle name="Comma 5 6 2 7" xfId="3817" xr:uid="{B4AAABA5-2912-46C4-A8A7-5D7C242BB3E0}"/>
    <cellStyle name="Comma 5 6 2 7 2" xfId="8650" xr:uid="{505361DD-BC03-414D-B75F-B325FF6A087B}"/>
    <cellStyle name="Comma 5 6 2 7 2 2" xfId="19030" xr:uid="{B5825790-102F-4786-BFC8-CA5B7795FBB2}"/>
    <cellStyle name="Comma 5 6 2 7 3" xfId="11483" xr:uid="{291CBEEB-96E2-4CE2-92F5-992FFCAAB487}"/>
    <cellStyle name="Comma 5 6 2 7 3 2" xfId="21863" xr:uid="{2ADB1291-B0DB-4F88-9875-C60D450EDD3C}"/>
    <cellStyle name="Comma 5 6 2 7 4" xfId="26445" xr:uid="{A599851F-1443-4C53-AD67-76E79E60D3E9}"/>
    <cellStyle name="Comma 5 6 2 7 5" xfId="26373" xr:uid="{1A9D8B69-476D-44F6-966C-060DEC326322}"/>
    <cellStyle name="Comma 5 6 2 7 6" xfId="16197" xr:uid="{0561A9D7-E3C0-4658-9A12-427315DCB20E}"/>
    <cellStyle name="Comma 5 6 2 8" xfId="4870" xr:uid="{3E8F4A8B-934A-488E-B0D8-9CDBF3BAF43D}"/>
    <cellStyle name="Comma 5 6 2 8 2" xfId="14162" xr:uid="{6135CAAB-BC69-4100-9762-167B1382FD8C}"/>
    <cellStyle name="Comma 5 6 2 9" xfId="6615" xr:uid="{F76A3232-5316-48AB-B1C1-521032568CB1}"/>
    <cellStyle name="Comma 5 6 2 9 2" xfId="16995" xr:uid="{8E3E216E-86EF-454F-91CB-3A0F6E6FCD17}"/>
    <cellStyle name="Comma 5 6 3" xfId="479" xr:uid="{00000000-0005-0000-0000-000035020000}"/>
    <cellStyle name="Comma 5 6 3 10" xfId="12665" xr:uid="{9A4BCD8E-F5B8-42BC-A351-057634D261C4}"/>
    <cellStyle name="Comma 5 6 3 2" xfId="1649" xr:uid="{00000000-0005-0000-0000-000036020000}"/>
    <cellStyle name="Comma 5 6 3 2 2" xfId="3039" xr:uid="{00000000-0005-0000-0000-0000CE010000}"/>
    <cellStyle name="Comma 5 6 3 2 2 2" xfId="8118" xr:uid="{2988140F-C9BB-4F35-BE88-8B632235552C}"/>
    <cellStyle name="Comma 5 6 3 2 2 2 2" xfId="28800" xr:uid="{15CF8EA8-D872-4A1A-BBD9-2FBA5C11DD5A}"/>
    <cellStyle name="Comma 5 6 3 2 2 2 3" xfId="26472" xr:uid="{514830B1-160E-4F8B-9AB5-3550D757909B}"/>
    <cellStyle name="Comma 5 6 3 2 2 2 4" xfId="18498" xr:uid="{AAC7EE76-4F4E-4C78-BEAC-B2E459246B53}"/>
    <cellStyle name="Comma 5 6 3 2 2 3" xfId="10951" xr:uid="{6651C9F7-8EE7-4D75-AC11-54ED3950982A}"/>
    <cellStyle name="Comma 5 6 3 2 2 3 2" xfId="21331" xr:uid="{6EE81B4D-AED8-464B-BF44-6E2802D87D53}"/>
    <cellStyle name="Comma 5 6 3 2 2 4" xfId="25810" xr:uid="{56264640-B7B6-4259-88CF-94ABC0784962}"/>
    <cellStyle name="Comma 5 6 3 2 2 5" xfId="15665" xr:uid="{51AFB86B-CB9C-4C17-A951-DCC2815DA1FB}"/>
    <cellStyle name="Comma 5 6 3 2 3" xfId="3538" xr:uid="{00000000-0005-0000-0000-000036020000}"/>
    <cellStyle name="Comma 5 6 3 2 4" xfId="5579" xr:uid="{8D6F4F08-AEE7-4E1C-9695-7E8F22B5E68C}"/>
    <cellStyle name="Comma 5 6 3 2 4 2" xfId="29946" xr:uid="{8B1B28A8-133C-4516-A9F3-7FE36BF04379}"/>
    <cellStyle name="Comma 5 6 3 2 5" xfId="24535" xr:uid="{3605F36D-2DA4-4E1E-B5B2-7275CC3D770B}"/>
    <cellStyle name="Comma 5 6 3 2 6" xfId="13542" xr:uid="{10618A8C-FF4F-43A9-8C44-8968BE992A4F}"/>
    <cellStyle name="Comma 5 6 3 3" xfId="1650" xr:uid="{00000000-0005-0000-0000-000037020000}"/>
    <cellStyle name="Comma 5 6 3 3 2" xfId="2671" xr:uid="{00000000-0005-0000-0000-0000CF010000}"/>
    <cellStyle name="Comma 5 6 3 3 2 2" xfId="7794" xr:uid="{FC4E818E-86CA-4871-A53F-6AE683E00537}"/>
    <cellStyle name="Comma 5 6 3 3 2 2 2" xfId="18174" xr:uid="{A6F7B1FA-D58C-4E72-B7F5-1DA4608A0506}"/>
    <cellStyle name="Comma 5 6 3 3 2 3" xfId="10627" xr:uid="{466915EA-A5DE-480D-873A-773BC4A7C5B4}"/>
    <cellStyle name="Comma 5 6 3 3 2 3 2" xfId="21007" xr:uid="{58DD9EC1-7FAE-451B-B84B-7FF34BA949B1}"/>
    <cellStyle name="Comma 5 6 3 3 2 4" xfId="15341" xr:uid="{CBFC83F7-B5FD-47E9-9402-9883DBB0922C}"/>
    <cellStyle name="Comma 5 6 3 3 2 5" xfId="30428" xr:uid="{ED4880D0-7E90-4301-AA4F-4731D701629B}"/>
    <cellStyle name="Comma 5 6 3 3 3" xfId="3540" xr:uid="{00000000-0005-0000-0000-000037020000}"/>
    <cellStyle name="Comma 5 6 3 3 4" xfId="5580" xr:uid="{761EBF54-5B24-4AA9-86E2-6BDAAF962FA7}"/>
    <cellStyle name="Comma 5 6 3 3 4 2" xfId="29897" xr:uid="{AB4FD6CD-0861-47AC-BFF8-0942381BE83B}"/>
    <cellStyle name="Comma 5 6 3 3 5" xfId="22820" xr:uid="{414F5BD6-9601-4501-97FD-1B91957F007A}"/>
    <cellStyle name="Comma 5 6 3 3 6" xfId="13074" xr:uid="{EFA9F08E-5102-40A7-B488-32F84DE311D1}"/>
    <cellStyle name="Comma 5 6 3 4" xfId="1648" xr:uid="{00000000-0005-0000-0000-000038020000}"/>
    <cellStyle name="Comma 5 6 3 4 2" xfId="4656" xr:uid="{96B839EE-44EA-4FBB-9175-77FE529D3877}"/>
    <cellStyle name="Comma 5 6 3 4 2 2" xfId="9407" xr:uid="{630F016D-D656-47E0-9F46-225F3907DBA3}"/>
    <cellStyle name="Comma 5 6 3 4 2 2 2" xfId="19787" xr:uid="{96E2F542-CA8D-4ECC-9D80-96C38592BB84}"/>
    <cellStyle name="Comma 5 6 3 4 2 3" xfId="12240" xr:uid="{F19B67DB-29E6-4352-AFB8-B111561F27E7}"/>
    <cellStyle name="Comma 5 6 3 4 2 3 2" xfId="22620" xr:uid="{1F87520B-F67C-418A-B875-7FAAFF828D33}"/>
    <cellStyle name="Comma 5 6 3 4 2 4" xfId="28277" xr:uid="{21A54E6A-310D-4239-8B26-446127D07DBF}"/>
    <cellStyle name="Comma 5 6 3 4 2 5" xfId="26647" xr:uid="{1B152A18-1C82-4286-836C-A679DC640C6A}"/>
    <cellStyle name="Comma 5 6 3 4 2 6" xfId="16954" xr:uid="{0487E457-D63A-4098-84BA-4D4BC076AA8F}"/>
    <cellStyle name="Comma 5 6 3 4 3" xfId="24252" xr:uid="{605FDD89-0425-4367-8C3B-784B5D425380}"/>
    <cellStyle name="Comma 5 6 3 5" xfId="4123" xr:uid="{DF63986C-EEEC-420A-A145-91C5AAECDE50}"/>
    <cellStyle name="Comma 5 6 3 5 2" xfId="8894" xr:uid="{5901397A-C167-4D60-9058-B5323971A03C}"/>
    <cellStyle name="Comma 5 6 3 5 2 2" xfId="29006" xr:uid="{E9821182-F511-459C-8200-A6ACE1605CCE}"/>
    <cellStyle name="Comma 5 6 3 5 2 3" xfId="27074" xr:uid="{AA58A71E-A9E2-47FF-A519-0B5400D31F1E}"/>
    <cellStyle name="Comma 5 6 3 5 2 4" xfId="19274" xr:uid="{537EFCF4-5CA5-4F86-8653-BC297AE15835}"/>
    <cellStyle name="Comma 5 6 3 5 2 5" xfId="31008" xr:uid="{B8E6B64A-486D-4071-8DC3-AA330959E8E0}"/>
    <cellStyle name="Comma 5 6 3 5 3" xfId="11727" xr:uid="{31C10FCD-B77E-4316-A776-403BF58FAB36}"/>
    <cellStyle name="Comma 5 6 3 5 3 2" xfId="22107" xr:uid="{E8D6B2DA-D8E8-4FC4-BBC5-E6A7E0071C73}"/>
    <cellStyle name="Comma 5 6 3 5 4" xfId="25651" xr:uid="{978D8406-2F72-4AD1-90F1-6B8A28C381C1}"/>
    <cellStyle name="Comma 5 6 3 5 5" xfId="16441" xr:uid="{C75A4B7E-E15F-49D1-A402-7902E8917AC0}"/>
    <cellStyle name="Comma 5 6 3 6" xfId="4872" xr:uid="{62C1F978-25D8-4CC1-9BA5-9A9C3B52A758}"/>
    <cellStyle name="Comma 5 6 3 6 2" xfId="28688" xr:uid="{7979634E-E2D5-43B6-BABA-61DBAA353967}"/>
    <cellStyle name="Comma 5 6 3 6 3" xfId="26007" xr:uid="{9332BC9F-0C97-4623-974D-D0703A9F521C}"/>
    <cellStyle name="Comma 5 6 3 6 4" xfId="14164" xr:uid="{C4FD2E18-8907-418E-BEFD-599F2FBB4D80}"/>
    <cellStyle name="Comma 5 6 3 7" xfId="6617" xr:uid="{7B8BE26E-8EB7-40A6-8C1F-A5C8F82DD8AB}"/>
    <cellStyle name="Comma 5 6 3 7 2" xfId="26274" xr:uid="{47A7EEA5-49CD-448B-AF24-B40E545AFC4C}"/>
    <cellStyle name="Comma 5 6 3 7 3" xfId="27405" xr:uid="{CC90C86D-535E-4CD2-9515-9AFB75C393D7}"/>
    <cellStyle name="Comma 5 6 3 7 4" xfId="16997" xr:uid="{B82D5362-48A2-4270-B9FB-2ACCDDD72ED1}"/>
    <cellStyle name="Comma 5 6 3 8" xfId="9450" xr:uid="{1A55361D-A709-4349-9372-B9ADC2352EFB}"/>
    <cellStyle name="Comma 5 6 3 8 2" xfId="19830" xr:uid="{918C8C6A-4561-4334-BA22-26C3070BF72F}"/>
    <cellStyle name="Comma 5 6 3 9" xfId="24349" xr:uid="{725B2A9C-E526-44FB-94FB-67F2A605326F}"/>
    <cellStyle name="Comma 5 6 4" xfId="480" xr:uid="{00000000-0005-0000-0000-000039020000}"/>
    <cellStyle name="Comma 5 6 4 10" xfId="13543" xr:uid="{69DFF61A-3937-4D61-A1C6-BCFA084C7E61}"/>
    <cellStyle name="Comma 5 6 4 2" xfId="1652" xr:uid="{00000000-0005-0000-0000-00003A020000}"/>
    <cellStyle name="Comma 5 6 4 2 2" xfId="23231" xr:uid="{631D18D8-9F14-4EF0-8240-8FC074BE2970}"/>
    <cellStyle name="Comma 5 6 4 2 2 2" xfId="29832" xr:uid="{ACAEC5BD-7D04-4A07-8311-C37FECBDA470}"/>
    <cellStyle name="Comma 5 6 4 2 2 2 2" xfId="30697" xr:uid="{6FD28594-8527-46A9-81FF-53A5969F8A03}"/>
    <cellStyle name="Comma 5 6 4 2 3" xfId="23616" xr:uid="{EB20E96A-ABBE-4405-A83A-0C56D225D782}"/>
    <cellStyle name="Comma 5 6 4 2 4" xfId="30050" xr:uid="{55CA51AD-2F4D-46A7-8227-ED4BBA99702B}"/>
    <cellStyle name="Comma 5 6 4 3" xfId="1653" xr:uid="{00000000-0005-0000-0000-00003B020000}"/>
    <cellStyle name="Comma 5 6 4 4" xfId="1651" xr:uid="{00000000-0005-0000-0000-00003C020000}"/>
    <cellStyle name="Comma 5 6 4 5" xfId="4402" xr:uid="{DCD7CC65-2C6B-43C4-8785-9E881C1BCA13}"/>
    <cellStyle name="Comma 5 6 4 5 2" xfId="9173" xr:uid="{29D46A5B-5EF4-4D5F-A22D-461AEE36AEE4}"/>
    <cellStyle name="Comma 5 6 4 5 2 2" xfId="19553" xr:uid="{915B69A5-F130-476E-A455-3362F3718E7A}"/>
    <cellStyle name="Comma 5 6 4 5 2 3" xfId="31067" xr:uid="{F2786672-7DFE-4FB0-BA25-C00762325A99}"/>
    <cellStyle name="Comma 5 6 4 5 2 4" xfId="30696" xr:uid="{4B424C80-EECD-4381-B558-D0681B8D1102}"/>
    <cellStyle name="Comma 5 6 4 5 3" xfId="12006" xr:uid="{F056B21E-8EEC-42D1-A5EC-AC363C419105}"/>
    <cellStyle name="Comma 5 6 4 5 3 2" xfId="22386" xr:uid="{6193C099-469F-4BED-9B2E-5342B05049AB}"/>
    <cellStyle name="Comma 5 6 4 5 4" xfId="16720" xr:uid="{101AE1AE-F90A-41ED-876F-AC99EDFE262D}"/>
    <cellStyle name="Comma 5 6 4 6" xfId="4873" xr:uid="{606B6403-7A80-4C7A-AB8E-023D16F4F682}"/>
    <cellStyle name="Comma 5 6 4 6 2" xfId="14165" xr:uid="{AAE9E0B8-5207-490D-B683-5B8B2029A3E9}"/>
    <cellStyle name="Comma 5 6 4 7" xfId="6618" xr:uid="{D8BDED57-485A-4A5D-A931-A9573409E00D}"/>
    <cellStyle name="Comma 5 6 4 7 2" xfId="16998" xr:uid="{4FDFD70E-F66A-4013-9215-3448C2947268}"/>
    <cellStyle name="Comma 5 6 4 8" xfId="9451" xr:uid="{7331E9E2-6F0D-46C8-9F00-16E1BAED187C}"/>
    <cellStyle name="Comma 5 6 4 8 2" xfId="19831" xr:uid="{982F0F29-74E0-425B-826B-D189FCA037A6}"/>
    <cellStyle name="Comma 5 6 4 9" xfId="24590" xr:uid="{E92AF8D2-F737-4F3F-8E21-3899B629C4BC}"/>
    <cellStyle name="Comma 5 6 5" xfId="1654" xr:uid="{00000000-0005-0000-0000-00003D020000}"/>
    <cellStyle name="Comma 5 6 5 2" xfId="2871" xr:uid="{00000000-0005-0000-0000-0000D1010000}"/>
    <cellStyle name="Comma 5 6 5 2 2" xfId="7987" xr:uid="{A4168C2C-017A-4E86-848B-D43FC33D9E71}"/>
    <cellStyle name="Comma 5 6 5 2 2 2" xfId="28257" xr:uid="{5F5CF18B-E883-4239-80F4-25A57F9ABFF8}"/>
    <cellStyle name="Comma 5 6 5 2 2 2 2" xfId="31204" xr:uid="{7D4C9951-2CC3-4A50-BBC9-67EE0E29863D}"/>
    <cellStyle name="Comma 5 6 5 2 2 2 3" xfId="30698" xr:uid="{776FC7D4-7BCD-4D98-A3F7-74BEEC5CD323}"/>
    <cellStyle name="Comma 5 6 5 2 2 3" xfId="27866" xr:uid="{C54C1D54-1B79-487A-9CB9-DFE7AE2A9CD6}"/>
    <cellStyle name="Comma 5 6 5 2 2 4" xfId="18367" xr:uid="{58248E8F-2F5A-4FBC-BA63-B8901727DC47}"/>
    <cellStyle name="Comma 5 6 5 2 3" xfId="10820" xr:uid="{78AA1DAD-4757-4283-9FE6-DE180516122E}"/>
    <cellStyle name="Comma 5 6 5 2 3 2" xfId="21200" xr:uid="{0F318335-83CE-4969-9344-703F784264E8}"/>
    <cellStyle name="Comma 5 6 5 2 4" xfId="24842" xr:uid="{58FE6BB2-A654-4842-9D03-347B90CB102C}"/>
    <cellStyle name="Comma 5 6 5 2 5" xfId="15534" xr:uid="{90E983AF-E2A7-47E2-8A74-579B8D03F159}"/>
    <cellStyle name="Comma 5 6 5 3" xfId="3541" xr:uid="{00000000-0005-0000-0000-00003D020000}"/>
    <cellStyle name="Comma 5 6 5 4" xfId="5581" xr:uid="{F71FC95D-44D7-4567-A472-4307DC68F426}"/>
    <cellStyle name="Comma 5 6 5 4 2" xfId="29841" xr:uid="{C378B11F-FE1B-4D48-8F76-B07AE9EB0C13}"/>
    <cellStyle name="Comma 5 6 5 5" xfId="22674" xr:uid="{55490A9E-01D7-460C-A9F7-9F91E148E222}"/>
    <cellStyle name="Comma 5 6 5 6" xfId="13363" xr:uid="{EA787D51-6E05-4DA2-BB3C-931FD37A02C3}"/>
    <cellStyle name="Comma 5 6 6" xfId="1655" xr:uid="{00000000-0005-0000-0000-00003E020000}"/>
    <cellStyle name="Comma 5 6 6 2" xfId="2503" xr:uid="{00000000-0005-0000-0000-0000D2010000}"/>
    <cellStyle name="Comma 5 6 6 2 2" xfId="7627" xr:uid="{1BEB08BA-662C-4878-B2D9-0F34C8877877}"/>
    <cellStyle name="Comma 5 6 6 2 2 2" xfId="18007" xr:uid="{BD27081A-33EF-4C77-96E7-2C5D52AB2CB3}"/>
    <cellStyle name="Comma 5 6 6 2 3" xfId="10460" xr:uid="{B1DF0B21-DA5F-41AD-B192-AC41182AEEC6}"/>
    <cellStyle name="Comma 5 6 6 2 3 2" xfId="20840" xr:uid="{BF5CE5FE-3EF1-4520-BDE5-A886A7DBD274}"/>
    <cellStyle name="Comma 5 6 6 2 4" xfId="27699" xr:uid="{ABFDF23C-0423-457C-83B1-A087B20ABBEA}"/>
    <cellStyle name="Comma 5 6 6 2 5" xfId="27362" xr:uid="{F19CC4E9-508D-499B-8F9E-0BA9B4616EF6}"/>
    <cellStyle name="Comma 5 6 6 2 6" xfId="15174" xr:uid="{7FD278A5-F30B-4C06-B250-225256092BE0}"/>
    <cellStyle name="Comma 5 6 6 3" xfId="3543" xr:uid="{00000000-0005-0000-0000-00003E020000}"/>
    <cellStyle name="Comma 5 6 6 4" xfId="5582" xr:uid="{C299B670-1E97-4C26-B434-264A76914A49}"/>
    <cellStyle name="Comma 5 6 6 4 2" xfId="29870" xr:uid="{C06840A9-7BF7-48E8-BD43-5AA0864EF63B}"/>
    <cellStyle name="Comma 5 6 6 5" xfId="23725" xr:uid="{5713D575-9C81-4804-B1A8-F5DE5B0FFABF}"/>
    <cellStyle name="Comma 5 6 6 6" xfId="12890" xr:uid="{FB173E75-DA18-4987-8EEB-D3CA7E70D2C0}"/>
    <cellStyle name="Comma 5 6 7" xfId="1641" xr:uid="{00000000-0005-0000-0000-00003F020000}"/>
    <cellStyle name="Comma 5 6 7 2" xfId="2259" xr:uid="{00000000-0005-0000-0000-0000C6010000}"/>
    <cellStyle name="Comma 5 6 7 2 2" xfId="7385" xr:uid="{B1ADE0B4-0841-4EA0-8361-A573FE98E495}"/>
    <cellStyle name="Comma 5 6 7 2 2 2" xfId="17765" xr:uid="{35FCECEC-1608-4E78-8E5B-E19FCE3F68EB}"/>
    <cellStyle name="Comma 5 6 7 2 3" xfId="10218" xr:uid="{5D91E43A-ED10-41E3-9D74-036AA5B5FE1B}"/>
    <cellStyle name="Comma 5 6 7 2 3 2" xfId="20598" xr:uid="{B2E5C644-A4CF-49A9-AA57-CA35A1AF6478}"/>
    <cellStyle name="Comma 5 6 7 2 4" xfId="28490" xr:uid="{9A66F825-2F8B-4320-A260-883602AAA4D7}"/>
    <cellStyle name="Comma 5 6 7 2 5" xfId="25898" xr:uid="{3DDE40A2-D002-44C3-BB89-D8C7AFCBCEAB}"/>
    <cellStyle name="Comma 5 6 7 2 6" xfId="14932" xr:uid="{9070B726-4E0F-4A72-B935-ED3611F82692}"/>
    <cellStyle name="Comma 5 6 7 3" xfId="3682" xr:uid="{00000000-0005-0000-0000-00003F020000}"/>
    <cellStyle name="Comma 5 6 7 4" xfId="23676" xr:uid="{98C2CE82-9E9A-455F-9994-C8EBEE219C54}"/>
    <cellStyle name="Comma 5 6 8" xfId="3863" xr:uid="{75645FB4-205D-4E97-ABC5-C721ABB9F46B}"/>
    <cellStyle name="Comma 5 6 8 2" xfId="8694" xr:uid="{9C4DAFBF-0377-441E-B8E5-C883A9095C2E}"/>
    <cellStyle name="Comma 5 6 8 2 2" xfId="19074" xr:uid="{B509ABE0-D8C4-4066-83AA-AE80A9FA47F9}"/>
    <cellStyle name="Comma 5 6 8 3" xfId="11527" xr:uid="{8BBD3814-0477-4211-98F9-083CA8A425D3}"/>
    <cellStyle name="Comma 5 6 8 3 2" xfId="21907" xr:uid="{41DAC589-E123-4832-BCB0-093350FF3653}"/>
    <cellStyle name="Comma 5 6 8 4" xfId="26490" xr:uid="{5A3E59E1-46B3-4497-B3B1-54407837B839}"/>
    <cellStyle name="Comma 5 6 8 5" xfId="27286" xr:uid="{C2C9EF68-7E4B-49EF-B522-A266D5396DCF}"/>
    <cellStyle name="Comma 5 6 8 6" xfId="16241" xr:uid="{9E8CB0D6-6B8E-4477-B094-490FBDC1FBC1}"/>
    <cellStyle name="Comma 5 6 9" xfId="4869" xr:uid="{C6A25E47-8C83-4DB5-8384-5642D1F451D1}"/>
    <cellStyle name="Comma 5 6 9 2" xfId="28492" xr:uid="{17BF5DBF-6F50-48C0-B849-55785DDD8055}"/>
    <cellStyle name="Comma 5 6 9 3" xfId="26491" xr:uid="{C62C78BA-C0F0-45C9-8AE1-A73B68B1AD84}"/>
    <cellStyle name="Comma 5 6 9 4" xfId="14161" xr:uid="{B80FD583-A4D1-422C-8EF7-CDF096FE6F6F}"/>
    <cellStyle name="Comma 5 7" xfId="481" xr:uid="{00000000-0005-0000-0000-000040020000}"/>
    <cellStyle name="Comma 5 7 10" xfId="6619" xr:uid="{14EE97B8-3107-4485-AD21-11E6538925C2}"/>
    <cellStyle name="Comma 5 7 10 2" xfId="16999" xr:uid="{5CBD8036-72DA-473D-8A8A-0E93E593676C}"/>
    <cellStyle name="Comma 5 7 11" xfId="9452" xr:uid="{CBC3D018-F339-48CA-809A-9BD129D1579D}"/>
    <cellStyle name="Comma 5 7 11 2" xfId="19832" xr:uid="{6D1C1702-DB26-4213-A813-D47E860EB7BE}"/>
    <cellStyle name="Comma 5 7 12" xfId="24089" xr:uid="{730B1F54-6836-4D9C-81FE-2FB8C980C0BD}"/>
    <cellStyle name="Comma 5 7 13" xfId="12508" xr:uid="{66F9A521-1AD4-4187-BA8A-DB446B7A9868}"/>
    <cellStyle name="Comma 5 7 2" xfId="482" xr:uid="{00000000-0005-0000-0000-000041020000}"/>
    <cellStyle name="Comma 5 7 2 10" xfId="24573" xr:uid="{4F2F782D-5870-4461-A2CB-636E40F9A215}"/>
    <cellStyle name="Comma 5 7 2 11" xfId="12666" xr:uid="{8E6FD8F7-43D2-4EB7-8A0D-38A637E02AD2}"/>
    <cellStyle name="Comma 5 7 2 2" xfId="483" xr:uid="{00000000-0005-0000-0000-000042020000}"/>
    <cellStyle name="Comma 5 7 2 2 2" xfId="1659" xr:uid="{00000000-0005-0000-0000-000043020000}"/>
    <cellStyle name="Comma 5 7 2 2 2 2" xfId="23366" xr:uid="{1634567F-8A14-4929-8EE8-848E60E811A4}"/>
    <cellStyle name="Comma 5 7 2 2 2 2 2" xfId="29734" xr:uid="{FE2222D0-7793-40F0-A436-798F90E6F940}"/>
    <cellStyle name="Comma 5 7 2 2 2 2 2 2" xfId="30700" xr:uid="{9BD97334-2881-445B-A34E-42326F312AE5}"/>
    <cellStyle name="Comma 5 7 2 2 2 3" xfId="25602" xr:uid="{2E4144DF-BA35-444A-B073-CD4ECDA4E41B}"/>
    <cellStyle name="Comma 5 7 2 2 2 4" xfId="30051" xr:uid="{9E34B2C9-B31D-4C5D-8B66-EEB757494DBF}"/>
    <cellStyle name="Comma 5 7 2 2 3" xfId="1660" xr:uid="{00000000-0005-0000-0000-000044020000}"/>
    <cellStyle name="Comma 5 7 2 2 3 2" xfId="26635" xr:uid="{5556106A-FC6B-4A1F-BCE2-D4D23FB55ECF}"/>
    <cellStyle name="Comma 5 7 2 2 3 3" xfId="26990" xr:uid="{79683DFE-2E88-4A76-9341-AE0DCE02312A}"/>
    <cellStyle name="Comma 5 7 2 2 4" xfId="1658" xr:uid="{00000000-0005-0000-0000-000045020000}"/>
    <cellStyle name="Comma 5 7 2 2 5" xfId="4876" xr:uid="{662677CF-EED7-4EE9-A1F4-218A4809BCE7}"/>
    <cellStyle name="Comma 5 7 2 2 5 2" xfId="26536" xr:uid="{2AA00ACA-3F70-4143-882E-9AB90CBCFDA9}"/>
    <cellStyle name="Comma 5 7 2 2 5 2 2" xfId="31178" xr:uid="{0FF2F87E-EA1D-4F08-B923-8F0B3224573A}"/>
    <cellStyle name="Comma 5 7 2 2 5 2 3" xfId="30699" xr:uid="{A84E266A-6C4D-48FB-B0F5-7AE41F9D8B5F}"/>
    <cellStyle name="Comma 5 7 2 2 5 3" xfId="26332" xr:uid="{DC4C886B-FA07-433C-8E3D-E3869D9D293F}"/>
    <cellStyle name="Comma 5 7 2 2 5 4" xfId="14168" xr:uid="{11D3F6A0-2075-4D5B-886A-9165B7D14B04}"/>
    <cellStyle name="Comma 5 7 2 2 6" xfId="6621" xr:uid="{1663967D-20F1-45F3-ACE2-E60A145759CC}"/>
    <cellStyle name="Comma 5 7 2 2 6 2" xfId="17001" xr:uid="{40A5B1FA-4FD8-4C4C-9CCE-C8EF4F188AD0}"/>
    <cellStyle name="Comma 5 7 2 2 7" xfId="9454" xr:uid="{97B3FDC4-0CBD-4885-BFCD-715739C8CD60}"/>
    <cellStyle name="Comma 5 7 2 2 7 2" xfId="19834" xr:uid="{1C7A9CF3-0EA0-4CBB-AB63-A14EBACE1599}"/>
    <cellStyle name="Comma 5 7 2 2 8" xfId="24471" xr:uid="{F8F1E486-2341-40EC-80C1-2B7172C7D86B}"/>
    <cellStyle name="Comma 5 7 2 2 9" xfId="13544" xr:uid="{305B0BF6-F862-44A4-BF42-178CF9A94E26}"/>
    <cellStyle name="Comma 5 7 2 3" xfId="1661" xr:uid="{00000000-0005-0000-0000-000046020000}"/>
    <cellStyle name="Comma 5 7 2 3 2" xfId="2672" xr:uid="{00000000-0005-0000-0000-0000D6010000}"/>
    <cellStyle name="Comma 5 7 2 3 2 2" xfId="7795" xr:uid="{13AA3425-DA08-49E7-8A0E-AF84A7626225}"/>
    <cellStyle name="Comma 5 7 2 3 2 2 2" xfId="18175" xr:uid="{846E0AB7-6954-4E03-AD74-1E9D6DC8BA7D}"/>
    <cellStyle name="Comma 5 7 2 3 2 3" xfId="10628" xr:uid="{BB9D0CC4-E015-488B-9CCE-E31DBCA3579D}"/>
    <cellStyle name="Comma 5 7 2 3 2 3 2" xfId="21008" xr:uid="{68F76178-87A8-4557-8677-E967A2D7086C}"/>
    <cellStyle name="Comma 5 7 2 3 2 4" xfId="15342" xr:uid="{190957A6-4825-4713-AF5A-F13B9F2FAB46}"/>
    <cellStyle name="Comma 5 7 2 3 2 5" xfId="30429" xr:uid="{73CA2C10-218A-4D2A-81E4-A47A78477738}"/>
    <cellStyle name="Comma 5 7 2 3 3" xfId="3542" xr:uid="{00000000-0005-0000-0000-000046020000}"/>
    <cellStyle name="Comma 5 7 2 3 4" xfId="5583" xr:uid="{F1C4E9C9-E7C5-4999-9F4B-6A3BEE167DF3}"/>
    <cellStyle name="Comma 5 7 2 3 4 2" xfId="29750" xr:uid="{9A070076-FD0C-4E69-84C5-AB1037CE374D}"/>
    <cellStyle name="Comma 5 7 2 3 5" xfId="25179" xr:uid="{5683F0CD-3BA8-4FCE-9083-BEF5A0F955FE}"/>
    <cellStyle name="Comma 5 7 2 3 6" xfId="13076" xr:uid="{20152E85-0F02-4F68-B0EF-188D729F7246}"/>
    <cellStyle name="Comma 5 7 2 4" xfId="1662" xr:uid="{00000000-0005-0000-0000-000047020000}"/>
    <cellStyle name="Comma 5 7 2 4 2" xfId="4682" xr:uid="{8FBE2D01-7106-47CC-A850-387B386B4D74}"/>
    <cellStyle name="Comma 5 7 2 4 2 2" xfId="9416" xr:uid="{B2026E21-6175-42C0-A65E-87647A35362B}"/>
    <cellStyle name="Comma 5 7 2 4 2 2 2" xfId="19796" xr:uid="{F0303F0C-183A-45C1-9195-D7000C274528}"/>
    <cellStyle name="Comma 5 7 2 4 2 2 3" xfId="31110" xr:uid="{F57B2301-3A0F-4B61-985A-7206CFD1129C}"/>
    <cellStyle name="Comma 5 7 2 4 2 2 4" xfId="30701" xr:uid="{A568AC5A-EBC6-4C11-987C-AB2234DC4239}"/>
    <cellStyle name="Comma 5 7 2 4 2 3" xfId="12249" xr:uid="{23FBDDE2-9ADE-4BC0-9007-49DEC224EDA3}"/>
    <cellStyle name="Comma 5 7 2 4 2 3 2" xfId="22629" xr:uid="{F0FD67B3-C129-4D8C-9442-46DA1BB55B29}"/>
    <cellStyle name="Comma 5 7 2 4 2 4" xfId="26492" xr:uid="{981C4E56-484D-4484-8BE4-DD13E3CB5DF3}"/>
    <cellStyle name="Comma 5 7 2 4 2 5" xfId="28340" xr:uid="{2FB2A506-78EB-4959-BCD8-892F75D1E3C7}"/>
    <cellStyle name="Comma 5 7 2 4 2 6" xfId="16963" xr:uid="{009B3A7B-75F5-4FB4-ABD6-939E56B02676}"/>
    <cellStyle name="Comma 5 7 2 4 3" xfId="23507" xr:uid="{85B2F1AA-03A0-41BE-B69E-339100CEA82F}"/>
    <cellStyle name="Comma 5 7 2 4 3 2" xfId="29899" xr:uid="{9C01E95A-74BC-47F7-B7A5-8BC1061F59A5}"/>
    <cellStyle name="Comma 5 7 2 4 4" xfId="30012" xr:uid="{106398AA-ED2F-4348-890B-9FBF05EF801E}"/>
    <cellStyle name="Comma 5 7 2 5" xfId="1657" xr:uid="{00000000-0005-0000-0000-000048020000}"/>
    <cellStyle name="Comma 5 7 2 5 2" xfId="25609" xr:uid="{B6E4083F-4A15-4CCF-B5C9-4526FACB1C2F}"/>
    <cellStyle name="Comma 5 7 2 5 3" xfId="25776" xr:uid="{FEC3CEA1-CCC7-4BCE-9945-F426DD63FDF4}"/>
    <cellStyle name="Comma 5 7 2 6" xfId="4124" xr:uid="{8B4C8D43-E0E5-4AA4-896D-89B582FFE9A0}"/>
    <cellStyle name="Comma 5 7 2 6 2" xfId="8895" xr:uid="{62414F10-5354-497E-9F35-D71FE3175349}"/>
    <cellStyle name="Comma 5 7 2 6 2 2" xfId="19275" xr:uid="{7239C4D9-0548-4ECD-A092-E1DF8E4C4DB6}"/>
    <cellStyle name="Comma 5 7 2 6 3" xfId="11728" xr:uid="{49F6E218-397A-4FC8-9A8F-49C9BA16B765}"/>
    <cellStyle name="Comma 5 7 2 6 3 2" xfId="22108" xr:uid="{3E9E1955-D564-42C6-A7B8-8DC94F3EFD2C}"/>
    <cellStyle name="Comma 5 7 2 6 4" xfId="27452" xr:uid="{B4576E0B-D014-4B36-B0DD-0BDA3C01EE80}"/>
    <cellStyle name="Comma 5 7 2 6 5" xfId="26754" xr:uid="{005A14DE-8FA2-49BA-AE9F-6B3B044914EF}"/>
    <cellStyle name="Comma 5 7 2 6 6" xfId="16442" xr:uid="{E0CC5760-C206-4DC8-959C-1204DE4D6DE6}"/>
    <cellStyle name="Comma 5 7 2 7" xfId="4875" xr:uid="{26FF34ED-32CA-4593-8F59-D08580833D08}"/>
    <cellStyle name="Comma 5 7 2 7 2" xfId="28446" xr:uid="{E4551655-4C6A-4234-9FB2-AA0A4072A4B6}"/>
    <cellStyle name="Comma 5 7 2 7 3" xfId="26474" xr:uid="{57B3AF28-A89F-4CFC-8F6D-F0E5AA0A664B}"/>
    <cellStyle name="Comma 5 7 2 7 4" xfId="14167" xr:uid="{5169EB45-ED88-4614-9E7A-6738ED91774B}"/>
    <cellStyle name="Comma 5 7 2 8" xfId="6620" xr:uid="{E2A93D07-4B32-4972-B959-0EF776D3F38D}"/>
    <cellStyle name="Comma 5 7 2 8 2" xfId="17000" xr:uid="{C7C32092-0198-4FBA-8CC3-16465F53900E}"/>
    <cellStyle name="Comma 5 7 2 9" xfId="9453" xr:uid="{78968388-FF15-4048-A1C5-0A2045233C55}"/>
    <cellStyle name="Comma 5 7 2 9 2" xfId="19833" xr:uid="{319B5FCB-59F1-49DD-985E-DEAA88C6C8A2}"/>
    <cellStyle name="Comma 5 7 3" xfId="484" xr:uid="{00000000-0005-0000-0000-000049020000}"/>
    <cellStyle name="Comma 5 7 3 10" xfId="13545" xr:uid="{D15422AB-BBBC-4DF0-9758-B4A5EE187C6E}"/>
    <cellStyle name="Comma 5 7 3 2" xfId="1664" xr:uid="{00000000-0005-0000-0000-00004A020000}"/>
    <cellStyle name="Comma 5 7 3 2 2" xfId="24168" xr:uid="{7614F62F-C149-4F7B-BB0D-0F5F3513A3E3}"/>
    <cellStyle name="Comma 5 7 3 2 2 2" xfId="29676" xr:uid="{2D743BA9-5D74-41FF-8A56-E6FF48540754}"/>
    <cellStyle name="Comma 5 7 3 2 2 2 2" xfId="30703" xr:uid="{F8B265D7-D215-4C1F-B255-1B417890B3FC}"/>
    <cellStyle name="Comma 5 7 3 2 3" xfId="24035" xr:uid="{A956536C-0D0C-4B64-AB6C-3D32B84691CB}"/>
    <cellStyle name="Comma 5 7 3 2 3 2" xfId="27245" xr:uid="{2D391E2F-17BF-40F3-AC9B-F935480D75C5}"/>
    <cellStyle name="Comma 5 7 3 2 4" xfId="30052" xr:uid="{7D739D2D-6EFB-4DC1-9CEE-49DF4959E175}"/>
    <cellStyle name="Comma 5 7 3 3" xfId="1665" xr:uid="{00000000-0005-0000-0000-00004B020000}"/>
    <cellStyle name="Comma 5 7 3 4" xfId="1663" xr:uid="{00000000-0005-0000-0000-00004C020000}"/>
    <cellStyle name="Comma 5 7 3 4 2" xfId="27492" xr:uid="{255A2A1F-FD39-4D43-951D-12CE0A0F4BA0}"/>
    <cellStyle name="Comma 5 7 3 4 3" xfId="27821" xr:uid="{27574CA1-AC0A-41F4-AA4C-8BF3E9895FE7}"/>
    <cellStyle name="Comma 5 7 3 5" xfId="4403" xr:uid="{4DD17AB7-B1D9-46CC-BF1C-EB5BCE74B406}"/>
    <cellStyle name="Comma 5 7 3 5 2" xfId="9174" xr:uid="{4D4C7758-87C3-4B4E-8E9C-C9B199390E7A}"/>
    <cellStyle name="Comma 5 7 3 5 2 2" xfId="19554" xr:uid="{3B6289B8-4D36-4925-82A9-3737B8F64823}"/>
    <cellStyle name="Comma 5 7 3 5 2 3" xfId="31068" xr:uid="{4F35AD9B-147C-403E-AC2A-4005FB889638}"/>
    <cellStyle name="Comma 5 7 3 5 2 4" xfId="30702" xr:uid="{2CF44F40-820F-4CCA-B82A-E11E5C240E31}"/>
    <cellStyle name="Comma 5 7 3 5 3" xfId="12007" xr:uid="{559DC158-2D14-4ABB-AC79-7AAA8E5548A3}"/>
    <cellStyle name="Comma 5 7 3 5 3 2" xfId="22387" xr:uid="{3F42002C-0E4F-47D5-BBD6-1EEC7BAE73C5}"/>
    <cellStyle name="Comma 5 7 3 5 4" xfId="28129" xr:uid="{D1033E38-680C-4A2B-B69A-7E4E343DB956}"/>
    <cellStyle name="Comma 5 7 3 5 5" xfId="26097" xr:uid="{6849C713-679B-445F-AF71-4C1F1D6E6B36}"/>
    <cellStyle name="Comma 5 7 3 5 6" xfId="16721" xr:uid="{410E88C8-AC3B-421E-A629-73B44050E3B6}"/>
    <cellStyle name="Comma 5 7 3 6" xfId="4877" xr:uid="{1876B2D4-FC16-4C19-AC17-48842C3BA5C3}"/>
    <cellStyle name="Comma 5 7 3 6 2" xfId="26356" xr:uid="{0C0228FA-0A20-403D-B2B7-730C2183EAD4}"/>
    <cellStyle name="Comma 5 7 3 6 3" xfId="27312" xr:uid="{E5C09990-3CDE-48AF-8C5B-2501A3A2AF89}"/>
    <cellStyle name="Comma 5 7 3 6 4" xfId="14169" xr:uid="{B41F4920-B677-4008-8D4D-4C97D33518E5}"/>
    <cellStyle name="Comma 5 7 3 7" xfId="6622" xr:uid="{2238A681-9B22-49F9-A64A-5EA4AB96A8CD}"/>
    <cellStyle name="Comma 5 7 3 7 2" xfId="17002" xr:uid="{345BFF67-6D65-4053-B41A-B181030CAC76}"/>
    <cellStyle name="Comma 5 7 3 8" xfId="9455" xr:uid="{B1DC7DC7-1B68-4A50-AC4D-163FEEDE3729}"/>
    <cellStyle name="Comma 5 7 3 8 2" xfId="19835" xr:uid="{75625703-E2A7-4A13-8668-CA64BE646442}"/>
    <cellStyle name="Comma 5 7 3 9" xfId="23406" xr:uid="{900D5B1C-1589-4E23-9FE1-E88EEF3CCA25}"/>
    <cellStyle name="Comma 5 7 4" xfId="485" xr:uid="{00000000-0005-0000-0000-00004D020000}"/>
    <cellStyle name="Comma 5 7 4 2" xfId="1667" xr:uid="{00000000-0005-0000-0000-00004E020000}"/>
    <cellStyle name="Comma 5 7 4 2 2" xfId="23872" xr:uid="{318CB862-A3EC-47AD-A897-C9FDF3F8389C}"/>
    <cellStyle name="Comma 5 7 4 2 2 2" xfId="29829" xr:uid="{F7CD230F-B65A-4593-9417-9FB6AD98AA28}"/>
    <cellStyle name="Comma 5 7 4 2 2 2 2" xfId="30705" xr:uid="{8D9CD661-7477-4CA4-A153-5E6471FBB6CB}"/>
    <cellStyle name="Comma 5 7 4 2 3" xfId="23288" xr:uid="{D45419FA-DEA1-4FF5-944A-3804F3B313AF}"/>
    <cellStyle name="Comma 5 7 4 2 4" xfId="30034" xr:uid="{AC32E726-9F55-4195-96E0-7352BD474D9D}"/>
    <cellStyle name="Comma 5 7 4 3" xfId="1668" xr:uid="{00000000-0005-0000-0000-00004F020000}"/>
    <cellStyle name="Comma 5 7 4 4" xfId="1666" xr:uid="{00000000-0005-0000-0000-000050020000}"/>
    <cellStyle name="Comma 5 7 4 5" xfId="4878" xr:uid="{3D09B3A8-38B2-40D7-B78F-B863AAC63FA9}"/>
    <cellStyle name="Comma 5 7 4 5 2" xfId="14170" xr:uid="{AD591B44-9CC8-430F-9198-2C6296802480}"/>
    <cellStyle name="Comma 5 7 4 5 2 2" xfId="31113" xr:uid="{FF2EE620-52C5-4E38-901B-D8EC7D6F936B}"/>
    <cellStyle name="Comma 5 7 4 5 2 3" xfId="30704" xr:uid="{1BAA88F6-1BCE-4EA7-8A2A-713DC40B742F}"/>
    <cellStyle name="Comma 5 7 4 6" xfId="6623" xr:uid="{894ABF0A-6BA8-48AA-8DFF-AC94D6126965}"/>
    <cellStyle name="Comma 5 7 4 6 2" xfId="17003" xr:uid="{6A00D9E2-AA70-4FB1-84BE-F4DDC6A9E149}"/>
    <cellStyle name="Comma 5 7 4 7" xfId="9456" xr:uid="{B2F99BCC-99DB-48BC-B179-3BE0EBE58D9C}"/>
    <cellStyle name="Comma 5 7 4 7 2" xfId="19836" xr:uid="{DADE28A0-C82D-46F6-9BA7-9602FC15CA84}"/>
    <cellStyle name="Comma 5 7 4 8" xfId="25327" xr:uid="{BF51AFBA-C3EF-4A49-AF89-92329EABBD92}"/>
    <cellStyle name="Comma 5 7 4 9" xfId="13364" xr:uid="{48C609D4-FB79-4C2B-8D6D-7E9A662F329E}"/>
    <cellStyle name="Comma 5 7 5" xfId="1669" xr:uid="{00000000-0005-0000-0000-000051020000}"/>
    <cellStyle name="Comma 5 7 5 2" xfId="2563" xr:uid="{00000000-0005-0000-0000-0000D9010000}"/>
    <cellStyle name="Comma 5 7 5 2 2" xfId="7687" xr:uid="{81DA16CF-D215-46C7-B658-9ECDB619D97F}"/>
    <cellStyle name="Comma 5 7 5 2 2 2" xfId="18067" xr:uid="{2726BB12-E6AC-481B-9208-5B10A5F45B41}"/>
    <cellStyle name="Comma 5 7 5 2 3" xfId="10520" xr:uid="{DABF3BF7-D668-403B-A2AE-D3063CA6539E}"/>
    <cellStyle name="Comma 5 7 5 2 3 2" xfId="20900" xr:uid="{E5785C61-46FE-4A81-9423-D6AB3976B8C6}"/>
    <cellStyle name="Comma 5 7 5 2 4" xfId="15234" xr:uid="{FC16F968-3DF9-4BFB-B7B1-D95C3D6F7201}"/>
    <cellStyle name="Comma 5 7 5 2 5" xfId="30430" xr:uid="{0C859140-1E98-42C7-9ADC-47E8A5D1F2C8}"/>
    <cellStyle name="Comma 5 7 5 3" xfId="3708" xr:uid="{00000000-0005-0000-0000-000051020000}"/>
    <cellStyle name="Comma 5 7 5 4" xfId="5584" xr:uid="{445FBE4B-D100-4012-9843-6726F1C23419}"/>
    <cellStyle name="Comma 5 7 5 4 2" xfId="29842" xr:uid="{04BAC53C-0E86-4839-945D-6630D920F403}"/>
    <cellStyle name="Comma 5 7 5 5" xfId="23018" xr:uid="{36FEE959-41F0-4AD2-ACE4-7B3C0AB91829}"/>
    <cellStyle name="Comma 5 7 5 6" xfId="12950" xr:uid="{AD226341-77D4-472E-947F-DD3D504A66EE}"/>
    <cellStyle name="Comma 5 7 6" xfId="1670" xr:uid="{00000000-0005-0000-0000-000052020000}"/>
    <cellStyle name="Comma 5 7 6 2" xfId="2277" xr:uid="{00000000-0005-0000-0000-0000D3010000}"/>
    <cellStyle name="Comma 5 7 6 2 2" xfId="7403" xr:uid="{3226EB56-C19C-4DBE-9045-9998AD6D10C3}"/>
    <cellStyle name="Comma 5 7 6 2 2 2" xfId="17783" xr:uid="{7675AAEB-FC53-4CB7-B026-3B64B3F06C49}"/>
    <cellStyle name="Comma 5 7 6 2 3" xfId="10236" xr:uid="{92857883-0D6F-453D-9F27-EA6BC1F109FE}"/>
    <cellStyle name="Comma 5 7 6 2 3 2" xfId="20616" xr:uid="{F6F49F5D-3C06-4B15-8741-620B84013F91}"/>
    <cellStyle name="Comma 5 7 6 2 4" xfId="28557" xr:uid="{11E3C67F-D49E-4BF1-9903-523A4EE179B5}"/>
    <cellStyle name="Comma 5 7 6 2 5" xfId="28426" xr:uid="{28E3BD14-F77D-4EF8-8E21-6A639D6701CD}"/>
    <cellStyle name="Comma 5 7 6 2 6" xfId="14950" xr:uid="{0A31539B-6983-42F9-B3F7-A5F5AC1A26E7}"/>
    <cellStyle name="Comma 5 7 6 3" xfId="2065" xr:uid="{00000000-0005-0000-0000-000052020000}"/>
    <cellStyle name="Comma 5 7 6 4" xfId="23609" xr:uid="{D63C9F0C-4833-4AA3-880E-89DB790C2360}"/>
    <cellStyle name="Comma 5 7 6 4 2" xfId="29881" xr:uid="{46A80738-32FD-4F61-83A7-D4444073205A}"/>
    <cellStyle name="Comma 5 7 6 5" xfId="30003" xr:uid="{9E45B833-AA3E-4C42-86BA-FF11565FD327}"/>
    <cellStyle name="Comma 5 7 7" xfId="1656" xr:uid="{00000000-0005-0000-0000-000053020000}"/>
    <cellStyle name="Comma 5 7 7 2" xfId="27466" xr:uid="{F7E8B45B-C5F3-45F3-8652-1B25E60F4742}"/>
    <cellStyle name="Comma 5 7 7 3" xfId="28400" xr:uid="{94908BF2-0398-46D6-996F-F460030C3D64}"/>
    <cellStyle name="Comma 5 7 8" xfId="3864" xr:uid="{4D8E6C94-8977-4B3D-8541-5736DE38FB0C}"/>
    <cellStyle name="Comma 5 7 8 2" xfId="8695" xr:uid="{40566834-5CF1-4919-ABA6-CD259060D39C}"/>
    <cellStyle name="Comma 5 7 8 2 2" xfId="19075" xr:uid="{7FBF4413-9D43-4675-86AB-DC0EECC16F3B}"/>
    <cellStyle name="Comma 5 7 8 3" xfId="11528" xr:uid="{6BA6E460-B37A-4259-936B-5A7951C58242}"/>
    <cellStyle name="Comma 5 7 8 3 2" xfId="21908" xr:uid="{4E395C52-F27A-4799-8125-21C56070155B}"/>
    <cellStyle name="Comma 5 7 8 4" xfId="27981" xr:uid="{A1830401-4BE9-4047-8037-B582661AD80D}"/>
    <cellStyle name="Comma 5 7 8 5" xfId="27392" xr:uid="{A15B847E-0BCF-49BD-8467-CBB5224689F1}"/>
    <cellStyle name="Comma 5 7 8 6" xfId="16242" xr:uid="{FEEF5453-E726-4908-8A0B-7BD9DE73FA2F}"/>
    <cellStyle name="Comma 5 7 9" xfId="4874" xr:uid="{03CC9048-C24C-410E-B772-7E39F372F37F}"/>
    <cellStyle name="Comma 5 7 9 2" xfId="25914" xr:uid="{AD33B97C-D782-4AFC-9027-B6A080A83C9D}"/>
    <cellStyle name="Comma 5 7 9 3" xfId="27495" xr:uid="{82106660-3FC9-438C-BE38-76FC4CF091A9}"/>
    <cellStyle name="Comma 5 7 9 4" xfId="14166" xr:uid="{EF4ABBE1-E4DF-499A-A6CF-1C49A7ED091F}"/>
    <cellStyle name="Comma 5 8" xfId="486" xr:uid="{00000000-0005-0000-0000-000054020000}"/>
    <cellStyle name="Comma 5 8 10" xfId="9457" xr:uid="{3C0A6B10-AD79-48DD-AD99-93B446F10170}"/>
    <cellStyle name="Comma 5 8 10 2" xfId="19837" xr:uid="{F1C8E9F7-1193-43B8-8AB8-F02488840E21}"/>
    <cellStyle name="Comma 5 8 11" xfId="25155" xr:uid="{75EAFF25-E7F3-4723-A770-3674B2E75CAB}"/>
    <cellStyle name="Comma 5 8 12" xfId="12509" xr:uid="{A942E7ED-6000-4D8F-BC51-BE1BC90B00D9}"/>
    <cellStyle name="Comma 5 8 2" xfId="487" xr:uid="{00000000-0005-0000-0000-000055020000}"/>
    <cellStyle name="Comma 5 8 2 10" xfId="12667" xr:uid="{2D2060DC-65AE-4C74-A3D9-8EB52DE8C408}"/>
    <cellStyle name="Comma 5 8 2 2" xfId="1673" xr:uid="{00000000-0005-0000-0000-000056020000}"/>
    <cellStyle name="Comma 5 8 2 2 2" xfId="3040" xr:uid="{00000000-0005-0000-0000-0000DC010000}"/>
    <cellStyle name="Comma 5 8 2 2 2 2" xfId="8119" xr:uid="{2FF0FD7F-E2DD-4DD8-9A96-350194FBC0BA}"/>
    <cellStyle name="Comma 5 8 2 2 2 2 2" xfId="18499" xr:uid="{6CBA26F6-B2A4-410D-8EE9-DD2208A3DA39}"/>
    <cellStyle name="Comma 5 8 2 2 2 2 2 2" xfId="31142" xr:uid="{45C30206-3A93-4FA0-9F4F-E970C6555ABA}"/>
    <cellStyle name="Comma 5 8 2 2 2 2 2 3" xfId="30706" xr:uid="{40931A3F-EFB0-4B78-8C96-34DE658927E1}"/>
    <cellStyle name="Comma 5 8 2 2 2 3" xfId="10952" xr:uid="{B67D79DF-839B-42F2-A78D-28B2A1C986A8}"/>
    <cellStyle name="Comma 5 8 2 2 2 3 2" xfId="21332" xr:uid="{3AB97040-58F8-431F-9EC8-19760859A498}"/>
    <cellStyle name="Comma 5 8 2 2 2 4" xfId="27338" xr:uid="{D41D5792-1986-4C04-A298-742DBF272AAF}"/>
    <cellStyle name="Comma 5 8 2 2 2 5" xfId="26730" xr:uid="{27B648EF-2FFF-427C-A176-666178209CC9}"/>
    <cellStyle name="Comma 5 8 2 2 2 6" xfId="15666" xr:uid="{2608C0D8-305F-419E-951B-D34D60039A78}"/>
    <cellStyle name="Comma 5 8 2 2 3" xfId="2080" xr:uid="{00000000-0005-0000-0000-000056020000}"/>
    <cellStyle name="Comma 5 8 2 2 4" xfId="5585" xr:uid="{D7CC4C04-6A8E-45ED-B093-5C53AC1FD03A}"/>
    <cellStyle name="Comma 5 8 2 2 4 2" xfId="29775" xr:uid="{06F5E240-6626-40DD-94FD-891798718C4E}"/>
    <cellStyle name="Comma 5 8 2 2 5" xfId="24965" xr:uid="{48F91E01-18C6-4DBA-9EA4-A83AD4E1DC50}"/>
    <cellStyle name="Comma 5 8 2 2 6" xfId="13546" xr:uid="{108AFC75-5EEA-45DD-B81D-0BD1DFE89DC5}"/>
    <cellStyle name="Comma 5 8 2 3" xfId="1674" xr:uid="{00000000-0005-0000-0000-000057020000}"/>
    <cellStyle name="Comma 5 8 2 3 2" xfId="24076" xr:uid="{3CCF6D1F-E1E6-4134-8808-CE7380243E72}"/>
    <cellStyle name="Comma 5 8 2 3 2 2" xfId="30707" xr:uid="{33BA462E-2DD6-45C4-9B64-D122CEE1605E}"/>
    <cellStyle name="Comma 5 8 2 3 2 3" xfId="30551" xr:uid="{B6513C23-9EE7-4413-9D8F-CAD62F9FD3DE}"/>
    <cellStyle name="Comma 5 8 2 3 3" xfId="23016" xr:uid="{DB6EE825-2DCD-429A-9F59-4AC7F43A2769}"/>
    <cellStyle name="Comma 5 8 2 3 4" xfId="30053" xr:uid="{978411B6-56DD-4C90-89F4-2121420A39C1}"/>
    <cellStyle name="Comma 5 8 2 3 5" xfId="29659" xr:uid="{A80A5DC5-EADA-408A-9E37-AA5872793871}"/>
    <cellStyle name="Comma 5 8 2 4" xfId="1672" xr:uid="{00000000-0005-0000-0000-000058020000}"/>
    <cellStyle name="Comma 5 8 2 4 2" xfId="28518" xr:uid="{DB5287D2-A3BC-4D9D-A5AD-D97C9934A7A4}"/>
    <cellStyle name="Comma 5 8 2 4 2 2" xfId="30708" xr:uid="{A3272CAB-83C9-416E-A5D9-D0B05295D51B}"/>
    <cellStyle name="Comma 5 8 2 4 2 3" xfId="30583" xr:uid="{E0F084EF-22C3-46D5-95E2-A0541AFFE25C}"/>
    <cellStyle name="Comma 5 8 2 4 3" xfId="26171" xr:uid="{7E618281-1C5F-460A-94D7-A8DF3AFFB69C}"/>
    <cellStyle name="Comma 5 8 2 5" xfId="4125" xr:uid="{1C3F77AF-A7C8-4533-B6B1-C8D28CB13A7B}"/>
    <cellStyle name="Comma 5 8 2 5 2" xfId="8896" xr:uid="{C3FF4CD3-EA9C-4318-B21E-3EA018511DCC}"/>
    <cellStyle name="Comma 5 8 2 5 2 2" xfId="19276" xr:uid="{3E624E4B-E89E-4968-9CC0-EAE8815D9589}"/>
    <cellStyle name="Comma 5 8 2 5 3" xfId="11729" xr:uid="{8895AA23-CF82-461B-8E31-DD794132AE9D}"/>
    <cellStyle name="Comma 5 8 2 5 3 2" xfId="22109" xr:uid="{B7E67C1F-B7FD-434C-9B87-E2B23FFE9A5A}"/>
    <cellStyle name="Comma 5 8 2 5 4" xfId="28139" xr:uid="{0F13D4FA-A56D-4B66-9D52-CC35EC6B2EEF}"/>
    <cellStyle name="Comma 5 8 2 5 5" xfId="28677" xr:uid="{D048A341-189D-403E-9C40-F13CE9BE81D0}"/>
    <cellStyle name="Comma 5 8 2 5 6" xfId="16443" xr:uid="{33935AFE-4F51-43AC-A6CB-9FDF190C92D7}"/>
    <cellStyle name="Comma 5 8 2 6" xfId="4880" xr:uid="{21AB6E75-CF3F-4863-AC61-3207B7577E91}"/>
    <cellStyle name="Comma 5 8 2 6 2" xfId="27388" xr:uid="{098BB1CA-BEA7-42F8-BF5F-85FEFB2D0AC9}"/>
    <cellStyle name="Comma 5 8 2 6 3" xfId="26883" xr:uid="{9E4D90C0-1C17-4307-ACEB-2359B2B61208}"/>
    <cellStyle name="Comma 5 8 2 6 4" xfId="14172" xr:uid="{C4778CE6-4BAC-44F1-9E41-1C8635F87209}"/>
    <cellStyle name="Comma 5 8 2 7" xfId="6625" xr:uid="{D3EAA14D-1E0B-4538-8E65-683FE1BE0297}"/>
    <cellStyle name="Comma 5 8 2 7 2" xfId="17005" xr:uid="{93B3EE8D-DDDC-4809-8B2B-5B5C7070BE70}"/>
    <cellStyle name="Comma 5 8 2 8" xfId="9458" xr:uid="{808E7EFB-896F-4927-AB71-638EC05A045F}"/>
    <cellStyle name="Comma 5 8 2 8 2" xfId="19838" xr:uid="{1A77B867-59F3-4355-915F-8AB538248483}"/>
    <cellStyle name="Comma 5 8 2 9" xfId="23447" xr:uid="{18C3C4C3-B3EA-4314-BF62-9AB647559B8D}"/>
    <cellStyle name="Comma 5 8 3" xfId="488" xr:uid="{00000000-0005-0000-0000-000059020000}"/>
    <cellStyle name="Comma 5 8 3 2" xfId="1676" xr:uid="{00000000-0005-0000-0000-00005A020000}"/>
    <cellStyle name="Comma 5 8 3 2 2" xfId="25617" xr:uid="{53D484A8-05DA-4B3D-8DBA-5F4A6B0638B9}"/>
    <cellStyle name="Comma 5 8 3 2 2 2" xfId="29807" xr:uid="{A16796A0-C536-46DB-8E0E-8CC66009832A}"/>
    <cellStyle name="Comma 5 8 3 2 2 2 2" xfId="30710" xr:uid="{F658FE12-6F3E-4B0A-B54E-A7FF09FDADE0}"/>
    <cellStyle name="Comma 5 8 3 2 3" xfId="25443" xr:uid="{8F83E9BD-D752-4670-83D0-42D787B89054}"/>
    <cellStyle name="Comma 5 8 3 2 3 2" xfId="27840" xr:uid="{3EDC9502-0DFD-4975-83D4-00C65AD487AD}"/>
    <cellStyle name="Comma 5 8 3 2 4" xfId="30035" xr:uid="{D3FD3568-0D74-4E96-85CC-D3A48B10523B}"/>
    <cellStyle name="Comma 5 8 3 3" xfId="1677" xr:uid="{00000000-0005-0000-0000-00005B020000}"/>
    <cellStyle name="Comma 5 8 3 4" xfId="1675" xr:uid="{00000000-0005-0000-0000-00005C020000}"/>
    <cellStyle name="Comma 5 8 3 4 2" xfId="28744" xr:uid="{CF49AA05-3FBE-48B3-9169-779FBD244A47}"/>
    <cellStyle name="Comma 5 8 3 4 3" xfId="26130" xr:uid="{29D4BED2-56B6-46AE-9E4F-1972B40BC537}"/>
    <cellStyle name="Comma 5 8 3 5" xfId="4881" xr:uid="{E6C69C7E-ECF0-471C-B3AB-6AF66D256BD8}"/>
    <cellStyle name="Comma 5 8 3 5 2" xfId="26283" xr:uid="{F9068B74-A36E-44C0-939A-8D82B5973B25}"/>
    <cellStyle name="Comma 5 8 3 5 2 2" xfId="31171" xr:uid="{842693BC-CC20-404C-8856-79558A6CD263}"/>
    <cellStyle name="Comma 5 8 3 5 2 3" xfId="30709" xr:uid="{813779E3-886C-4293-B28F-F0E9872B5AA5}"/>
    <cellStyle name="Comma 5 8 3 5 3" xfId="26317" xr:uid="{1F5EA9DF-30F0-424B-AA92-67EE89D7FD61}"/>
    <cellStyle name="Comma 5 8 3 5 4" xfId="14173" xr:uid="{053831D1-E6B8-4D4A-B53A-F0EA227B0C6B}"/>
    <cellStyle name="Comma 5 8 3 6" xfId="6626" xr:uid="{302D9AAF-4033-4F4A-9333-B2DAF1AC72E0}"/>
    <cellStyle name="Comma 5 8 3 6 2" xfId="26391" xr:uid="{EA4E0055-C778-4480-AF6D-C956F19B9F0C}"/>
    <cellStyle name="Comma 5 8 3 6 3" xfId="28167" xr:uid="{D160F3C5-B249-4A1B-8E65-E9A7B655F03E}"/>
    <cellStyle name="Comma 5 8 3 6 4" xfId="17006" xr:uid="{5B3EE229-9EF7-412C-9A14-4B62794194FD}"/>
    <cellStyle name="Comma 5 8 3 7" xfId="9459" xr:uid="{0F73EF67-2D55-4AA3-878F-7FA988FAA07A}"/>
    <cellStyle name="Comma 5 8 3 7 2" xfId="19839" xr:uid="{E87BF8B2-8F07-4B67-9777-D74549380BEF}"/>
    <cellStyle name="Comma 5 8 3 8" xfId="24642" xr:uid="{90466407-5C59-4679-A0DF-9465241FFE2E}"/>
    <cellStyle name="Comma 5 8 3 9" xfId="13365" xr:uid="{68C72232-8F8D-4BCD-95DB-452386CA181A}"/>
    <cellStyle name="Comma 5 8 4" xfId="1678" xr:uid="{00000000-0005-0000-0000-00005D020000}"/>
    <cellStyle name="Comma 5 8 4 2" xfId="2673" xr:uid="{00000000-0005-0000-0000-0000DE010000}"/>
    <cellStyle name="Comma 5 8 4 2 2" xfId="7796" xr:uid="{F638EECE-0E71-4D65-AB7A-5EC3D2DA2DE2}"/>
    <cellStyle name="Comma 5 8 4 2 2 2" xfId="18176" xr:uid="{29AD6800-71EF-4AC6-A5C0-235188E8DC06}"/>
    <cellStyle name="Comma 5 8 4 2 2 2 2" xfId="31134" xr:uid="{62D238FC-6347-4192-97CE-39DC26771B37}"/>
    <cellStyle name="Comma 5 8 4 2 2 2 3" xfId="30711" xr:uid="{CA877F40-44FB-4FD0-BE13-08310BD6406D}"/>
    <cellStyle name="Comma 5 8 4 2 3" xfId="10629" xr:uid="{A662D3E5-5529-433E-9F38-0E72E24892E7}"/>
    <cellStyle name="Comma 5 8 4 2 3 2" xfId="21009" xr:uid="{156F5CEB-62E7-4B15-BA2E-009B2D4A8D0C}"/>
    <cellStyle name="Comma 5 8 4 2 4" xfId="26593" xr:uid="{A98F3AEB-51B2-45FA-8234-BBC221C42CF9}"/>
    <cellStyle name="Comma 5 8 4 2 5" xfId="27638" xr:uid="{73969B14-80A1-422D-9678-64C5F63C541B}"/>
    <cellStyle name="Comma 5 8 4 2 6" xfId="15343" xr:uid="{1793C24A-20F7-42CB-8755-0ECC50167B23}"/>
    <cellStyle name="Comma 5 8 4 3" xfId="3592" xr:uid="{00000000-0005-0000-0000-00005D020000}"/>
    <cellStyle name="Comma 5 8 4 4" xfId="5586" xr:uid="{61B5B5BD-8CAB-4FD9-954C-4983326E849B}"/>
    <cellStyle name="Comma 5 8 4 4 2" xfId="29751" xr:uid="{B23374D4-9EA4-47D3-8221-B7DC4E11F6B5}"/>
    <cellStyle name="Comma 5 8 4 5" xfId="24622" xr:uid="{96C61288-71E4-410D-9E9C-8A084F7F738F}"/>
    <cellStyle name="Comma 5 8 4 6" xfId="13077" xr:uid="{93829F7F-8524-4FFE-ACB1-9DD87786DFD4}"/>
    <cellStyle name="Comma 5 8 5" xfId="1679" xr:uid="{00000000-0005-0000-0000-00005E020000}"/>
    <cellStyle name="Comma 5 8 5 2" xfId="2278" xr:uid="{00000000-0005-0000-0000-0000DA010000}"/>
    <cellStyle name="Comma 5 8 5 2 2" xfId="7404" xr:uid="{4CC94E42-2A69-4288-91E6-0A0CDB39740A}"/>
    <cellStyle name="Comma 5 8 5 2 2 2" xfId="17784" xr:uid="{EA5B116C-180F-42F3-A88C-9CF1C6EA4E88}"/>
    <cellStyle name="Comma 5 8 5 2 3" xfId="10237" xr:uid="{F37603B7-020C-4446-94E9-26E402843D14}"/>
    <cellStyle name="Comma 5 8 5 2 3 2" xfId="20617" xr:uid="{60368DDF-8376-4547-8F84-A1CE8660B8E2}"/>
    <cellStyle name="Comma 5 8 5 2 4" xfId="14951" xr:uid="{FE4C11F4-8B91-4C78-8892-97B10F08CBF2}"/>
    <cellStyle name="Comma 5 8 5 2 5" xfId="30431" xr:uid="{3EAE95C7-3CF1-49BF-B334-23DF8958441E}"/>
    <cellStyle name="Comma 5 8 5 3" xfId="2086" xr:uid="{00000000-0005-0000-0000-00005E020000}"/>
    <cellStyle name="Comma 5 8 5 4" xfId="24920" xr:uid="{73CD0007-7AA6-4C23-BE0B-E3F5295A5FA9}"/>
    <cellStyle name="Comma 5 8 5 4 2" xfId="29900" xr:uid="{5F75C6C7-0D1C-4F31-BA20-114360A40F9E}"/>
    <cellStyle name="Comma 5 8 5 5" xfId="30013" xr:uid="{C09199D8-A0F8-4F00-B4B1-D5B29F949D0F}"/>
    <cellStyle name="Comma 5 8 6" xfId="1671" xr:uid="{00000000-0005-0000-0000-00005F020000}"/>
    <cellStyle name="Comma 5 8 6 2" xfId="26585" xr:uid="{422903AC-287E-4EC3-BB8E-0A504F69CB1D}"/>
    <cellStyle name="Comma 5 8 6 2 2" xfId="30712" xr:uid="{3462D339-733B-4AEB-9A0A-A3A3A15B2E2A}"/>
    <cellStyle name="Comma 5 8 6 2 3" xfId="30582" xr:uid="{646BD82D-6032-48CF-BAD3-144F8987CF64}"/>
    <cellStyle name="Comma 5 8 6 3" xfId="27533" xr:uid="{6FB8E0C2-84CE-424A-9E5E-DE1608CF9682}"/>
    <cellStyle name="Comma 5 8 7" xfId="3865" xr:uid="{4309ED3C-13B3-40DD-AFCB-1964E1D79399}"/>
    <cellStyle name="Comma 5 8 7 2" xfId="8696" xr:uid="{6D792B25-135D-4B16-8980-F3F2F50FD3A9}"/>
    <cellStyle name="Comma 5 8 7 2 2" xfId="28963" xr:uid="{12EFBB26-22AB-4525-8B73-9E6EE6188A84}"/>
    <cellStyle name="Comma 5 8 7 2 3" xfId="28214" xr:uid="{BDEFF1D8-EA45-4FD4-AD6E-90DC9E7A8A92}"/>
    <cellStyle name="Comma 5 8 7 2 4" xfId="19076" xr:uid="{F4A6846B-B33F-431E-B946-D5A1090DE87E}"/>
    <cellStyle name="Comma 5 8 7 3" xfId="11529" xr:uid="{70E5CEA8-78E3-404C-87F4-D8594ADBD2E1}"/>
    <cellStyle name="Comma 5 8 7 3 2" xfId="21909" xr:uid="{03ABB417-6320-4C4B-B47B-E5281074FC3B}"/>
    <cellStyle name="Comma 5 8 7 4" xfId="27712" xr:uid="{43C01292-8563-4C2D-9596-CA4514F06ED5}"/>
    <cellStyle name="Comma 5 8 7 5" xfId="16243" xr:uid="{027DC86C-6CC5-41FE-B7A8-5ECB900FB562}"/>
    <cellStyle name="Comma 5 8 8" xfId="4879" xr:uid="{3975A4B3-1503-41FB-ABCA-1D4006BBF9BA}"/>
    <cellStyle name="Comma 5 8 8 2" xfId="28465" xr:uid="{B669142D-2D0E-4CC0-AC1B-4C10E42362FA}"/>
    <cellStyle name="Comma 5 8 8 3" xfId="26046" xr:uid="{E58D5665-27FE-4987-AD95-0A055250DE0C}"/>
    <cellStyle name="Comma 5 8 8 4" xfId="14171" xr:uid="{CAF53E0B-9FD1-474B-8289-846C9B226674}"/>
    <cellStyle name="Comma 5 8 9" xfId="6624" xr:uid="{3050AF58-F09A-4D88-B8F2-C44941E3F062}"/>
    <cellStyle name="Comma 5 8 9 2" xfId="28475" xr:uid="{52B97D21-9AEC-4805-8592-FA8E249EE80F}"/>
    <cellStyle name="Comma 5 8 9 3" xfId="26200" xr:uid="{F48E14F4-8D95-44D5-907B-4EE1B8C5C414}"/>
    <cellStyle name="Comma 5 8 9 4" xfId="17004" xr:uid="{4C160034-B13B-49E5-B4D1-8B6F80BB1E65}"/>
    <cellStyle name="Comma 5 9" xfId="489" xr:uid="{00000000-0005-0000-0000-000060020000}"/>
    <cellStyle name="Comma 5 9 10" xfId="9460" xr:uid="{577F916E-DE24-46FE-A2E8-3876BCD7E17C}"/>
    <cellStyle name="Comma 5 9 10 2" xfId="19840" xr:uid="{3787D89A-519B-42FB-85C6-20D76F758C0F}"/>
    <cellStyle name="Comma 5 9 11" xfId="22709" xr:uid="{921E912D-4404-49CE-A58D-AFF85BABD250}"/>
    <cellStyle name="Comma 5 9 12" xfId="12510" xr:uid="{CE530E1C-0287-4676-9926-5BA63910A349}"/>
    <cellStyle name="Comma 5 9 2" xfId="490" xr:uid="{00000000-0005-0000-0000-000061020000}"/>
    <cellStyle name="Comma 5 9 2 2" xfId="1682" xr:uid="{00000000-0005-0000-0000-000062020000}"/>
    <cellStyle name="Comma 5 9 2 2 2" xfId="2872" xr:uid="{00000000-0005-0000-0000-0000E1010000}"/>
    <cellStyle name="Comma 5 9 2 2 2 2" xfId="7988" xr:uid="{DD600399-F264-4A5C-A259-2FD82D633A78}"/>
    <cellStyle name="Comma 5 9 2 2 2 2 2" xfId="18368" xr:uid="{293B0666-BA43-442C-A608-F87E97D4D469}"/>
    <cellStyle name="Comma 5 9 2 2 2 2 2 2" xfId="31135" xr:uid="{6BE75A01-8681-4A86-852E-5CA96578CD07}"/>
    <cellStyle name="Comma 5 9 2 2 2 2 2 3" xfId="30713" xr:uid="{4CB97A7A-50B9-47D4-B501-400C9AC937B3}"/>
    <cellStyle name="Comma 5 9 2 2 2 3" xfId="10821" xr:uid="{3DDC180D-A0D2-4408-B3F8-BD3A718A8D50}"/>
    <cellStyle name="Comma 5 9 2 2 2 3 2" xfId="21201" xr:uid="{BA03261A-B2A9-4611-A71A-6EC3BE0B938E}"/>
    <cellStyle name="Comma 5 9 2 2 2 4" xfId="26495" xr:uid="{1A82B4E7-142C-46F5-BEB3-F201FD231155}"/>
    <cellStyle name="Comma 5 9 2 2 2 5" xfId="26784" xr:uid="{35D6FCB8-6D81-4D29-8AAF-EA0F5D40EC9C}"/>
    <cellStyle name="Comma 5 9 2 2 2 6" xfId="15535" xr:uid="{7EA2C2D2-2C27-4270-9D44-D926BB025009}"/>
    <cellStyle name="Comma 5 9 2 2 3" xfId="3688" xr:uid="{00000000-0005-0000-0000-000062020000}"/>
    <cellStyle name="Comma 5 9 2 2 4" xfId="5587" xr:uid="{5DEDC809-A58D-4915-8292-CB2064C3F8DA}"/>
    <cellStyle name="Comma 5 9 2 2 4 2" xfId="29763" xr:uid="{5A5A3821-4E20-4ABC-8E69-75E4640375B8}"/>
    <cellStyle name="Comma 5 9 2 2 5" xfId="23353" xr:uid="{2FD97EFD-1F02-49AF-B9C5-4ADE3EC81F0C}"/>
    <cellStyle name="Comma 5 9 2 2 6" xfId="13366" xr:uid="{C41E76B2-0C39-41CB-BB65-50AA0681065C}"/>
    <cellStyle name="Comma 5 9 2 3" xfId="1683" xr:uid="{00000000-0005-0000-0000-000063020000}"/>
    <cellStyle name="Comma 5 9 2 3 2" xfId="24902" xr:uid="{F6A819E7-49AD-4347-96EC-10C8648C30A8}"/>
    <cellStyle name="Comma 5 9 2 3 2 2" xfId="30714" xr:uid="{47DB5FD4-96FA-4173-8E53-6DA4234BEA2D}"/>
    <cellStyle name="Comma 5 9 2 3 2 3" xfId="30552" xr:uid="{F5088134-8CE5-4A2C-9753-895A284CAC6E}"/>
    <cellStyle name="Comma 5 9 2 3 3" xfId="22955" xr:uid="{1221D88C-6031-4EEF-9013-D90C6923BB63}"/>
    <cellStyle name="Comma 5 9 2 3 4" xfId="30036" xr:uid="{8E6C886B-4461-492D-A2D3-77A7DD14FA89}"/>
    <cellStyle name="Comma 5 9 2 3 5" xfId="29660" xr:uid="{5C83A64C-738C-4B76-A536-451C4CDAEBDA}"/>
    <cellStyle name="Comma 5 9 2 4" xfId="1681" xr:uid="{00000000-0005-0000-0000-000064020000}"/>
    <cellStyle name="Comma 5 9 2 4 2" xfId="26143" xr:uid="{11F3DDB7-F030-4752-8665-FF4829009ADA}"/>
    <cellStyle name="Comma 5 9 2 4 2 2" xfId="30715" xr:uid="{BD8F26DD-5947-436A-8E4A-F7C8D3342C18}"/>
    <cellStyle name="Comma 5 9 2 4 2 3" xfId="30585" xr:uid="{A1610AE6-DFB3-4902-854F-8CE0CA56D516}"/>
    <cellStyle name="Comma 5 9 2 4 3" xfId="28645" xr:uid="{83F077EA-14EA-49D6-9313-1E9410A6F85D}"/>
    <cellStyle name="Comma 5 9 2 5" xfId="4883" xr:uid="{EB3A30E8-3647-49C2-A1DA-99DCDC29C0ED}"/>
    <cellStyle name="Comma 5 9 2 5 2" xfId="26684" xr:uid="{0EA01B93-8071-4C3D-B4C1-26E4128E262C}"/>
    <cellStyle name="Comma 5 9 2 5 3" xfId="28233" xr:uid="{AB8BE62E-19B6-423D-8338-0BEE8D7165AA}"/>
    <cellStyle name="Comma 5 9 2 5 4" xfId="14175" xr:uid="{5E14F82E-952A-47F6-A880-3BF07391B1FC}"/>
    <cellStyle name="Comma 5 9 2 5 5" xfId="30616" xr:uid="{06850C7D-2AAC-4475-AD05-17DE7A9F5617}"/>
    <cellStyle name="Comma 5 9 2 6" xfId="6628" xr:uid="{36AC8BC2-135C-4F0E-B9F4-4BE70C750E75}"/>
    <cellStyle name="Comma 5 9 2 6 2" xfId="27701" xr:uid="{AFECA7B3-832F-448B-8E3C-E62DF09C48C7}"/>
    <cellStyle name="Comma 5 9 2 6 3" xfId="26780" xr:uid="{0F87FA41-FC1E-4FCF-BDF8-53C40C3C032A}"/>
    <cellStyle name="Comma 5 9 2 6 4" xfId="17008" xr:uid="{B4200961-E2C0-4BC1-94EE-3A85E626AA74}"/>
    <cellStyle name="Comma 5 9 2 7" xfId="9461" xr:uid="{6886AE68-520F-4832-BF74-5FAF0008B37D}"/>
    <cellStyle name="Comma 5 9 2 7 2" xfId="19841" xr:uid="{1C8C4465-DEA0-4CB4-A309-8A836052CF50}"/>
    <cellStyle name="Comma 5 9 2 8" xfId="23185" xr:uid="{158B3261-B414-4969-87FD-E8CE88BB4099}"/>
    <cellStyle name="Comma 5 9 2 9" xfId="12668" xr:uid="{CB2B0EDD-44CF-4098-A63F-95E232219291}"/>
    <cellStyle name="Comma 5 9 3" xfId="491" xr:uid="{00000000-0005-0000-0000-000065020000}"/>
    <cellStyle name="Comma 5 9 3 2" xfId="1685" xr:uid="{00000000-0005-0000-0000-000066020000}"/>
    <cellStyle name="Comma 5 9 3 2 2" xfId="28581" xr:uid="{24970741-0E29-4246-A189-27E01992A00F}"/>
    <cellStyle name="Comma 5 9 3 2 2 2" xfId="30717" xr:uid="{B0C70532-9092-4845-BAD0-1BA2E82A1E86}"/>
    <cellStyle name="Comma 5 9 3 2 2 3" xfId="30600" xr:uid="{431458AB-C9BA-4E59-BFC7-8AC4B17F7501}"/>
    <cellStyle name="Comma 5 9 3 2 3" xfId="27019" xr:uid="{E598149C-FE07-4DC5-86B7-E13C07F268AF}"/>
    <cellStyle name="Comma 5 9 3 3" xfId="1686" xr:uid="{00000000-0005-0000-0000-000067020000}"/>
    <cellStyle name="Comma 5 9 3 4" xfId="1684" xr:uid="{00000000-0005-0000-0000-000068020000}"/>
    <cellStyle name="Comma 5 9 3 5" xfId="4884" xr:uid="{672D1938-E8B9-4EE4-A404-E4869E3DF097}"/>
    <cellStyle name="Comma 5 9 3 5 2" xfId="27915" xr:uid="{2CCA1919-C0E3-437A-AEA4-A7FE9B7E2006}"/>
    <cellStyle name="Comma 5 9 3 5 2 2" xfId="31197" xr:uid="{0301959F-F531-44B8-B593-826B6FD4315E}"/>
    <cellStyle name="Comma 5 9 3 5 2 3" xfId="30716" xr:uid="{84D65F06-96BE-4435-B794-A50A7ACD6ECD}"/>
    <cellStyle name="Comma 5 9 3 5 3" xfId="25881" xr:uid="{246E0EAC-A073-4023-BCDF-D485F4AAD117}"/>
    <cellStyle name="Comma 5 9 3 5 4" xfId="14176" xr:uid="{A3B19FAE-253A-4C9F-A824-7995242F9A40}"/>
    <cellStyle name="Comma 5 9 3 6" xfId="6629" xr:uid="{BCFE293F-552A-4FD1-843B-79E4089F5F29}"/>
    <cellStyle name="Comma 5 9 3 6 2" xfId="17009" xr:uid="{998E47F5-BD2A-4263-B6E7-BA0F6615FD09}"/>
    <cellStyle name="Comma 5 9 3 7" xfId="9462" xr:uid="{93F546B0-E630-48A1-A3A2-E60736345D88}"/>
    <cellStyle name="Comma 5 9 3 7 2" xfId="19842" xr:uid="{D384727D-B11B-4ACD-80DE-E21FB1AA851B}"/>
    <cellStyle name="Comma 5 9 3 8" xfId="23364" xr:uid="{A42F84E4-61A4-4AB1-B8D4-24F3C88470B4}"/>
    <cellStyle name="Comma 5 9 3 9" xfId="13078" xr:uid="{58B4F309-4F73-4AC0-9E82-9AB850A0C1EB}"/>
    <cellStyle name="Comma 5 9 4" xfId="1687" xr:uid="{00000000-0005-0000-0000-000069020000}"/>
    <cellStyle name="Comma 5 9 4 2" xfId="2279" xr:uid="{00000000-0005-0000-0000-0000DF010000}"/>
    <cellStyle name="Comma 5 9 4 2 2" xfId="7405" xr:uid="{1E1556D7-8993-43B8-B4DC-ADC5347F2892}"/>
    <cellStyle name="Comma 5 9 4 2 2 2" xfId="17785" xr:uid="{FC874948-C6B9-476A-9918-1FD3D1FDA1DC}"/>
    <cellStyle name="Comma 5 9 4 2 2 2 2" xfId="31125" xr:uid="{0B51279B-2A5B-4395-ADC6-689D69249167}"/>
    <cellStyle name="Comma 5 9 4 2 2 2 3" xfId="30718" xr:uid="{2B2AC912-036D-468D-8CF3-4AA2B8F5290D}"/>
    <cellStyle name="Comma 5 9 4 2 3" xfId="10238" xr:uid="{9E45737F-46A4-4824-9796-8F7DC6D1045A}"/>
    <cellStyle name="Comma 5 9 4 2 3 2" xfId="20618" xr:uid="{553028C3-EAAC-4756-93F3-35A270C1AD70}"/>
    <cellStyle name="Comma 5 9 4 2 4" xfId="28235" xr:uid="{A4F5614C-A5DF-4D87-88B0-071B9BC4EA7E}"/>
    <cellStyle name="Comma 5 9 4 2 5" xfId="26399" xr:uid="{9FE368F8-BEEE-4267-9DC6-5222CA95E77A}"/>
    <cellStyle name="Comma 5 9 4 2 6" xfId="14952" xr:uid="{A57EE24B-4604-4638-8EF3-39D2D495CEA9}"/>
    <cellStyle name="Comma 5 9 4 3" xfId="2058" xr:uid="{00000000-0005-0000-0000-000069020000}"/>
    <cellStyle name="Comma 5 9 4 4" xfId="22688" xr:uid="{10E129FC-ED19-4FA8-991C-0D82ED6B82C1}"/>
    <cellStyle name="Comma 5 9 4 4 2" xfId="29736" xr:uid="{23982877-3765-4743-AD98-45F4A9C681B2}"/>
    <cellStyle name="Comma 5 9 4 5" xfId="29843" xr:uid="{45E3FC05-22F4-4882-A2EE-6AE2BB9EB86D}"/>
    <cellStyle name="Comma 5 9 4 6" xfId="29988" xr:uid="{6B05C73D-E431-4BD3-A0E9-D68B75A751E3}"/>
    <cellStyle name="Comma 5 9 5" xfId="1688" xr:uid="{00000000-0005-0000-0000-00006A020000}"/>
    <cellStyle name="Comma 5 9 5 2" xfId="24214" xr:uid="{4EF621CF-F50D-4230-AF83-2E870655BDA3}"/>
    <cellStyle name="Comma 5 9 5 2 2" xfId="29797" xr:uid="{AC7AD2D9-EE19-437C-B1CB-74F8FC52A265}"/>
    <cellStyle name="Comma 5 9 5 2 2 2" xfId="30719" xr:uid="{B026E2CA-F479-4414-B3BC-598E63AD2D30}"/>
    <cellStyle name="Comma 5 9 5 3" xfId="24966" xr:uid="{569BA925-3A3B-4717-B1B9-3D852F1BB19D}"/>
    <cellStyle name="Comma 5 9 5 4" xfId="30014" xr:uid="{0A634316-065C-4E51-B319-E58017A9EF5E}"/>
    <cellStyle name="Comma 5 9 6" xfId="1680" xr:uid="{00000000-0005-0000-0000-00006B020000}"/>
    <cellStyle name="Comma 5 9 6 2" xfId="27177" xr:uid="{14EF25F5-D9BE-45D5-9005-4E60957A0203}"/>
    <cellStyle name="Comma 5 9 6 2 2" xfId="30720" xr:uid="{FDE5ECE4-C2F4-4D3A-A86F-4B131C787202}"/>
    <cellStyle name="Comma 5 9 6 2 3" xfId="30584" xr:uid="{A40CFB98-27E5-4F51-8348-E9CA033F2552}"/>
    <cellStyle name="Comma 5 9 6 3" xfId="26359" xr:uid="{33843480-E46E-46E8-A098-789A42CAEACB}"/>
    <cellStyle name="Comma 5 9 7" xfId="3866" xr:uid="{B9DE1D30-4F88-4738-9237-DC4A3CFC8DA9}"/>
    <cellStyle name="Comma 5 9 7 2" xfId="8697" xr:uid="{217EDCE2-9B0E-4A25-BC3B-8C29294786F7}"/>
    <cellStyle name="Comma 5 9 7 2 2" xfId="28964" xr:uid="{40DF6CCF-C7EB-4E2F-8943-4010C4F20435}"/>
    <cellStyle name="Comma 5 9 7 2 3" xfId="27298" xr:uid="{F77F18D5-5BCA-4F28-938A-BCE11258A9A2}"/>
    <cellStyle name="Comma 5 9 7 2 4" xfId="19077" xr:uid="{96203E88-F519-4C89-86D3-CA0BFFC30A7C}"/>
    <cellStyle name="Comma 5 9 7 3" xfId="11530" xr:uid="{29D5A212-8ECB-4895-AE43-EE1FA4977D49}"/>
    <cellStyle name="Comma 5 9 7 3 2" xfId="21910" xr:uid="{4E2A553C-24C0-40AA-A554-9E1ED5799483}"/>
    <cellStyle name="Comma 5 9 7 4" xfId="26983" xr:uid="{3E732908-041F-46A5-A79F-0CF9D6D2313D}"/>
    <cellStyle name="Comma 5 9 7 5" xfId="16244" xr:uid="{5D36E793-C1E0-440E-8E25-0EACBB5C7075}"/>
    <cellStyle name="Comma 5 9 8" xfId="4882" xr:uid="{19062C3A-3DA8-4519-BE2C-EB4890D3976C}"/>
    <cellStyle name="Comma 5 9 8 2" xfId="28601" xr:uid="{43816189-9755-4F5B-9F31-479975E420E6}"/>
    <cellStyle name="Comma 5 9 8 3" xfId="26587" xr:uid="{8B938DC1-312A-41D7-8860-4BA13CAE14F7}"/>
    <cellStyle name="Comma 5 9 8 4" xfId="14174" xr:uid="{6230BFD7-AEE5-43EB-8885-BB2F9158B86E}"/>
    <cellStyle name="Comma 5 9 9" xfId="6627" xr:uid="{E289BBFE-C525-4650-8B0E-5AD183962837}"/>
    <cellStyle name="Comma 5 9 9 2" xfId="28563" xr:uid="{F1666656-BD91-4BFD-8C97-C71A38433776}"/>
    <cellStyle name="Comma 5 9 9 3" xfId="28024" xr:uid="{DB2661FD-D525-4319-94EB-088EB495F608}"/>
    <cellStyle name="Comma 5 9 9 4" xfId="17007" xr:uid="{162481D7-E839-4A30-AA59-A36CDC6481BA}"/>
    <cellStyle name="Comma 6" xfId="492" xr:uid="{00000000-0005-0000-0000-00006C020000}"/>
    <cellStyle name="Comma 6 2" xfId="493" xr:uid="{00000000-0005-0000-0000-00006D020000}"/>
    <cellStyle name="Comma 6 3" xfId="494" xr:uid="{00000000-0005-0000-0000-00006E020000}"/>
    <cellStyle name="Comma 6 3 2" xfId="1690" xr:uid="{00000000-0005-0000-0000-00006F020000}"/>
    <cellStyle name="Comma 6 3 2 2" xfId="25264" xr:uid="{8A7DAFD7-2CA3-48AB-8998-82D5CBA4FD5D}"/>
    <cellStyle name="Comma 6 3 2 2 2" xfId="29823" xr:uid="{993FD6BC-13E5-4F0C-A1CB-0B9266626B05}"/>
    <cellStyle name="Comma 6 3 2 3" xfId="24575" xr:uid="{A28E2AF0-11DC-454F-8523-E8CC9FF3477F}"/>
    <cellStyle name="Comma 6 3 3" xfId="1691" xr:uid="{00000000-0005-0000-0000-000070020000}"/>
    <cellStyle name="Comma 6 3 3 2" xfId="31308" xr:uid="{B892DCB0-225F-4A82-BF1C-F3D3857F7969}"/>
    <cellStyle name="Comma 6 3 3 3" xfId="31267" xr:uid="{6EC989E8-EEBE-4E56-B842-6FAA8089D686}"/>
    <cellStyle name="Comma 6 3 4" xfId="1689" xr:uid="{00000000-0005-0000-0000-000071020000}"/>
    <cellStyle name="Comma 6 3 5" xfId="30401" xr:uid="{826A58AB-2EF0-437D-8B25-98E5B40781A9}"/>
    <cellStyle name="Comma 6 3 5 2" xfId="30432" xr:uid="{C80FF380-C62E-48FE-B3CF-F41618084E64}"/>
    <cellStyle name="Comma 6 4" xfId="495" xr:uid="{00000000-0005-0000-0000-000072020000}"/>
    <cellStyle name="Comma 6 4 10" xfId="4885" xr:uid="{590EB0C8-22E1-4978-891E-C4F933D87663}"/>
    <cellStyle name="Comma 6 4 10 2" xfId="14177" xr:uid="{D116F717-0813-48E8-85B0-A4EAB548CEE8}"/>
    <cellStyle name="Comma 6 4 11" xfId="6630" xr:uid="{C7EE9BD2-A05B-4FE7-B3BA-FA91B2818E1F}"/>
    <cellStyle name="Comma 6 4 11 2" xfId="17010" xr:uid="{B8DB3F00-9E9D-409B-8728-AFBA1086C4B3}"/>
    <cellStyle name="Comma 6 4 12" xfId="9463" xr:uid="{9FF30183-B51D-4652-85E9-61D6B4505CEA}"/>
    <cellStyle name="Comma 6 4 12 2" xfId="19843" xr:uid="{43B3ED84-FCF3-429C-B5C8-F790869B9743}"/>
    <cellStyle name="Comma 6 4 13" xfId="24564" xr:uid="{ECE51940-59D9-4508-834B-EE611846C330}"/>
    <cellStyle name="Comma 6 4 14" xfId="12453" xr:uid="{CD5DDB80-C41A-4879-9C53-6EC2F07C554B}"/>
    <cellStyle name="Comma 6 4 2" xfId="496" xr:uid="{00000000-0005-0000-0000-000073020000}"/>
    <cellStyle name="Comma 6 4 2 10" xfId="9464" xr:uid="{D5BF1811-2803-4948-A0EE-3FF96738624E}"/>
    <cellStyle name="Comma 6 4 2 10 2" xfId="19844" xr:uid="{3F5543A8-A093-4FBE-974F-9BCDC3B3402A}"/>
    <cellStyle name="Comma 6 4 2 11" xfId="25403" xr:uid="{29A5D357-8B2B-46F0-A662-77123053171A}"/>
    <cellStyle name="Comma 6 4 2 12" xfId="12511" xr:uid="{D05CF195-F9B5-4A45-AE3D-41A5E0351F83}"/>
    <cellStyle name="Comma 6 4 2 2" xfId="497" xr:uid="{00000000-0005-0000-0000-000074020000}"/>
    <cellStyle name="Comma 6 4 2 2 10" xfId="13080" xr:uid="{9036A2BC-18BE-4FB3-B52B-3678CFDC02B6}"/>
    <cellStyle name="Comma 6 4 2 2 2" xfId="1695" xr:uid="{00000000-0005-0000-0000-000075020000}"/>
    <cellStyle name="Comma 6 4 2 2 2 2" xfId="3042" xr:uid="{00000000-0005-0000-0000-0000E9010000}"/>
    <cellStyle name="Comma 6 4 2 2 2 2 2" xfId="8121" xr:uid="{CC6411F4-1CBE-4402-84DA-435DBF322A64}"/>
    <cellStyle name="Comma 6 4 2 2 2 2 2 2" xfId="28802" xr:uid="{7F89C405-4E7B-4D58-BF46-41EB446A6018}"/>
    <cellStyle name="Comma 6 4 2 2 2 2 2 3" xfId="26831" xr:uid="{668C4A35-0F7A-4120-9061-A68B9CC43049}"/>
    <cellStyle name="Comma 6 4 2 2 2 2 2 4" xfId="18501" xr:uid="{0D6186E5-DE10-4652-AD63-5E412EF765C3}"/>
    <cellStyle name="Comma 6 4 2 2 2 2 3" xfId="10954" xr:uid="{4EFEE2EA-4567-467B-89A0-B0256E14CC5D}"/>
    <cellStyle name="Comma 6 4 2 2 2 2 3 2" xfId="21334" xr:uid="{6EE04AED-26C1-47DD-9F9D-12E30109AB5F}"/>
    <cellStyle name="Comma 6 4 2 2 2 2 4" xfId="25681" xr:uid="{EF41D050-0AE8-4E89-BB9E-051DF5630730}"/>
    <cellStyle name="Comma 6 4 2 2 2 2 5" xfId="15668" xr:uid="{F2560B0F-AD65-4450-AD2A-D2B82D41C930}"/>
    <cellStyle name="Comma 6 4 2 2 2 3" xfId="3575" xr:uid="{00000000-0005-0000-0000-000075020000}"/>
    <cellStyle name="Comma 6 4 2 2 2 4" xfId="5590" xr:uid="{8BF347F7-3DE4-4C27-A5DD-8CA2A1920DC5}"/>
    <cellStyle name="Comma 6 4 2 2 2 4 2" xfId="29948" xr:uid="{233E463F-54C2-4C29-870A-0D49BFA16A91}"/>
    <cellStyle name="Comma 6 4 2 2 2 5" xfId="23720" xr:uid="{ADD3F041-ED7E-4808-8804-F82B1C69DADD}"/>
    <cellStyle name="Comma 6 4 2 2 2 6" xfId="13548" xr:uid="{5B965AB5-811C-4C8F-9776-A7E6E46FEFB1}"/>
    <cellStyle name="Comma 6 4 2 2 3" xfId="1696" xr:uid="{00000000-0005-0000-0000-000076020000}"/>
    <cellStyle name="Comma 6 4 2 2 3 2" xfId="4647" xr:uid="{187D3BBC-2F30-4E54-BF60-6686AA852718}"/>
    <cellStyle name="Comma 6 4 2 2 3 2 2" xfId="9402" xr:uid="{ACAD8495-9410-477A-A199-35531A3A5934}"/>
    <cellStyle name="Comma 6 4 2 2 3 2 2 2" xfId="19782" xr:uid="{93C5B541-0741-49C6-BEF0-3FE0CDC50F93}"/>
    <cellStyle name="Comma 6 4 2 2 3 2 3" xfId="12235" xr:uid="{8A4C0AE4-CA6B-43CE-A304-C1A77EFC9CE7}"/>
    <cellStyle name="Comma 6 4 2 2 3 2 3 2" xfId="22615" xr:uid="{351A7092-E753-446E-A119-ADEAA0D954FF}"/>
    <cellStyle name="Comma 6 4 2 2 3 2 4" xfId="27966" xr:uid="{ABD3612A-144F-4974-A4D6-F6C5F0703320}"/>
    <cellStyle name="Comma 6 4 2 2 3 2 5" xfId="28595" xr:uid="{312B778F-60C6-4219-81C0-7FD53D492B70}"/>
    <cellStyle name="Comma 6 4 2 2 3 2 6" xfId="16949" xr:uid="{129F80BC-EC3D-44D7-8C98-01595460F21A}"/>
    <cellStyle name="Comma 6 4 2 2 3 3" xfId="24959" xr:uid="{2283E414-46E5-4049-907A-D24F13EDDB5E}"/>
    <cellStyle name="Comma 6 4 2 2 3 3 2" xfId="29902" xr:uid="{4DA074B1-E9A6-4FB2-9574-AF0CB56E487E}"/>
    <cellStyle name="Comma 6 4 2 2 3 4" xfId="30016" xr:uid="{B0E6ED8B-7F94-4C65-B922-D81312B6C1B9}"/>
    <cellStyle name="Comma 6 4 2 2 4" xfId="1694" xr:uid="{00000000-0005-0000-0000-000077020000}"/>
    <cellStyle name="Comma 6 4 2 2 4 2" xfId="26919" xr:uid="{5EED627A-0015-4E1B-A2B6-EF5D8B44E99E}"/>
    <cellStyle name="Comma 6 4 2 2 4 3" xfId="26328" xr:uid="{A5E211ED-3697-47AE-AFB7-DC4A9AEBCE66}"/>
    <cellStyle name="Comma 6 4 2 2 5" xfId="4260" xr:uid="{57211779-9320-44C5-9837-0748906E7A4C}"/>
    <cellStyle name="Comma 6 4 2 2 5 2" xfId="9031" xr:uid="{3A1E14F9-50A9-4BC3-9B23-12F98A7CD057}"/>
    <cellStyle name="Comma 6 4 2 2 5 2 2" xfId="19411" xr:uid="{5B746D22-E62E-4BCC-B5AB-8BE294689550}"/>
    <cellStyle name="Comma 6 4 2 2 5 2 3" xfId="31035" xr:uid="{E5D61C2A-5E38-417B-8489-A5D1DF3FC18F}"/>
    <cellStyle name="Comma 6 4 2 2 5 2 4" xfId="30721" xr:uid="{0FF41AB0-D970-4E31-9E8E-8298D6AF25BD}"/>
    <cellStyle name="Comma 6 4 2 2 5 3" xfId="11864" xr:uid="{000755D5-7700-4754-B967-5ED980124053}"/>
    <cellStyle name="Comma 6 4 2 2 5 3 2" xfId="22244" xr:uid="{901EA211-D1BA-4DDB-BF1A-DE2745178C81}"/>
    <cellStyle name="Comma 6 4 2 2 5 4" xfId="27948" xr:uid="{7A21C380-1C3B-405E-8007-F7F0A2667C6A}"/>
    <cellStyle name="Comma 6 4 2 2 5 5" xfId="26354" xr:uid="{BF873D68-89B9-4165-9916-E524D274416D}"/>
    <cellStyle name="Comma 6 4 2 2 5 6" xfId="16578" xr:uid="{DD76C47B-4BEF-4E5F-8149-569D6F982A01}"/>
    <cellStyle name="Comma 6 4 2 2 6" xfId="4887" xr:uid="{EA5D0D92-CCEF-4853-BE03-D86DFD2ECEDF}"/>
    <cellStyle name="Comma 6 4 2 2 6 2" xfId="28017" xr:uid="{8DB2376A-D7D2-4A96-83ED-7EFE0D22FA4E}"/>
    <cellStyle name="Comma 6 4 2 2 6 3" xfId="27153" xr:uid="{88855DC0-CDE1-4E14-A52B-9DE3A3E64F10}"/>
    <cellStyle name="Comma 6 4 2 2 6 4" xfId="14179" xr:uid="{D4053323-D138-435E-B09B-2D06BF1F3177}"/>
    <cellStyle name="Comma 6 4 2 2 7" xfId="6632" xr:uid="{A8C3E90C-E98A-4A69-BCCD-D65AB4659552}"/>
    <cellStyle name="Comma 6 4 2 2 7 2" xfId="17012" xr:uid="{35E27ADC-64E2-48C3-B047-3B99EA26CD8E}"/>
    <cellStyle name="Comma 6 4 2 2 8" xfId="9465" xr:uid="{1DE1E175-6029-46A6-8D6A-130CCE65B77A}"/>
    <cellStyle name="Comma 6 4 2 2 8 2" xfId="19845" xr:uid="{D0522DD5-F40C-4C3E-B363-511EC1C0075F}"/>
    <cellStyle name="Comma 6 4 2 2 9" xfId="24420" xr:uid="{8074B458-5983-4302-BBAA-E98DEE0AEFCE}"/>
    <cellStyle name="Comma 6 4 2 3" xfId="1697" xr:uid="{00000000-0005-0000-0000-000078020000}"/>
    <cellStyle name="Comma 6 4 2 3 2" xfId="3043" xr:uid="{00000000-0005-0000-0000-0000EA010000}"/>
    <cellStyle name="Comma 6 4 2 3 2 2" xfId="8122" xr:uid="{0384A77A-4C50-4A21-9871-8CEEE901F830}"/>
    <cellStyle name="Comma 6 4 2 3 2 2 2" xfId="28803" xr:uid="{AC14E83F-D38E-4E39-AEB7-0CD9C098D261}"/>
    <cellStyle name="Comma 6 4 2 3 2 2 2 2" xfId="31220" xr:uid="{020E94C7-3C33-4C62-9CE1-8B3A7270B784}"/>
    <cellStyle name="Comma 6 4 2 3 2 2 2 3" xfId="30723" xr:uid="{F335279E-1B9E-4D18-8CA1-66BD0EDC3A2A}"/>
    <cellStyle name="Comma 6 4 2 3 2 2 3" xfId="26799" xr:uid="{ABDB6786-F739-47A6-AB97-7ACED774675F}"/>
    <cellStyle name="Comma 6 4 2 3 2 2 4" xfId="18502" xr:uid="{8B0BF2DE-017B-40C1-987A-4EA279A1DDD3}"/>
    <cellStyle name="Comma 6 4 2 3 2 3" xfId="10955" xr:uid="{F5D47024-2265-4130-A6B8-E2481033798A}"/>
    <cellStyle name="Comma 6 4 2 3 2 3 2" xfId="21335" xr:uid="{5CC7CCD4-B9FD-41AF-86B6-CBA8245B1A71}"/>
    <cellStyle name="Comma 6 4 2 3 2 4" xfId="25446" xr:uid="{1DEB5072-6A52-41B8-B09E-A4269DE1A5FD}"/>
    <cellStyle name="Comma 6 4 2 3 2 5" xfId="15669" xr:uid="{AFFB747D-8F23-4C0B-A899-0DC021FEA89B}"/>
    <cellStyle name="Comma 6 4 2 3 3" xfId="2081" xr:uid="{00000000-0005-0000-0000-000078020000}"/>
    <cellStyle name="Comma 6 4 2 3 4" xfId="4404" xr:uid="{1FB2328B-4382-487E-A902-9BD441BC9913}"/>
    <cellStyle name="Comma 6 4 2 3 4 2" xfId="9175" xr:uid="{8F66199E-1B28-43E3-A19F-CFC291178D6D}"/>
    <cellStyle name="Comma 6 4 2 3 4 2 2" xfId="19555" xr:uid="{D5DEDE6B-E6E5-4EAD-AA05-81693599A82E}"/>
    <cellStyle name="Comma 6 4 2 3 4 2 3" xfId="31069" xr:uid="{55898A08-20A6-4893-81F2-362535D71995}"/>
    <cellStyle name="Comma 6 4 2 3 4 2 4" xfId="30722" xr:uid="{991663E5-093A-4C82-AB81-8EF79A9D4B8B}"/>
    <cellStyle name="Comma 6 4 2 3 4 3" xfId="12008" xr:uid="{D49E91B3-9301-482A-B4BF-5C9AEB14AC53}"/>
    <cellStyle name="Comma 6 4 2 3 4 3 2" xfId="22388" xr:uid="{17A37291-6571-4D15-B536-039ED25AA43D}"/>
    <cellStyle name="Comma 6 4 2 3 4 4" xfId="16722" xr:uid="{0E1BB8D7-1061-41AD-9946-F1642322DE7C}"/>
    <cellStyle name="Comma 6 4 2 3 5" xfId="5591" xr:uid="{B77D97DF-34AC-4B61-94AB-5E81CC907204}"/>
    <cellStyle name="Comma 6 4 2 3 5 2" xfId="29689" xr:uid="{63269818-A85D-49A6-B8ED-4F376BDFFA23}"/>
    <cellStyle name="Comma 6 4 2 3 5 2 2" xfId="30965" xr:uid="{7D70C7BF-EF85-401A-AD86-BF5235BE5695}"/>
    <cellStyle name="Comma 6 4 2 3 6" xfId="23431" xr:uid="{44806F47-1906-4B34-89B1-7A5705E499F2}"/>
    <cellStyle name="Comma 6 4 2 3 7" xfId="13549" xr:uid="{85825A31-9239-462E-B016-0AC77AABAAAB}"/>
    <cellStyle name="Comma 6 4 2 4" xfId="1698" xr:uid="{00000000-0005-0000-0000-000079020000}"/>
    <cellStyle name="Comma 6 4 2 4 2" xfId="3041" xr:uid="{00000000-0005-0000-0000-0000EB010000}"/>
    <cellStyle name="Comma 6 4 2 4 2 2" xfId="8120" xr:uid="{ADF22222-811F-4F84-B720-222185DDB4A1}"/>
    <cellStyle name="Comma 6 4 2 4 2 2 2" xfId="28801" xr:uid="{922D86D4-CE5F-49B6-BB93-8FE1C4D72254}"/>
    <cellStyle name="Comma 6 4 2 4 2 2 3" xfId="27696" xr:uid="{6FD99DB8-EBD7-49EB-8A7C-1342FBAC3836}"/>
    <cellStyle name="Comma 6 4 2 4 2 2 4" xfId="18500" xr:uid="{1239A679-9578-452E-BA64-7D79A9553E4B}"/>
    <cellStyle name="Comma 6 4 2 4 2 3" xfId="10953" xr:uid="{9CFE8881-6865-452C-A880-B409BA8FC2FB}"/>
    <cellStyle name="Comma 6 4 2 4 2 3 2" xfId="21333" xr:uid="{3FD0A189-72D1-44EF-8586-68EB0ACC380D}"/>
    <cellStyle name="Comma 6 4 2 4 2 4" xfId="24416" xr:uid="{D6823635-BF87-412A-97CD-62CD1E9247DB}"/>
    <cellStyle name="Comma 6 4 2 4 2 5" xfId="15667" xr:uid="{31150317-04E8-41C9-A993-9077679AFEB5}"/>
    <cellStyle name="Comma 6 4 2 4 3" xfId="3671" xr:uid="{00000000-0005-0000-0000-000079020000}"/>
    <cellStyle name="Comma 6 4 2 4 4" xfId="5592" xr:uid="{5E240531-8C52-4B64-996E-6CF2C56EAD6B}"/>
    <cellStyle name="Comma 6 4 2 4 4 2" xfId="29947" xr:uid="{F9D8C378-6662-4A0B-BF57-80CDD28C6729}"/>
    <cellStyle name="Comma 6 4 2 4 5" xfId="23884" xr:uid="{43568BDD-A2A2-40C8-B1D3-E9FAF4B904FE}"/>
    <cellStyle name="Comma 6 4 2 4 6" xfId="13547" xr:uid="{B4E62D67-D4F8-4AEE-A0C8-D1B0BC76898D}"/>
    <cellStyle name="Comma 6 4 2 5" xfId="1693" xr:uid="{00000000-0005-0000-0000-00007A020000}"/>
    <cellStyle name="Comma 6 4 2 5 2" xfId="2528" xr:uid="{00000000-0005-0000-0000-0000EC010000}"/>
    <cellStyle name="Comma 6 4 2 5 2 2" xfId="7652" xr:uid="{31EE074A-1A25-4279-9498-1557E65A9611}"/>
    <cellStyle name="Comma 6 4 2 5 2 2 2" xfId="18032" xr:uid="{2E5103D4-FE6F-4FD3-8CF2-4F6CBE43E536}"/>
    <cellStyle name="Comma 6 4 2 5 2 3" xfId="10485" xr:uid="{47A8CDED-9374-4C4C-9AD1-F9989393134E}"/>
    <cellStyle name="Comma 6 4 2 5 2 3 2" xfId="20865" xr:uid="{894DF4C3-B7A2-4D59-8DF5-E6A4EC275E7C}"/>
    <cellStyle name="Comma 6 4 2 5 2 4" xfId="27790" xr:uid="{E1105289-3713-4AAF-B940-F952224F0EDC}"/>
    <cellStyle name="Comma 6 4 2 5 2 5" xfId="28455" xr:uid="{D273BE61-BBFD-447D-B264-4CFF693C5FDF}"/>
    <cellStyle name="Comma 6 4 2 5 2 6" xfId="15199" xr:uid="{4A290AF2-28F0-47E5-8AC6-D53A411884E3}"/>
    <cellStyle name="Comma 6 4 2 5 3" xfId="3563" xr:uid="{00000000-0005-0000-0000-00007A020000}"/>
    <cellStyle name="Comma 6 4 2 5 4" xfId="5589" xr:uid="{79D951B6-7C6B-413F-B554-86ACD55AFC22}"/>
    <cellStyle name="Comma 6 4 2 5 4 2" xfId="29874" xr:uid="{1F5868CB-B8F6-4FD2-BE45-16F85B1BB38D}"/>
    <cellStyle name="Comma 6 4 2 5 5" xfId="23934" xr:uid="{61B540B9-A018-4E28-B282-83577ECA9D03}"/>
    <cellStyle name="Comma 6 4 2 5 6" xfId="12915" xr:uid="{C6259B45-015A-4F34-84F8-1B874A052B21}"/>
    <cellStyle name="Comma 6 4 2 6" xfId="2280" xr:uid="{00000000-0005-0000-0000-0000E7010000}"/>
    <cellStyle name="Comma 6 4 2 6 2" xfId="7406" xr:uid="{6714873E-F416-44C5-82FA-E05131962C6E}"/>
    <cellStyle name="Comma 6 4 2 6 2 2" xfId="17786" xr:uid="{DAB56B7B-C136-47C5-A747-7B121669E960}"/>
    <cellStyle name="Comma 6 4 2 6 3" xfId="10239" xr:uid="{4C8AE7B1-A4A9-425A-9167-B6967CFE222E}"/>
    <cellStyle name="Comma 6 4 2 6 3 2" xfId="20619" xr:uid="{19177BF8-5573-4BFF-B173-1662A0989156}"/>
    <cellStyle name="Comma 6 4 2 6 4" xfId="23821" xr:uid="{AC9C99D0-AB2A-4CD9-91CC-19279A8AFCB3}"/>
    <cellStyle name="Comma 6 4 2 6 5" xfId="26846" xr:uid="{1A57839F-464C-450B-87F9-255CD7C009FB}"/>
    <cellStyle name="Comma 6 4 2 6 6" xfId="14953" xr:uid="{1E6FD0BC-2500-4D19-B49D-410520A4EE12}"/>
    <cellStyle name="Comma 6 4 2 7" xfId="3819" xr:uid="{92CFE6F2-A1C9-4A93-BBED-550530B8857A}"/>
    <cellStyle name="Comma 6 4 2 7 2" xfId="8651" xr:uid="{6163D877-2216-4038-9EB4-81712A04994C}"/>
    <cellStyle name="Comma 6 4 2 7 2 2" xfId="19031" xr:uid="{03ADF068-45AD-4DAB-8C61-3E6015003565}"/>
    <cellStyle name="Comma 6 4 2 7 3" xfId="11484" xr:uid="{B63E5292-1B5E-45E0-93E5-4A060B62CDFF}"/>
    <cellStyle name="Comma 6 4 2 7 3 2" xfId="21864" xr:uid="{7283CF71-5EE7-47AA-B790-60924D944E8F}"/>
    <cellStyle name="Comma 6 4 2 7 4" xfId="25889" xr:uid="{F39EEEA6-603F-4E58-945E-BB29862672B2}"/>
    <cellStyle name="Comma 6 4 2 7 5" xfId="26506" xr:uid="{C2E764BB-88F9-4C12-9ADA-9E379CE1C073}"/>
    <cellStyle name="Comma 6 4 2 7 6" xfId="16198" xr:uid="{EF1D7535-5DF8-4A8B-938B-FBCFC8BDE855}"/>
    <cellStyle name="Comma 6 4 2 8" xfId="4886" xr:uid="{B9ED5642-C6EF-4D18-85FB-1F3A8F4EEE28}"/>
    <cellStyle name="Comma 6 4 2 8 2" xfId="14178" xr:uid="{ECD191D8-EC14-4B95-862F-94FDC2BBCD9C}"/>
    <cellStyle name="Comma 6 4 2 9" xfId="6631" xr:uid="{D4B262BE-F461-4DC9-89DC-2023215ABCFD}"/>
    <cellStyle name="Comma 6 4 2 9 2" xfId="17011" xr:uid="{6E0271B9-4A40-4868-BD41-DAD782E2C209}"/>
    <cellStyle name="Comma 6 4 3" xfId="498" xr:uid="{00000000-0005-0000-0000-00007B020000}"/>
    <cellStyle name="Comma 6 4 3 10" xfId="25486" xr:uid="{99E9E6DC-A851-4F87-A404-F8E922B22778}"/>
    <cellStyle name="Comma 6 4 3 11" xfId="12669" xr:uid="{5A4B5E9F-8AD8-4DAE-ADCF-C4E4E84DC022}"/>
    <cellStyle name="Comma 6 4 3 2" xfId="1700" xr:uid="{00000000-0005-0000-0000-00007C020000}"/>
    <cellStyle name="Comma 6 4 3 2 2" xfId="3045" xr:uid="{00000000-0005-0000-0000-0000EF010000}"/>
    <cellStyle name="Comma 6 4 3 2 2 2" xfId="6161" xr:uid="{9DE87451-BF29-4F9C-8D44-3C00B4B7AB11}"/>
    <cellStyle name="Comma 6 4 3 2 2 2 2" xfId="25627" xr:uid="{1BE7515C-653A-4F87-876F-63B764521DA0}"/>
    <cellStyle name="Comma 6 4 3 2 2 2 2 2" xfId="28546" xr:uid="{76250F69-99E5-4C87-AA68-28CAC0ABE243}"/>
    <cellStyle name="Comma 6 4 3 2 2 2 2 3" xfId="31160" xr:uid="{B8B7D374-F9E5-4444-AC13-477FC287386D}"/>
    <cellStyle name="Comma 6 4 3 2 2 2 3" xfId="28604" xr:uid="{05D73697-F366-4499-ADE0-47D3DE37ECFB}"/>
    <cellStyle name="Comma 6 4 3 2 2 2 4" xfId="15671" xr:uid="{DAA6396E-5617-4A70-B574-AFCD162D4D30}"/>
    <cellStyle name="Comma 6 4 3 2 2 3" xfId="8124" xr:uid="{6C0A3AD5-AA43-4E8F-AD77-C0019D0A2C78}"/>
    <cellStyle name="Comma 6 4 3 2 2 3 2" xfId="28805" xr:uid="{F2C78387-E4A4-41C7-80DE-D7182430BC82}"/>
    <cellStyle name="Comma 6 4 3 2 2 3 3" xfId="28126" xr:uid="{3D9342C1-D49F-4D43-8AC1-93AE5F56062A}"/>
    <cellStyle name="Comma 6 4 3 2 2 3 4" xfId="18504" xr:uid="{2304C356-D9FF-4CB7-8D43-1928F2D47AFB}"/>
    <cellStyle name="Comma 6 4 3 2 2 4" xfId="10957" xr:uid="{A9FEC1FC-DA92-4D7E-A9BA-4BE6D80C1BBE}"/>
    <cellStyle name="Comma 6 4 3 2 2 4 2" xfId="21337" xr:uid="{A0857218-8F4D-4CD3-B2A0-11E1240D74D4}"/>
    <cellStyle name="Comma 6 4 3 2 2 5" xfId="22938" xr:uid="{F447AA7E-14C2-47CB-8EA8-D414A90848E1}"/>
    <cellStyle name="Comma 6 4 3 2 2 6" xfId="13551" xr:uid="{131ED52A-BDC5-46E9-BF9F-9B7B0B88F1B6}"/>
    <cellStyle name="Comma 6 4 3 2 3" xfId="2674" xr:uid="{00000000-0005-0000-0000-0000EE010000}"/>
    <cellStyle name="Comma 6 4 3 2 3 2" xfId="7797" xr:uid="{0F2D7387-1C2C-43EA-8D1B-DCD8B47814A5}"/>
    <cellStyle name="Comma 6 4 3 2 3 2 2" xfId="27269" xr:uid="{5B830BD1-7260-4C2A-8DB9-D8138AC7079C}"/>
    <cellStyle name="Comma 6 4 3 2 3 2 3" xfId="28437" xr:uid="{21009788-6F5C-4071-A2DC-85665187ADF3}"/>
    <cellStyle name="Comma 6 4 3 2 3 2 4" xfId="18177" xr:uid="{9C68AE63-D3BE-44EC-93A1-10DEC2A2FD8F}"/>
    <cellStyle name="Comma 6 4 3 2 3 3" xfId="10630" xr:uid="{E243FB16-8574-4B4D-9DCC-E703BA2E9B76}"/>
    <cellStyle name="Comma 6 4 3 2 3 3 2" xfId="21010" xr:uid="{73F9FFA3-B985-40BB-8F39-555D2D339E60}"/>
    <cellStyle name="Comma 6 4 3 2 3 4" xfId="25067" xr:uid="{8943FECE-0FE9-448B-8798-C7D4A06BFB9E}"/>
    <cellStyle name="Comma 6 4 3 2 3 5" xfId="15344" xr:uid="{FC4FEB2E-5924-4D22-91C3-E4EA0BEE808D}"/>
    <cellStyle name="Comma 6 4 3 2 4" xfId="3649" xr:uid="{00000000-0005-0000-0000-00007C020000}"/>
    <cellStyle name="Comma 6 4 3 2 5" xfId="4261" xr:uid="{A51EAC08-E66F-40E2-903C-7CC3150401A1}"/>
    <cellStyle name="Comma 6 4 3 2 5 2" xfId="9032" xr:uid="{9CB19842-F4C9-4617-BA4E-C32A4ABED1D6}"/>
    <cellStyle name="Comma 6 4 3 2 5 2 2" xfId="19412" xr:uid="{29A40CE9-1ADF-482C-8C07-4FAB69ECEEE9}"/>
    <cellStyle name="Comma 6 4 3 2 5 2 3" xfId="31036" xr:uid="{48EC53A8-509B-4602-9481-7646B7A295C3}"/>
    <cellStyle name="Comma 6 4 3 2 5 2 4" xfId="30725" xr:uid="{DAB1BA0C-8406-4AF8-9D58-1646B3244154}"/>
    <cellStyle name="Comma 6 4 3 2 5 3" xfId="11865" xr:uid="{23A53419-8BF1-421F-A70F-CACA88D74416}"/>
    <cellStyle name="Comma 6 4 3 2 5 3 2" xfId="22245" xr:uid="{EB58247D-0D07-4A99-B592-41F2A71DB9DA}"/>
    <cellStyle name="Comma 6 4 3 2 5 4" xfId="27781" xr:uid="{70C3B298-AD80-4B7B-B6B7-937B7807FEF0}"/>
    <cellStyle name="Comma 6 4 3 2 5 5" xfId="26941" xr:uid="{0A76B398-CCEB-44F2-A850-E5E77487E760}"/>
    <cellStyle name="Comma 6 4 3 2 5 6" xfId="16579" xr:uid="{2E50FF22-5A32-4A14-A5DC-A900B3753DB5}"/>
    <cellStyle name="Comma 6 4 3 2 6" xfId="5594" xr:uid="{5E2AC345-4328-4BFD-8DA3-5CCEC7838AEA}"/>
    <cellStyle name="Comma 6 4 3 2 6 2" xfId="29720" xr:uid="{B517F1E3-A38C-4F58-A6FD-5D445DFE68EB}"/>
    <cellStyle name="Comma 6 4 3 2 6 2 2" xfId="30966" xr:uid="{68C3F424-D42B-415D-A275-3C3491C69598}"/>
    <cellStyle name="Comma 6 4 3 2 7" xfId="22717" xr:uid="{2381AC7C-D874-457D-824B-CD7134186CFD}"/>
    <cellStyle name="Comma 6 4 3 2 8" xfId="13081" xr:uid="{CB1CC082-7815-46C3-8934-9E81858CC6E3}"/>
    <cellStyle name="Comma 6 4 3 3" xfId="1701" xr:uid="{00000000-0005-0000-0000-00007D020000}"/>
    <cellStyle name="Comma 6 4 3 3 2" xfId="3046" xr:uid="{00000000-0005-0000-0000-0000F0010000}"/>
    <cellStyle name="Comma 6 4 3 3 2 2" xfId="8125" xr:uid="{E1647CBD-57C7-49A5-8AD5-21902424509E}"/>
    <cellStyle name="Comma 6 4 3 3 2 2 2" xfId="28806" xr:uid="{7AF06F04-B747-4D85-A892-73CBA0EA89FC}"/>
    <cellStyle name="Comma 6 4 3 3 2 2 3" xfId="26418" xr:uid="{A4AFFC74-E361-4181-9D14-1A2AA74BA744}"/>
    <cellStyle name="Comma 6 4 3 3 2 2 4" xfId="18505" xr:uid="{80803E80-3592-497A-882C-532D47CAD3F1}"/>
    <cellStyle name="Comma 6 4 3 3 2 3" xfId="10958" xr:uid="{A5CEA30C-A014-4CC8-B570-6C5E75F60085}"/>
    <cellStyle name="Comma 6 4 3 3 2 3 2" xfId="21338" xr:uid="{B2944D65-2E02-4493-94E6-C3ED577A2F5A}"/>
    <cellStyle name="Comma 6 4 3 3 2 4" xfId="24513" xr:uid="{99256903-5A76-4761-8307-3040FBD844E4}"/>
    <cellStyle name="Comma 6 4 3 3 2 5" xfId="15672" xr:uid="{797CFECA-5B3A-425C-8321-CA57176B4E48}"/>
    <cellStyle name="Comma 6 4 3 3 3" xfId="3612" xr:uid="{00000000-0005-0000-0000-00007D020000}"/>
    <cellStyle name="Comma 6 4 3 3 4" xfId="4405" xr:uid="{8749C45E-E41A-4304-B61B-78506631CC99}"/>
    <cellStyle name="Comma 6 4 3 3 4 2" xfId="9176" xr:uid="{58432CAA-B985-4BC9-9656-18D51ACB7F3C}"/>
    <cellStyle name="Comma 6 4 3 3 4 2 2" xfId="19556" xr:uid="{130B0B8D-4585-458D-947D-4883D9BB8669}"/>
    <cellStyle name="Comma 6 4 3 3 4 2 3" xfId="31070" xr:uid="{64CBF01D-BCC0-4E97-A30C-4817D685CDEB}"/>
    <cellStyle name="Comma 6 4 3 3 4 2 4" xfId="30726" xr:uid="{32E7DD8E-8E93-48A0-B22A-199885881375}"/>
    <cellStyle name="Comma 6 4 3 3 4 3" xfId="12009" xr:uid="{88B8CD83-86AD-4EDE-8804-B00361DDCBA9}"/>
    <cellStyle name="Comma 6 4 3 3 4 3 2" xfId="22389" xr:uid="{77E9CE91-FD59-4A3C-8041-0796A6B5D588}"/>
    <cellStyle name="Comma 6 4 3 3 4 4" xfId="16723" xr:uid="{4DCC8238-8690-47E5-AC62-1D9F5187A8AC}"/>
    <cellStyle name="Comma 6 4 3 3 5" xfId="5595" xr:uid="{8CF9A14E-6DB8-411F-9023-F13F2916B13F}"/>
    <cellStyle name="Comma 6 4 3 3 5 2" xfId="29705" xr:uid="{8C47B7A5-55DE-41F0-ABE8-96B67015A584}"/>
    <cellStyle name="Comma 6 4 3 3 6" xfId="24025" xr:uid="{8B39DA3A-C438-4ADA-826C-4F6E92D2FD76}"/>
    <cellStyle name="Comma 6 4 3 3 7" xfId="13552" xr:uid="{B90FC4BC-D5EE-4BFC-97CD-4E73557F868E}"/>
    <cellStyle name="Comma 6 4 3 4" xfId="1699" xr:uid="{00000000-0005-0000-0000-00007E020000}"/>
    <cellStyle name="Comma 6 4 3 4 2" xfId="3044" xr:uid="{00000000-0005-0000-0000-0000F1010000}"/>
    <cellStyle name="Comma 6 4 3 4 2 2" xfId="8123" xr:uid="{3608156F-8EFF-4B12-B2DE-E52AD2437F57}"/>
    <cellStyle name="Comma 6 4 3 4 2 2 2" xfId="28804" xr:uid="{B98C073F-6138-401A-83A0-F369A3A9D6F6}"/>
    <cellStyle name="Comma 6 4 3 4 2 2 3" xfId="27089" xr:uid="{46AB2BEE-3AC9-4711-AFA2-9CF90C02A985}"/>
    <cellStyle name="Comma 6 4 3 4 2 2 4" xfId="18503" xr:uid="{B643F2D4-3235-49CA-A168-457CC3C641F7}"/>
    <cellStyle name="Comma 6 4 3 4 2 3" xfId="10956" xr:uid="{04D550A1-46DD-4932-B220-53E593ED5562}"/>
    <cellStyle name="Comma 6 4 3 4 2 3 2" xfId="21336" xr:uid="{482C49D2-0469-4D42-A938-CE70AC63C0E6}"/>
    <cellStyle name="Comma 6 4 3 4 2 4" xfId="25642" xr:uid="{400FD5B9-741B-4FA3-9B44-D231F7466CE7}"/>
    <cellStyle name="Comma 6 4 3 4 2 5" xfId="15670" xr:uid="{5FD351B0-0009-4143-9224-F9D3B6D1470E}"/>
    <cellStyle name="Comma 6 4 3 4 3" xfId="3697" xr:uid="{00000000-0005-0000-0000-00007E020000}"/>
    <cellStyle name="Comma 6 4 3 4 4" xfId="5593" xr:uid="{597046DC-F5C8-4A2C-9A13-CCBC4373604F}"/>
    <cellStyle name="Comma 6 4 3 4 4 2" xfId="29949" xr:uid="{A9380C1B-14A6-4B53-9630-BB03006EEA3E}"/>
    <cellStyle name="Comma 6 4 3 4 5" xfId="25477" xr:uid="{AEBF6BF0-781B-4251-9C43-BF55D4DC9F58}"/>
    <cellStyle name="Comma 6 4 3 4 6" xfId="13550" xr:uid="{B4199247-567C-4F13-B7D1-F52C7E04729D}"/>
    <cellStyle name="Comma 6 4 3 5" xfId="2631" xr:uid="{00000000-0005-0000-0000-0000F2010000}"/>
    <cellStyle name="Comma 6 4 3 5 2" xfId="5892" xr:uid="{4BECADB6-235B-4CAC-85C0-80D0E27B1737}"/>
    <cellStyle name="Comma 6 4 3 5 2 2" xfId="28301" xr:uid="{1BA41FC7-0065-4D43-BA00-BDEAFE6AEDAD}"/>
    <cellStyle name="Comma 6 4 3 5 2 3" xfId="27213" xr:uid="{BF202D75-2FFE-4931-8BE5-4A175775E00B}"/>
    <cellStyle name="Comma 6 4 3 5 2 4" xfId="15302" xr:uid="{5B87071E-8FCF-43D2-9B8C-50EBB975AD9F}"/>
    <cellStyle name="Comma 6 4 3 5 3" xfId="7755" xr:uid="{5E3F39A1-AB86-48FC-AE39-E9EBF19A365A}"/>
    <cellStyle name="Comma 6 4 3 5 3 2" xfId="18135" xr:uid="{D3B9B875-3C36-4038-A144-7BABB514FC75}"/>
    <cellStyle name="Comma 6 4 3 5 4" xfId="10588" xr:uid="{8F0C5218-4D09-4D7A-964D-0AFC40F6DFEB}"/>
    <cellStyle name="Comma 6 4 3 5 4 2" xfId="20968" xr:uid="{F969427A-56A9-4C66-B48B-5630DFB9516B}"/>
    <cellStyle name="Comma 6 4 3 5 5" xfId="24236" xr:uid="{C18D7421-1938-4614-97DD-D9CCFEB24FF0}"/>
    <cellStyle name="Comma 6 4 3 5 6" xfId="13018" xr:uid="{73E37B0D-96A4-40DD-A58F-BE503DB3A20D}"/>
    <cellStyle name="Comma 6 4 3 6" xfId="4126" xr:uid="{BC11153B-3590-4A4C-9A42-D5B85167EDEC}"/>
    <cellStyle name="Comma 6 4 3 6 2" xfId="8897" xr:uid="{5987FDF2-CD76-4027-8C40-BADE8EB16492}"/>
    <cellStyle name="Comma 6 4 3 6 2 2" xfId="19277" xr:uid="{C77FE529-4055-4AE2-90DD-A660AD868028}"/>
    <cellStyle name="Comma 6 4 3 6 2 3" xfId="31009" xr:uid="{2C79F960-4C49-4A44-BE3E-BA4DD4C9FBB0}"/>
    <cellStyle name="Comma 6 4 3 6 2 4" xfId="30724" xr:uid="{888020BF-966F-45AF-AD87-05FC86173A31}"/>
    <cellStyle name="Comma 6 4 3 6 3" xfId="11730" xr:uid="{C5637927-D691-4E7B-8071-78C18F69F33B}"/>
    <cellStyle name="Comma 6 4 3 6 3 2" xfId="22110" xr:uid="{FF695EF4-4938-421C-B4C1-B1580C099238}"/>
    <cellStyle name="Comma 6 4 3 6 4" xfId="24160" xr:uid="{DA708D23-DBBB-4E21-A69E-2C68CD775D36}"/>
    <cellStyle name="Comma 6 4 3 6 5" xfId="26772" xr:uid="{427B066A-B632-4273-AD4F-6D47319C3D9E}"/>
    <cellStyle name="Comma 6 4 3 6 6" xfId="16444" xr:uid="{74E4A04D-2625-40F8-913E-E71CD7A37B6E}"/>
    <cellStyle name="Comma 6 4 3 7" xfId="4888" xr:uid="{FF7A6E91-B71F-402F-84BE-27BA9A689206}"/>
    <cellStyle name="Comma 6 4 3 7 2" xfId="26954" xr:uid="{E692CFC7-761B-4524-AEF1-ADA4AE5C43EA}"/>
    <cellStyle name="Comma 6 4 3 7 3" xfId="28460" xr:uid="{EF2DDD8E-D26A-4D5D-AC55-67A7CC964379}"/>
    <cellStyle name="Comma 6 4 3 7 4" xfId="14180" xr:uid="{958C6408-2027-4BE6-B6CD-ED8CF2230424}"/>
    <cellStyle name="Comma 6 4 3 8" xfId="6633" xr:uid="{A8484347-CEB4-4D7F-B443-41F73EC9CF28}"/>
    <cellStyle name="Comma 6 4 3 8 2" xfId="17013" xr:uid="{86F2C499-DC60-442F-906F-348F5F5B6154}"/>
    <cellStyle name="Comma 6 4 3 9" xfId="9466" xr:uid="{44DF4BDE-7007-468D-A11A-5B176D57FA95}"/>
    <cellStyle name="Comma 6 4 3 9 2" xfId="19846" xr:uid="{6A3C9AA7-7596-4832-B681-46D68794F167}"/>
    <cellStyle name="Comma 6 4 4" xfId="499" xr:uid="{00000000-0005-0000-0000-00007F020000}"/>
    <cellStyle name="Comma 6 4 4 10" xfId="13079" xr:uid="{161F3D9E-FDAC-4369-8A82-BAFFD660836D}"/>
    <cellStyle name="Comma 6 4 4 2" xfId="1703" xr:uid="{00000000-0005-0000-0000-000080020000}"/>
    <cellStyle name="Comma 6 4 4 2 2" xfId="3047" xr:uid="{00000000-0005-0000-0000-0000F4010000}"/>
    <cellStyle name="Comma 6 4 4 2 2 2" xfId="8126" xr:uid="{144748D8-8110-4C5D-823F-47C3385D852A}"/>
    <cellStyle name="Comma 6 4 4 2 2 2 2" xfId="28807" xr:uid="{6AD90FE4-3CB8-4933-9B68-7C7298C52AE0}"/>
    <cellStyle name="Comma 6 4 4 2 2 2 3" xfId="28242" xr:uid="{238413C4-BC84-456A-A16A-38101E29D3E0}"/>
    <cellStyle name="Comma 6 4 4 2 2 2 4" xfId="18506" xr:uid="{F8F41174-04D6-4C1F-957B-0A4EDEB6160D}"/>
    <cellStyle name="Comma 6 4 4 2 2 3" xfId="10959" xr:uid="{05BA871B-49D9-49A9-BB48-6443A0BBCD06}"/>
    <cellStyle name="Comma 6 4 4 2 2 3 2" xfId="21339" xr:uid="{34C15700-FD27-4498-8393-09C164FCD201}"/>
    <cellStyle name="Comma 6 4 4 2 2 4" xfId="24760" xr:uid="{F1599F21-A582-4D54-8F2B-1F18A24D247D}"/>
    <cellStyle name="Comma 6 4 4 2 2 5" xfId="15673" xr:uid="{A3EA306A-3791-432B-8C4B-EF911D8EF55F}"/>
    <cellStyle name="Comma 6 4 4 2 3" xfId="3640" xr:uid="{00000000-0005-0000-0000-000080020000}"/>
    <cellStyle name="Comma 6 4 4 2 4" xfId="5596" xr:uid="{D7CC43DA-455D-407E-BF01-57D0564EA6B6}"/>
    <cellStyle name="Comma 6 4 4 2 4 2" xfId="29950" xr:uid="{FDB36AFE-899A-4744-9DD8-6E4865CE36DC}"/>
    <cellStyle name="Comma 6 4 4 2 5" xfId="23458" xr:uid="{25976DFB-D12E-44FC-BA6D-3E379ED1878F}"/>
    <cellStyle name="Comma 6 4 4 2 6" xfId="13553" xr:uid="{3DB1E49B-06F4-4933-AD00-0C600988B65B}"/>
    <cellStyle name="Comma 6 4 4 3" xfId="1704" xr:uid="{00000000-0005-0000-0000-000081020000}"/>
    <cellStyle name="Comma 6 4 4 3 2" xfId="4624" xr:uid="{9494D2FE-9603-4520-BB34-B0A7762C3101}"/>
    <cellStyle name="Comma 6 4 4 3 2 2" xfId="9395" xr:uid="{82C1F46B-3AB1-4180-B72C-C27061F6C38D}"/>
    <cellStyle name="Comma 6 4 4 3 2 2 2" xfId="19775" xr:uid="{D912D5B9-435E-47F8-B665-98B3269A7A93}"/>
    <cellStyle name="Comma 6 4 4 3 2 3" xfId="12228" xr:uid="{19AF2720-C897-4870-88B1-1084B759AD28}"/>
    <cellStyle name="Comma 6 4 4 3 2 3 2" xfId="22608" xr:uid="{BA23040E-9D36-43EE-A03D-912871B8A62D}"/>
    <cellStyle name="Comma 6 4 4 3 2 4" xfId="26198" xr:uid="{472BDDCC-6E87-4271-800D-0A670E255469}"/>
    <cellStyle name="Comma 6 4 4 3 2 5" xfId="27935" xr:uid="{C21A1C05-1A22-43CB-B467-F45DFFC42A54}"/>
    <cellStyle name="Comma 6 4 4 3 2 6" xfId="16942" xr:uid="{0B261E0F-2906-43CC-8B78-EF21FAC3E3A4}"/>
    <cellStyle name="Comma 6 4 4 3 3" xfId="25010" xr:uid="{D13AD506-B971-43E8-9263-B2003BB20B7B}"/>
    <cellStyle name="Comma 6 4 4 3 3 2" xfId="29901" xr:uid="{DE18F8CC-9AE1-4F5E-9463-70483CF3EC52}"/>
    <cellStyle name="Comma 6 4 4 3 4" xfId="30015" xr:uid="{54B5A641-CBAA-4C36-9169-160B5E571C1F}"/>
    <cellStyle name="Comma 6 4 4 4" xfId="1702" xr:uid="{00000000-0005-0000-0000-000082020000}"/>
    <cellStyle name="Comma 6 4 4 5" xfId="4259" xr:uid="{F88A1956-BAD7-4D08-9EEC-B2583E75D0DD}"/>
    <cellStyle name="Comma 6 4 4 5 2" xfId="9030" xr:uid="{921BDAC3-0294-4D86-8C5F-754A50525046}"/>
    <cellStyle name="Comma 6 4 4 5 2 2" xfId="19410" xr:uid="{7F2C0D14-E739-477C-A33B-5DDBE2A55F78}"/>
    <cellStyle name="Comma 6 4 4 5 2 3" xfId="31034" xr:uid="{7E47475A-DD01-4834-94C2-1630B8804BB1}"/>
    <cellStyle name="Comma 6 4 4 5 2 4" xfId="30727" xr:uid="{162F962F-579D-4E61-99F1-D903E08A5944}"/>
    <cellStyle name="Comma 6 4 4 5 3" xfId="11863" xr:uid="{CB563B1E-333D-437D-80F1-F1E92395B99F}"/>
    <cellStyle name="Comma 6 4 4 5 3 2" xfId="22243" xr:uid="{DAB37DDA-1810-4257-AF18-71A6F4AEF98C}"/>
    <cellStyle name="Comma 6 4 4 5 4" xfId="25901" xr:uid="{6E4D4D61-4FA4-40F8-B260-4F74A35085BF}"/>
    <cellStyle name="Comma 6 4 4 5 5" xfId="26027" xr:uid="{0AE5C490-7D0B-48C0-B974-61B1DA7B0177}"/>
    <cellStyle name="Comma 6 4 4 5 6" xfId="16577" xr:uid="{C055D660-BCFC-4A7A-8BC6-76732CE75695}"/>
    <cellStyle name="Comma 6 4 4 6" xfId="4889" xr:uid="{C522401C-4DD6-4E1D-99C9-6E3D20EE2307}"/>
    <cellStyle name="Comma 6 4 4 6 2" xfId="14181" xr:uid="{5A0FF2A1-DA42-4A5E-AA72-2558B44A6109}"/>
    <cellStyle name="Comma 6 4 4 7" xfId="6634" xr:uid="{73F23711-DC0F-4F58-BF0D-2FB69ED65B37}"/>
    <cellStyle name="Comma 6 4 4 7 2" xfId="17014" xr:uid="{4087778A-5F0C-451B-A20D-77C3676FFA5F}"/>
    <cellStyle name="Comma 6 4 4 8" xfId="9467" xr:uid="{3B9B1F41-8EAC-4A06-9F83-A42D7AB79BB2}"/>
    <cellStyle name="Comma 6 4 4 8 2" xfId="19847" xr:uid="{689CAA96-C143-47E1-B5AD-C8E73BCD6AA1}"/>
    <cellStyle name="Comma 6 4 4 9" xfId="23862" xr:uid="{7228455F-2DD3-482A-BC3F-C95BE560FE7B}"/>
    <cellStyle name="Comma 6 4 5" xfId="1705" xr:uid="{00000000-0005-0000-0000-000083020000}"/>
    <cellStyle name="Comma 6 4 5 2" xfId="3048" xr:uid="{00000000-0005-0000-0000-0000F5010000}"/>
    <cellStyle name="Comma 6 4 5 2 2" xfId="8127" xr:uid="{54D4C34B-2D2B-447A-B5B4-5775E8620FFC}"/>
    <cellStyle name="Comma 6 4 5 2 2 2" xfId="28808" xr:uid="{B647D0DC-ECE0-42C5-BCA0-0BB0781E8855}"/>
    <cellStyle name="Comma 6 4 5 2 2 2 2" xfId="31221" xr:uid="{691BCCD8-3FCB-46F4-AA19-66BD8B2792E8}"/>
    <cellStyle name="Comma 6 4 5 2 2 2 3" xfId="30729" xr:uid="{787E4866-BDC8-4893-9282-491F88D13FE5}"/>
    <cellStyle name="Comma 6 4 5 2 2 3" xfId="28586" xr:uid="{46477F41-C513-4AA2-B52E-DD5043778A61}"/>
    <cellStyle name="Comma 6 4 5 2 2 4" xfId="18507" xr:uid="{AE896CAB-4E2D-4BC4-A2FB-544C8CDB6C94}"/>
    <cellStyle name="Comma 6 4 5 2 3" xfId="10960" xr:uid="{50637E51-5562-46AD-B882-65EC355770F2}"/>
    <cellStyle name="Comma 6 4 5 2 3 2" xfId="21340" xr:uid="{850D5D37-6DE8-4841-9460-F73B80017985}"/>
    <cellStyle name="Comma 6 4 5 2 4" xfId="23525" xr:uid="{5BC62036-1F54-49D8-99C8-F8F4DB207CE7}"/>
    <cellStyle name="Comma 6 4 5 2 5" xfId="15674" xr:uid="{21144154-8EC4-4BBF-9F05-1059A220AD7A}"/>
    <cellStyle name="Comma 6 4 5 3" xfId="3590" xr:uid="{00000000-0005-0000-0000-000083020000}"/>
    <cellStyle name="Comma 6 4 5 4" xfId="4406" xr:uid="{7541ECBE-E625-46C2-913D-030F44B4E812}"/>
    <cellStyle name="Comma 6 4 5 4 2" xfId="9177" xr:uid="{10C0E120-5A4F-40E2-A73A-0F419D8AFE7D}"/>
    <cellStyle name="Comma 6 4 5 4 2 2" xfId="19557" xr:uid="{42C0B2DC-4602-4CB8-B7DD-A48E64A1A11E}"/>
    <cellStyle name="Comma 6 4 5 4 2 3" xfId="31071" xr:uid="{22979A5B-49A1-42E6-BA89-CCDBEAE37202}"/>
    <cellStyle name="Comma 6 4 5 4 2 4" xfId="30728" xr:uid="{E5F89DE4-F2D2-4C08-B671-36C13540F10E}"/>
    <cellStyle name="Comma 6 4 5 4 3" xfId="12010" xr:uid="{BC30DDE6-6812-430F-A96A-70862DC750C2}"/>
    <cellStyle name="Comma 6 4 5 4 3 2" xfId="22390" xr:uid="{94CCDCB7-721D-4547-9880-5CA7F7110942}"/>
    <cellStyle name="Comma 6 4 5 4 4" xfId="16724" xr:uid="{1A4CDAA2-885C-4A5C-95B3-C6CE07D1A4F9}"/>
    <cellStyle name="Comma 6 4 5 5" xfId="5597" xr:uid="{8F23EDCF-D0A9-4732-B643-145982D71AB9}"/>
    <cellStyle name="Comma 6 4 5 5 2" xfId="29684" xr:uid="{EF3BD0A6-DB09-431F-92E2-3C8D869A5B95}"/>
    <cellStyle name="Comma 6 4 5 5 2 2" xfId="30967" xr:uid="{308557D5-49FB-45ED-B51A-8AA44B8D7B71}"/>
    <cellStyle name="Comma 6 4 5 6" xfId="24374" xr:uid="{91D1EDE4-7110-405F-8750-08A556862BDF}"/>
    <cellStyle name="Comma 6 4 5 7" xfId="13554" xr:uid="{A7F02A6C-6510-4740-9354-BBF236F91E84}"/>
    <cellStyle name="Comma 6 4 6" xfId="1706" xr:uid="{00000000-0005-0000-0000-000084020000}"/>
    <cellStyle name="Comma 6 4 6 2" xfId="2873" xr:uid="{00000000-0005-0000-0000-0000F6010000}"/>
    <cellStyle name="Comma 6 4 6 2 2" xfId="7989" xr:uid="{DFBB432E-3A5A-496E-818E-C55060EC3CBB}"/>
    <cellStyle name="Comma 6 4 6 2 2 2" xfId="26251" xr:uid="{A6D4DEA5-5A3D-446F-9100-76438298D113}"/>
    <cellStyle name="Comma 6 4 6 2 2 2 2" xfId="31170" xr:uid="{9743733B-E35B-44C2-895E-4E9F3FD9AD20}"/>
    <cellStyle name="Comma 6 4 6 2 2 2 3" xfId="30730" xr:uid="{36F4C335-21C6-4B80-A783-6DEE9EA2C7B3}"/>
    <cellStyle name="Comma 6 4 6 2 2 3" xfId="26688" xr:uid="{F4F25F70-E51E-45AB-A23C-17588D0AB7CF}"/>
    <cellStyle name="Comma 6 4 6 2 2 4" xfId="18369" xr:uid="{751CBBBD-02F1-4EC8-A428-B1D92AA0FD74}"/>
    <cellStyle name="Comma 6 4 6 2 3" xfId="10822" xr:uid="{4B0563F5-F4ED-4FF4-B040-CF8FC99765CE}"/>
    <cellStyle name="Comma 6 4 6 2 3 2" xfId="21202" xr:uid="{6A137480-FFB3-476C-8BA5-C9E9950A55B4}"/>
    <cellStyle name="Comma 6 4 6 2 4" xfId="22968" xr:uid="{92746F34-F1DA-4DC9-AA9E-79EFD699D503}"/>
    <cellStyle name="Comma 6 4 6 2 5" xfId="15536" xr:uid="{F1E2F4F3-F31F-4441-8AD3-41AFDF0573C0}"/>
    <cellStyle name="Comma 6 4 6 3" xfId="3685" xr:uid="{00000000-0005-0000-0000-000084020000}"/>
    <cellStyle name="Comma 6 4 6 4" xfId="5598" xr:uid="{A8028302-ED8A-40B8-8A70-7BEFE282F4FC}"/>
    <cellStyle name="Comma 6 4 6 4 2" xfId="29922" xr:uid="{CDA048C9-974C-400A-AA42-F64BD97DF22B}"/>
    <cellStyle name="Comma 6 4 6 5" xfId="23416" xr:uid="{C2BB730C-BD1C-467F-A026-B3DC5A68504F}"/>
    <cellStyle name="Comma 6 4 6 6" xfId="13367" xr:uid="{1AC7631A-FD2B-4EB4-9784-B8AF1011B9CD}"/>
    <cellStyle name="Comma 6 4 7" xfId="1692" xr:uid="{00000000-0005-0000-0000-000085020000}"/>
    <cellStyle name="Comma 6 4 7 2" xfId="2468" xr:uid="{00000000-0005-0000-0000-0000F7010000}"/>
    <cellStyle name="Comma 6 4 7 2 2" xfId="7592" xr:uid="{A65CD5EB-1051-4973-BA95-26C5C049E7B7}"/>
    <cellStyle name="Comma 6 4 7 2 2 2" xfId="17972" xr:uid="{F1AB390C-53D0-4162-83C7-8EA513F983E3}"/>
    <cellStyle name="Comma 6 4 7 2 3" xfId="10425" xr:uid="{11D00CB4-211A-455B-B691-7CC4AD02121C}"/>
    <cellStyle name="Comma 6 4 7 2 3 2" xfId="20805" xr:uid="{7E0350DF-70CE-4B56-A34F-A26805D35A02}"/>
    <cellStyle name="Comma 6 4 7 2 4" xfId="27400" xr:uid="{46B2D801-E2B4-415C-A933-BDBDE9533E7C}"/>
    <cellStyle name="Comma 6 4 7 2 5" xfId="26154" xr:uid="{7CFDDA6D-9A08-4A78-B530-EB2BD8ECFC7B}"/>
    <cellStyle name="Comma 6 4 7 2 6" xfId="15139" xr:uid="{74FD98A7-4C92-4590-AADB-1C3B55717B94}"/>
    <cellStyle name="Comma 6 4 7 3" xfId="3635" xr:uid="{00000000-0005-0000-0000-000085020000}"/>
    <cellStyle name="Comma 6 4 7 4" xfId="5588" xr:uid="{5F3C36C8-D1B5-4C42-9705-CB72C5A4950A}"/>
    <cellStyle name="Comma 6 4 7 4 2" xfId="29862" xr:uid="{C263C62B-DABD-420C-A97D-0F3CE47933DF}"/>
    <cellStyle name="Comma 6 4 7 5" xfId="22830" xr:uid="{80ED073A-316E-4622-8079-102557309958}"/>
    <cellStyle name="Comma 6 4 7 6" xfId="12855" xr:uid="{F1798703-5663-4830-80B6-46478CA449D9}"/>
    <cellStyle name="Comma 6 4 8" xfId="2222" xr:uid="{00000000-0005-0000-0000-0000E6010000}"/>
    <cellStyle name="Comma 6 4 8 2" xfId="7348" xr:uid="{C41CE54C-FD8B-4A42-9930-9155DD2D3E09}"/>
    <cellStyle name="Comma 6 4 8 2 2" xfId="17728" xr:uid="{65DA0D79-1C0A-41F2-9143-825CBCBDD161}"/>
    <cellStyle name="Comma 6 4 8 2 2 2" xfId="31122" xr:uid="{24EFB6D6-DF65-42CC-96F4-F84914B8D4E7}"/>
    <cellStyle name="Comma 6 4 8 2 2 3" xfId="30731" xr:uid="{29EF420D-7071-41EC-A1CD-1C25DE9D0314}"/>
    <cellStyle name="Comma 6 4 8 3" xfId="10181" xr:uid="{908AC10B-86A3-411D-A405-A408A77ECBD5}"/>
    <cellStyle name="Comma 6 4 8 3 2" xfId="20561" xr:uid="{DC3F41D7-DCD9-4D73-9B1B-D3871BC7F286}"/>
    <cellStyle name="Comma 6 4 8 4" xfId="25406" xr:uid="{4359DC52-0CBD-4BDF-8FB2-AFDE5782EC45}"/>
    <cellStyle name="Comma 6 4 8 5" xfId="27613" xr:uid="{7F10D4B5-D9AF-4A09-8572-6652D106B2F7}"/>
    <cellStyle name="Comma 6 4 8 6" xfId="14895" xr:uid="{EB5A04D0-C700-4751-AC83-4883233AC4E1}"/>
    <cellStyle name="Comma 6 4 9" xfId="3867" xr:uid="{44D94F21-4B52-4460-9384-B6B9C6F74F70}"/>
    <cellStyle name="Comma 6 4 9 2" xfId="8698" xr:uid="{8384AADA-23E2-4A6B-A8D3-8EFF809C4492}"/>
    <cellStyle name="Comma 6 4 9 2 2" xfId="19078" xr:uid="{0325ACFA-2711-4CCD-A95E-46F0118EE30F}"/>
    <cellStyle name="Comma 6 4 9 3" xfId="11531" xr:uid="{8ABDBCA1-3D1C-410C-B9B7-FDC8023C9FBC}"/>
    <cellStyle name="Comma 6 4 9 3 2" xfId="21911" xr:uid="{BE857919-D2AA-423B-A68D-C9D2B6CDC4A4}"/>
    <cellStyle name="Comma 6 4 9 4" xfId="27711" xr:uid="{BCF7AB0B-7FF1-4ED6-A2B9-6C5D4BE30012}"/>
    <cellStyle name="Comma 6 4 9 5" xfId="27598" xr:uid="{3E954F38-21E4-424A-870B-3DF4002BE41B}"/>
    <cellStyle name="Comma 6 4 9 6" xfId="16245" xr:uid="{14FEADCD-C5DC-4910-9D9E-9078A2DC52FD}"/>
    <cellStyle name="Comma 6 5" xfId="1707" xr:uid="{00000000-0005-0000-0000-000086020000}"/>
    <cellStyle name="Comma 6 5 10" xfId="25750" xr:uid="{F3893E22-8AFA-4C20-88BE-99F6D0B7836B}"/>
    <cellStyle name="Comma 6 5 10 2" xfId="30004" xr:uid="{9BBA55C4-F717-4123-9745-FD974FD5C92B}"/>
    <cellStyle name="Comma 6 5 11" xfId="12958" xr:uid="{6081739D-F564-4AF8-9D03-600F4BF43A0D}"/>
    <cellStyle name="Comma 6 5 2" xfId="2675" xr:uid="{00000000-0005-0000-0000-0000F9010000}"/>
    <cellStyle name="Comma 6 5 2 2" xfId="3050" xr:uid="{00000000-0005-0000-0000-0000FA010000}"/>
    <cellStyle name="Comma 6 5 2 2 2" xfId="6163" xr:uid="{9072506B-66F6-434E-AF9A-C449954DC0D8}"/>
    <cellStyle name="Comma 6 5 2 2 2 2" xfId="27442" xr:uid="{9BBE47B7-6F11-45B5-8B2A-B0A3C36FE1BB}"/>
    <cellStyle name="Comma 6 5 2 2 2 2 2" xfId="31191" xr:uid="{325C7F89-E089-4071-A4CA-9ADB67FB52F9}"/>
    <cellStyle name="Comma 6 5 2 2 2 2 3" xfId="30733" xr:uid="{16F0985C-0D59-4C77-AE81-D539AE6EC8DC}"/>
    <cellStyle name="Comma 6 5 2 2 2 3" xfId="25994" xr:uid="{29FCB692-FD3E-4D43-8557-D799C388341A}"/>
    <cellStyle name="Comma 6 5 2 2 2 4" xfId="15676" xr:uid="{5CE6BAD9-BA76-4CB5-8800-77D44C849C38}"/>
    <cellStyle name="Comma 6 5 2 2 3" xfId="8129" xr:uid="{CE5D24FA-4D71-4FBE-8ABD-CFAD66472B47}"/>
    <cellStyle name="Comma 6 5 2 2 3 2" xfId="18509" xr:uid="{6069F6D0-7212-44E3-8E25-81661A9D5019}"/>
    <cellStyle name="Comma 6 5 2 2 4" xfId="10962" xr:uid="{7BD62EEE-A729-458D-B4B3-F68E635BB264}"/>
    <cellStyle name="Comma 6 5 2 2 4 2" xfId="21342" xr:uid="{AD7DC9C6-DC5C-44A6-9249-87D4B0A7A7C0}"/>
    <cellStyle name="Comma 6 5 2 2 5" xfId="24526" xr:uid="{7F466391-28BE-411E-B2DE-BE091A55F44A}"/>
    <cellStyle name="Comma 6 5 2 2 6" xfId="13556" xr:uid="{E4BE6815-7EC8-4CD5-9BD7-CBFE59D1CF49}"/>
    <cellStyle name="Comma 6 5 2 3" xfId="4262" xr:uid="{AE78412A-E3FD-4707-9349-D83D4CB2A6DF}"/>
    <cellStyle name="Comma 6 5 2 3 2" xfId="9033" xr:uid="{E04F1C4D-6215-48C9-8273-7D130D5F91D6}"/>
    <cellStyle name="Comma 6 5 2 3 2 2" xfId="29093" xr:uid="{F12DCF9A-CA5B-435F-8783-D7D7A2F6C175}"/>
    <cellStyle name="Comma 6 5 2 3 2 3" xfId="27011" xr:uid="{A7EDC08D-0DD7-4282-A2F4-ACBD8F2E9EE3}"/>
    <cellStyle name="Comma 6 5 2 3 2 4" xfId="19413" xr:uid="{01D3B6AA-65B1-45C6-BE98-8521B2340194}"/>
    <cellStyle name="Comma 6 5 2 3 2 5" xfId="31037" xr:uid="{8012AB0B-EB59-44A7-8DB7-259914660E82}"/>
    <cellStyle name="Comma 6 5 2 3 3" xfId="11866" xr:uid="{35E77887-7461-46CE-8CAC-49FA064BC684}"/>
    <cellStyle name="Comma 6 5 2 3 3 2" xfId="22246" xr:uid="{E16DFC60-DE26-40A4-BB19-DE0AF5BA5E71}"/>
    <cellStyle name="Comma 6 5 2 3 4" xfId="24173" xr:uid="{76B4C1B6-06C5-4A52-9551-5BF59DA735A3}"/>
    <cellStyle name="Comma 6 5 2 3 5" xfId="16580" xr:uid="{F083096D-6C9E-4EF8-BF38-7EAA039A1FF8}"/>
    <cellStyle name="Comma 6 5 2 4" xfId="5920" xr:uid="{D13FD7F3-58AF-4C81-814A-2FEC26EB0EE5}"/>
    <cellStyle name="Comma 6 5 2 4 2" xfId="28655" xr:uid="{90F87C2A-E3B4-4A3B-B5AC-CD9FF1CB3B92}"/>
    <cellStyle name="Comma 6 5 2 4 3" xfId="28052" xr:uid="{2E48367A-9396-43ED-B8EA-3AE7BCCC7C93}"/>
    <cellStyle name="Comma 6 5 2 4 4" xfId="15345" xr:uid="{FE28975C-1120-46E2-AE2B-57AE0ADC5BFD}"/>
    <cellStyle name="Comma 6 5 2 5" xfId="7798" xr:uid="{AEE457D1-6834-4469-9B49-34D97CE5E035}"/>
    <cellStyle name="Comma 6 5 2 5 2" xfId="18178" xr:uid="{78EBEE38-911A-4ADF-A398-2EDF0C44561C}"/>
    <cellStyle name="Comma 6 5 2 6" xfId="10631" xr:uid="{10FDC70E-6C80-42F3-8A52-BE45CC791EDB}"/>
    <cellStyle name="Comma 6 5 2 6 2" xfId="21011" xr:uid="{AE587D83-A7CB-4C01-BCA8-9E11CC2BC835}"/>
    <cellStyle name="Comma 6 5 2 7" xfId="23214" xr:uid="{AB361D29-4081-44C9-A5E9-DB52714463F5}"/>
    <cellStyle name="Comma 6 5 2 8" xfId="13082" xr:uid="{746895FD-FB8C-4EED-9F02-793D42642EFB}"/>
    <cellStyle name="Comma 6 5 3" xfId="3051" xr:uid="{00000000-0005-0000-0000-0000FB010000}"/>
    <cellStyle name="Comma 6 5 3 2" xfId="4407" xr:uid="{C911EB5E-6E7B-4CB3-8496-F6CCE884BF2D}"/>
    <cellStyle name="Comma 6 5 3 2 2" xfId="9178" xr:uid="{C9E444F1-FB04-4EFD-840F-941B5236CEC5}"/>
    <cellStyle name="Comma 6 5 3 2 2 2" xfId="19558" xr:uid="{7354D5C3-C2D3-4006-B5A7-37EEEAA03F4B}"/>
    <cellStyle name="Comma 6 5 3 2 2 3" xfId="31072" xr:uid="{A2A4928A-1757-4797-9AD6-3490D0D71705}"/>
    <cellStyle name="Comma 6 5 3 2 2 4" xfId="30734" xr:uid="{CC9E0DDD-F5C7-4081-BD6A-4AF5E6D9D0A0}"/>
    <cellStyle name="Comma 6 5 3 2 3" xfId="12011" xr:uid="{2BC2BFB9-8556-4E02-8D51-85A9A4066A50}"/>
    <cellStyle name="Comma 6 5 3 2 3 2" xfId="22391" xr:uid="{279F3012-F801-4901-855F-7207F0B8C6F5}"/>
    <cellStyle name="Comma 6 5 3 2 4" xfId="25766" xr:uid="{44B57F59-8D63-44FC-9A5D-4FB2EEAC2070}"/>
    <cellStyle name="Comma 6 5 3 2 5" xfId="26074" xr:uid="{379C5DA0-533C-48B5-B231-ECA27F7A9875}"/>
    <cellStyle name="Comma 6 5 3 2 6" xfId="16725" xr:uid="{56567B78-0819-460B-AB1A-50345959535A}"/>
    <cellStyle name="Comma 6 5 3 3" xfId="6164" xr:uid="{313C14E6-5D0D-4FEF-B7FA-102243C1E0EB}"/>
    <cellStyle name="Comma 6 5 3 3 2" xfId="15677" xr:uid="{99C5C290-A368-4B29-81E7-DE1E02D860C8}"/>
    <cellStyle name="Comma 6 5 3 4" xfId="8130" xr:uid="{EE3672A2-39EC-4801-B591-0EDBF521DB37}"/>
    <cellStyle name="Comma 6 5 3 4 2" xfId="18510" xr:uid="{99C90F8C-3849-42F7-B80E-53394043E507}"/>
    <cellStyle name="Comma 6 5 3 5" xfId="10963" xr:uid="{01B62E8D-BD90-4224-8DED-8A4A6EDD743D}"/>
    <cellStyle name="Comma 6 5 3 5 2" xfId="21343" xr:uid="{A5256953-0374-4D3F-AA09-24C136419803}"/>
    <cellStyle name="Comma 6 5 3 6" xfId="23480" xr:uid="{F7DAA880-D79D-4371-8FCA-5C59A2E1A85A}"/>
    <cellStyle name="Comma 6 5 3 7" xfId="13557" xr:uid="{C16AD644-B941-48BB-91D8-BFBCB2FF5E3B}"/>
    <cellStyle name="Comma 6 5 4" xfId="3049" xr:uid="{00000000-0005-0000-0000-0000FC010000}"/>
    <cellStyle name="Comma 6 5 4 2" xfId="6162" xr:uid="{77B98769-66EB-4F7C-9866-045F948AA391}"/>
    <cellStyle name="Comma 6 5 4 2 2" xfId="26979" xr:uid="{BA006FDD-D230-4740-8F19-385BCA299A85}"/>
    <cellStyle name="Comma 6 5 4 2 3" xfId="26580" xr:uid="{DEDB1051-D14F-42D5-8B77-0FDCFAE8744B}"/>
    <cellStyle name="Comma 6 5 4 2 4" xfId="15675" xr:uid="{95B7EA55-B59A-4C76-8EC3-A54B020BD472}"/>
    <cellStyle name="Comma 6 5 4 3" xfId="8128" xr:uid="{D165B3FE-DDB5-4059-8470-0266FCA7C301}"/>
    <cellStyle name="Comma 6 5 4 3 2" xfId="18508" xr:uid="{F2BECBEB-1EEF-4D21-9D43-F4CF9E187924}"/>
    <cellStyle name="Comma 6 5 4 4" xfId="10961" xr:uid="{0F425BC4-9E16-4EAB-A206-BF50C665721F}"/>
    <cellStyle name="Comma 6 5 4 4 2" xfId="21341" xr:uid="{D8B73855-A798-4565-8F47-F72CFC11BB00}"/>
    <cellStyle name="Comma 6 5 4 5" xfId="23786" xr:uid="{6F86A38B-C99F-4196-9DE4-4DCD766C4FBC}"/>
    <cellStyle name="Comma 6 5 4 6" xfId="13555" xr:uid="{C83477AA-13D9-44E0-83BE-3A04DDE9D026}"/>
    <cellStyle name="Comma 6 5 5" xfId="2571" xr:uid="{00000000-0005-0000-0000-0000F8010000}"/>
    <cellStyle name="Comma 6 5 5 2" xfId="7695" xr:uid="{1990EA53-C1B6-4704-8500-B9E147267AE1}"/>
    <cellStyle name="Comma 6 5 5 2 2" xfId="27343" xr:uid="{5DEC078C-F871-489B-9B9E-0235A93EED85}"/>
    <cellStyle name="Comma 6 5 5 2 3" xfId="26526" xr:uid="{B4880A4E-D7E4-4376-B404-8A288699E25D}"/>
    <cellStyle name="Comma 6 5 5 2 4" xfId="18075" xr:uid="{1F35AC32-3B10-44D6-881C-326D1C4E9F1D}"/>
    <cellStyle name="Comma 6 5 5 3" xfId="10528" xr:uid="{06C3247A-D84D-4960-AECB-588082306406}"/>
    <cellStyle name="Comma 6 5 5 3 2" xfId="20908" xr:uid="{6E2FF123-9FA0-48D1-80D2-5B25702AE77A}"/>
    <cellStyle name="Comma 6 5 5 4" xfId="24740" xr:uid="{5A4C6D9F-8500-4DEE-A02C-2B5DCABC18F9}"/>
    <cellStyle name="Comma 6 5 5 5" xfId="15242" xr:uid="{96001FF9-8FC9-49FC-8D37-C92BC6856A3D}"/>
    <cellStyle name="Comma 6 5 6" xfId="2053" xr:uid="{00000000-0005-0000-0000-000086020000}"/>
    <cellStyle name="Comma 6 5 6 2" xfId="28162" xr:uid="{885D212C-05ED-4BF0-B750-04B03BB0CBF8}"/>
    <cellStyle name="Comma 6 5 6 3" xfId="27109" xr:uid="{2FED39B2-98E6-41CC-AE80-60096B335C8F}"/>
    <cellStyle name="Comma 6 5 7" xfId="4236" xr:uid="{A60E7526-B9F5-49C6-B835-8CDFABECB725}"/>
    <cellStyle name="Comma 6 5 7 2" xfId="9007" xr:uid="{EDF2850F-F3AD-40BD-B91F-77CA8AA4A45F}"/>
    <cellStyle name="Comma 6 5 7 2 2" xfId="19387" xr:uid="{F6329403-3A8F-4848-9D9E-61FE7E399297}"/>
    <cellStyle name="Comma 6 5 7 2 3" xfId="31024" xr:uid="{14ACCE49-649F-4D5B-8F9D-24E42BD4A4E9}"/>
    <cellStyle name="Comma 6 5 7 2 4" xfId="30732" xr:uid="{57466AA1-E89A-486E-89A6-F5D9E03FEBE5}"/>
    <cellStyle name="Comma 6 5 7 3" xfId="11840" xr:uid="{0AF66E20-5078-45F0-926D-0FDF0E6EA049}"/>
    <cellStyle name="Comma 6 5 7 3 2" xfId="22220" xr:uid="{92DBCC9E-D1B5-49F0-8959-39A6EC73FB92}"/>
    <cellStyle name="Comma 6 5 7 4" xfId="16554" xr:uid="{048A871F-099F-4F46-A3BE-98DD42C94166}"/>
    <cellStyle name="Comma 6 5 8" xfId="5599" xr:uid="{F6A32834-0766-4403-BA6E-361E90744A35}"/>
    <cellStyle name="Comma 6 5 8 2" xfId="29824" xr:uid="{FA06CDE3-AD95-4F28-BB21-F621D65E4E87}"/>
    <cellStyle name="Comma 6 5 8 2 2" xfId="30968" xr:uid="{50FCA492-10FD-4CB8-BB65-65A595E6C1EE}"/>
    <cellStyle name="Comma 6 5 8 3" xfId="30626" xr:uid="{D6644BB0-0D0B-41C4-A086-5EB2E7A61544}"/>
    <cellStyle name="Comma 6 5 9" xfId="25484" xr:uid="{A765CB03-C487-41C6-93BE-38026305CF7A}"/>
    <cellStyle name="Comma 6 6" xfId="2162" xr:uid="{00000000-0005-0000-0000-0000E3010000}"/>
    <cellStyle name="Comma 6 6 2" xfId="7288" xr:uid="{E705E142-4DA3-463E-8FAC-F22F05BA6768}"/>
    <cellStyle name="Comma 6 6 2 2" xfId="17668" xr:uid="{4C7CA64C-5E91-4A80-B09D-7D8F8424733A}"/>
    <cellStyle name="Comma 6 6 3" xfId="10121" xr:uid="{340F1EE3-1B83-46E0-8F09-B4C26E25F181}"/>
    <cellStyle name="Comma 6 6 3 2" xfId="20501" xr:uid="{A499D17E-8057-4251-840D-CE412ABC86FB}"/>
    <cellStyle name="Comma 6 6 4" xfId="24885" xr:uid="{E52ED29D-5942-4801-8BAF-D34620EB8958}"/>
    <cellStyle name="Comma 6 6 5" xfId="26207" xr:uid="{4CB53949-7489-45BD-976C-5D2FEB288F44}"/>
    <cellStyle name="Comma 6 6 6" xfId="14835" xr:uid="{321E774C-65C4-4B9A-8C46-85BC07333FD0}"/>
    <cellStyle name="Comma 6 6 7" xfId="30433" xr:uid="{86EF0529-B324-4719-B2B1-2B9231FB2917}"/>
    <cellStyle name="Comma 6 6 8" xfId="31259" xr:uid="{40BDEAA4-3800-4985-8263-4E0A9E3CC9C3}"/>
    <cellStyle name="Comma 6 7" xfId="22761" xr:uid="{37A7E8A0-43E7-41E2-BDB1-D7874A32CC13}"/>
    <cellStyle name="Comma 6 7 2" xfId="30400" xr:uid="{8AB278A9-D60A-4CCF-8FB0-D023A9F7D997}"/>
    <cellStyle name="Comma 6 8" xfId="12393" xr:uid="{6793FA80-0871-42EE-B221-7655EE8126B8}"/>
    <cellStyle name="Comma 6 9" xfId="29550" xr:uid="{0C85103D-D993-4F13-A57F-2F08993A276F}"/>
    <cellStyle name="Comma 7" xfId="500" xr:uid="{00000000-0005-0000-0000-000087020000}"/>
    <cellStyle name="Comma 7 10" xfId="501" xr:uid="{00000000-0005-0000-0000-000088020000}"/>
    <cellStyle name="Comma 7 10 10" xfId="12670" xr:uid="{0304EF0E-9902-4BD9-8F2D-7BEAF7E53FF3}"/>
    <cellStyle name="Comma 7 10 2" xfId="1710" xr:uid="{00000000-0005-0000-0000-000089020000}"/>
    <cellStyle name="Comma 7 10 2 2" xfId="3052" xr:uid="{00000000-0005-0000-0000-0000FF010000}"/>
    <cellStyle name="Comma 7 10 2 2 2" xfId="8131" xr:uid="{4B684DFA-9692-4A26-A730-995AD8A60843}"/>
    <cellStyle name="Comma 7 10 2 2 2 2" xfId="18511" xr:uid="{3DCD4A56-62ED-4907-88B4-B6AFB0CCF392}"/>
    <cellStyle name="Comma 7 10 2 2 3" xfId="10964" xr:uid="{E4EE2813-7992-41A7-9A04-0DE9EDC9A643}"/>
    <cellStyle name="Comma 7 10 2 2 3 2" xfId="21344" xr:uid="{806F9353-B2D5-4B33-85DA-5F3B6E173F4C}"/>
    <cellStyle name="Comma 7 10 2 2 4" xfId="28479" xr:uid="{E9492947-DB35-4A7F-B79F-84ACAED4A8FC}"/>
    <cellStyle name="Comma 7 10 2 2 5" xfId="27969" xr:uid="{CE260D0E-F8CD-44AD-812E-04CD09475421}"/>
    <cellStyle name="Comma 7 10 2 2 6" xfId="15678" xr:uid="{DA46CC74-2100-4BEE-BE49-53DCA1188B55}"/>
    <cellStyle name="Comma 7 10 2 3" xfId="3556" xr:uid="{00000000-0005-0000-0000-000089020000}"/>
    <cellStyle name="Comma 7 10 2 4" xfId="5600" xr:uid="{9A894E3E-F825-4091-BE58-3404C50F46E5}"/>
    <cellStyle name="Comma 7 10 2 4 2" xfId="29776" xr:uid="{69895E25-65E5-4D76-A26D-A63F28A4B978}"/>
    <cellStyle name="Comma 7 10 2 5" xfId="23339" xr:uid="{47768CD9-A1DD-4C6A-931F-A343C911895F}"/>
    <cellStyle name="Comma 7 10 2 6" xfId="13558" xr:uid="{386DBC66-6ED0-48EA-8136-4AB222A7BF8F}"/>
    <cellStyle name="Comma 7 10 3" xfId="1711" xr:uid="{00000000-0005-0000-0000-00008A020000}"/>
    <cellStyle name="Comma 7 10 3 2" xfId="23283" xr:uid="{471F6C94-CC11-4E87-87AE-598C4CE9FAB7}"/>
    <cellStyle name="Comma 7 10 3 3" xfId="25740" xr:uid="{FA0AC2A2-EC53-4D9A-A288-717BCA4D8A2E}"/>
    <cellStyle name="Comma 7 10 3 4" xfId="30054" xr:uid="{82D7F95B-ADDB-4CD3-8CA5-38E26A9A1505}"/>
    <cellStyle name="Comma 7 10 3 5" xfId="29661" xr:uid="{6948ED0E-1928-433B-8896-129390D39D27}"/>
    <cellStyle name="Comma 7 10 4" xfId="1709" xr:uid="{00000000-0005-0000-0000-00008B020000}"/>
    <cellStyle name="Comma 7 10 4 2" xfId="25723" xr:uid="{65959AE7-EB73-4A29-AEDE-5086AD6654D1}"/>
    <cellStyle name="Comma 7 10 4 3" xfId="23896" xr:uid="{A2302EFE-A812-41F1-B7CF-01786DD9FD31}"/>
    <cellStyle name="Comma 7 10 5" xfId="4127" xr:uid="{EBACDF21-4667-4E1B-89A1-775E3F0BDEFB}"/>
    <cellStyle name="Comma 7 10 5 2" xfId="8898" xr:uid="{803B21C8-7816-4590-BDE5-1D23CC6610FF}"/>
    <cellStyle name="Comma 7 10 5 2 2" xfId="19278" xr:uid="{23FE49F9-05A6-4B90-B0F1-AEC2AFF0086A}"/>
    <cellStyle name="Comma 7 10 5 2 3" xfId="31010" xr:uid="{D6C854D8-D37F-4A44-B89C-1C0E594B72EA}"/>
    <cellStyle name="Comma 7 10 5 2 4" xfId="30735" xr:uid="{1539EA9C-5098-413E-9C5B-D0DF900926AD}"/>
    <cellStyle name="Comma 7 10 5 3" xfId="11731" xr:uid="{E7BC460F-C960-4934-8502-7DDBC3D0C3E6}"/>
    <cellStyle name="Comma 7 10 5 3 2" xfId="22111" xr:uid="{40881A6B-4545-4EB1-813A-4E1558B81566}"/>
    <cellStyle name="Comma 7 10 5 4" xfId="26524" xr:uid="{1745E0D8-8A9A-4840-BDB8-0401C09AA039}"/>
    <cellStyle name="Comma 7 10 5 5" xfId="25840" xr:uid="{C11B2212-1E1A-4B71-B465-5670181885CD}"/>
    <cellStyle name="Comma 7 10 5 6" xfId="16445" xr:uid="{E978AE30-B13C-4A2E-90E6-39EA87923D38}"/>
    <cellStyle name="Comma 7 10 6" xfId="4891" xr:uid="{D82BBFC1-9D1D-4AAE-A948-A38D0EF6F03E}"/>
    <cellStyle name="Comma 7 10 6 2" xfId="27643" xr:uid="{F7371CBB-0784-4473-9FC1-85C83B78B35B}"/>
    <cellStyle name="Comma 7 10 6 3" xfId="27260" xr:uid="{B70C7F4C-17C3-43F1-A10A-A7D1DD574EE2}"/>
    <cellStyle name="Comma 7 10 6 4" xfId="14183" xr:uid="{72355FD3-5050-4CF6-9D1E-9B0E83C8FCE6}"/>
    <cellStyle name="Comma 7 10 7" xfId="6636" xr:uid="{1CD37795-67F5-4F29-93F8-992F32C52816}"/>
    <cellStyle name="Comma 7 10 7 2" xfId="17016" xr:uid="{1FCBAEEB-BD9E-40A5-BF83-C0DEA953F239}"/>
    <cellStyle name="Comma 7 10 8" xfId="9469" xr:uid="{572D7F13-2184-45ED-89E4-B39C3263D3EE}"/>
    <cellStyle name="Comma 7 10 8 2" xfId="19849" xr:uid="{7BA8A08F-E23F-4BC4-BFF4-DFC878E4B8CA}"/>
    <cellStyle name="Comma 7 10 9" xfId="22781" xr:uid="{9C9C0777-DD5A-45A2-8B23-CD5FCFC5DE9B}"/>
    <cellStyle name="Comma 7 11" xfId="502" xr:uid="{00000000-0005-0000-0000-00008C020000}"/>
    <cellStyle name="Comma 7 11 10" xfId="31255" xr:uid="{E835B43B-FDA2-4DDE-83E1-FBF9D27ED0DE}"/>
    <cellStyle name="Comma 7 11 2" xfId="1713" xr:uid="{00000000-0005-0000-0000-00008D020000}"/>
    <cellStyle name="Comma 7 11 2 2" xfId="25051" xr:uid="{23ABD4A7-3C9B-4DBA-8948-EF7696DC0549}"/>
    <cellStyle name="Comma 7 11 2 2 2" xfId="29811" xr:uid="{2804BB26-590B-4F9E-8251-636B18D7E4FE}"/>
    <cellStyle name="Comma 7 11 2 2 2 2" xfId="30737" xr:uid="{3DAD6463-AE5B-4A7E-A235-D117BC01C86B}"/>
    <cellStyle name="Comma 7 11 2 3" xfId="25317" xr:uid="{7CB5C089-12DC-4C77-B45B-B4312F852EC0}"/>
    <cellStyle name="Comma 7 11 2 4" xfId="30037" xr:uid="{567DD56B-F8B3-45D4-86C5-0960C07F73C2}"/>
    <cellStyle name="Comma 7 11 3" xfId="1714" xr:uid="{00000000-0005-0000-0000-00008E020000}"/>
    <cellStyle name="Comma 7 11 3 2" xfId="31309" xr:uid="{BF8591BA-BEDC-47CC-8EFA-C694600B8972}"/>
    <cellStyle name="Comma 7 11 3 3" xfId="31271" xr:uid="{2324712B-9FE1-4E85-A8B2-EE1C9063D0B9}"/>
    <cellStyle name="Comma 7 11 4" xfId="1712" xr:uid="{00000000-0005-0000-0000-00008F020000}"/>
    <cellStyle name="Comma 7 11 5" xfId="4892" xr:uid="{4D7EF800-D3FE-4415-997D-80EB71861FD5}"/>
    <cellStyle name="Comma 7 11 5 2" xfId="14184" xr:uid="{237C6960-02C1-47B1-93F9-D85783831FC0}"/>
    <cellStyle name="Comma 7 11 5 2 2" xfId="31114" xr:uid="{F9048556-5930-4AED-AE0A-49345657D6F3}"/>
    <cellStyle name="Comma 7 11 5 2 3" xfId="30736" xr:uid="{1DDC157D-0ED6-4BFF-BF05-1F10AA0C45F1}"/>
    <cellStyle name="Comma 7 11 6" xfId="6637" xr:uid="{776ACA04-D065-4D7A-8E37-056C327E74AC}"/>
    <cellStyle name="Comma 7 11 6 2" xfId="17017" xr:uid="{B58752FC-E070-4A46-8BFC-C4F3908814BC}"/>
    <cellStyle name="Comma 7 11 7" xfId="9470" xr:uid="{CCFEF87C-0523-4F7B-9698-9812E0BED44F}"/>
    <cellStyle name="Comma 7 11 7 2" xfId="19850" xr:uid="{E442148C-3B76-4745-96E8-D6C7291F15EF}"/>
    <cellStyle name="Comma 7 11 8" xfId="24934" xr:uid="{252EC419-ABD7-4E53-918F-20AA1B459C38}"/>
    <cellStyle name="Comma 7 11 9" xfId="13368" xr:uid="{A3FFE9F5-7F4C-4076-BC34-FB113FFB58A6}"/>
    <cellStyle name="Comma 7 12" xfId="1715" xr:uid="{00000000-0005-0000-0000-000090020000}"/>
    <cellStyle name="Comma 7 12 2" xfId="2434" xr:uid="{00000000-0005-0000-0000-000001020000}"/>
    <cellStyle name="Comma 7 12 2 2" xfId="7558" xr:uid="{AB6A31A2-356E-46CD-9976-79E7AD8FCA85}"/>
    <cellStyle name="Comma 7 12 2 2 2" xfId="17938" xr:uid="{C69A7172-DB24-4003-8B22-DB81EE1956A1}"/>
    <cellStyle name="Comma 7 12 2 2 2 2" xfId="31131" xr:uid="{739F47EE-1697-4F75-9A1F-73E308A7FAE6}"/>
    <cellStyle name="Comma 7 12 2 2 2 3" xfId="30738" xr:uid="{79E3D847-09B7-406F-A8CF-8B9C6BA67CC6}"/>
    <cellStyle name="Comma 7 12 2 3" xfId="10391" xr:uid="{1C9A0FA7-3839-49B7-B9C6-489E59242394}"/>
    <cellStyle name="Comma 7 12 2 3 2" xfId="20771" xr:uid="{E2D691C5-6C3C-43B7-8FBD-A5642F6BDFE7}"/>
    <cellStyle name="Comma 7 12 2 4" xfId="15105" xr:uid="{394B16FD-FC1A-4870-BC31-909DEE327F64}"/>
    <cellStyle name="Comma 7 12 2 5" xfId="30434" xr:uid="{E91DB9E4-8773-4A90-836F-853E0ADD18FD}"/>
    <cellStyle name="Comma 7 12 3" xfId="3597" xr:uid="{00000000-0005-0000-0000-000090020000}"/>
    <cellStyle name="Comma 7 12 4" xfId="5601" xr:uid="{CC94EC69-AD3D-4EA5-A1E0-1BACCD539177}"/>
    <cellStyle name="Comma 7 12 4 2" xfId="29743" xr:uid="{E94F5ABB-9BF5-4EDB-9248-CDB704943345}"/>
    <cellStyle name="Comma 7 12 5" xfId="25168" xr:uid="{6BA9F095-9F3A-4460-A1F7-A325C4D59C32}"/>
    <cellStyle name="Comma 7 12 6" xfId="12820" xr:uid="{3CFBD4BE-A3DA-40AF-A535-986B08EC002F}"/>
    <cellStyle name="Comma 7 13" xfId="1716" xr:uid="{00000000-0005-0000-0000-000091020000}"/>
    <cellStyle name="Comma 7 13 2" xfId="2164" xr:uid="{00000000-0005-0000-0000-0000FD010000}"/>
    <cellStyle name="Comma 7 13 2 2" xfId="7290" xr:uid="{99AD7278-2ABB-4875-9167-E25F4A9D15B1}"/>
    <cellStyle name="Comma 7 13 2 2 2" xfId="17670" xr:uid="{10C9ABBA-E04E-44FE-B765-925D5F6F79FA}"/>
    <cellStyle name="Comma 7 13 2 3" xfId="10123" xr:uid="{32999E02-055B-4936-9989-A7D520F08114}"/>
    <cellStyle name="Comma 7 13 2 3 2" xfId="20503" xr:uid="{BDD660AC-D280-40AE-B368-D16E28839034}"/>
    <cellStyle name="Comma 7 13 2 4" xfId="26316" xr:uid="{2AC6C94B-7356-4191-BA37-EB45ACBAC84B}"/>
    <cellStyle name="Comma 7 13 2 5" xfId="26806" xr:uid="{0944EE13-DA40-42AE-8E8C-5FDF7787A62E}"/>
    <cellStyle name="Comma 7 13 2 6" xfId="14837" xr:uid="{61AF3BCA-97D7-42B3-8A16-84395E13F927}"/>
    <cellStyle name="Comma 7 13 3" xfId="3614" xr:uid="{00000000-0005-0000-0000-000091020000}"/>
    <cellStyle name="Comma 7 13 4" xfId="24455" xr:uid="{F36E8AC3-FBF5-44E6-8760-493C50EB9842}"/>
    <cellStyle name="Comma 7 13 4 2" xfId="29856" xr:uid="{8E68E056-46A1-493A-A824-DE927F27CD41}"/>
    <cellStyle name="Comma 7 13 5" xfId="29999" xr:uid="{CDAD209D-5AEE-42B6-A650-1520C83196B3}"/>
    <cellStyle name="Comma 7 14" xfId="1708" xr:uid="{00000000-0005-0000-0000-000092020000}"/>
    <cellStyle name="Comma 7 14 2" xfId="24639" xr:uid="{A6E59767-7C11-40A9-9CB4-E620D76DFBAF}"/>
    <cellStyle name="Comma 7 14 2 2" xfId="30739" xr:uid="{20627FD3-BC5A-44E9-9321-3CFCE969D60D}"/>
    <cellStyle name="Comma 7 14 2 3" xfId="30577" xr:uid="{293AA1E7-D6FF-4E29-9D1A-3B9D5650BE0B}"/>
    <cellStyle name="Comma 7 14 3" xfId="24748" xr:uid="{21C0A86C-9258-4F6E-BBD2-E1ADC08986B9}"/>
    <cellStyle name="Comma 7 14 4" xfId="31256" xr:uid="{60B07CE3-3025-411C-B89F-E948725F8A6F}"/>
    <cellStyle name="Comma 7 15" xfId="3868" xr:uid="{2754256E-6D37-4A11-A975-622EAD65BCC6}"/>
    <cellStyle name="Comma 7 15 2" xfId="8699" xr:uid="{561E47C7-DA6B-465C-BCFC-FFBE685B396A}"/>
    <cellStyle name="Comma 7 15 2 2" xfId="19079" xr:uid="{CD7DE5AC-2835-4783-AF05-48DAEF1013EA}"/>
    <cellStyle name="Comma 7 15 3" xfId="11532" xr:uid="{75D4BBFA-3F86-4BB1-A4FF-2AB004FAD57D}"/>
    <cellStyle name="Comma 7 15 3 2" xfId="21912" xr:uid="{D1267AA1-09CD-4475-946A-C9A7600627F9}"/>
    <cellStyle name="Comma 7 15 4" xfId="25926" xr:uid="{511ED031-4F53-4851-A0F3-433E6C7ACA29}"/>
    <cellStyle name="Comma 7 15 5" xfId="27476" xr:uid="{2750F14A-290C-48FE-A33E-06E873503059}"/>
    <cellStyle name="Comma 7 15 6" xfId="16246" xr:uid="{5037A1B5-3540-484E-A1E0-2D33F2B1EFAA}"/>
    <cellStyle name="Comma 7 16" xfId="4890" xr:uid="{9D938F77-580A-408F-A5DC-B95515C88082}"/>
    <cellStyle name="Comma 7 16 2" xfId="27236" xr:uid="{2485F0D7-865B-4EC4-8D29-E0C09F609170}"/>
    <cellStyle name="Comma 7 16 3" xfId="27762" xr:uid="{77776977-DA0E-4C33-A557-4E3DE9855C53}"/>
    <cellStyle name="Comma 7 16 4" xfId="14182" xr:uid="{77C17A1F-BFCB-4CA4-9C6B-A7566ACEE98A}"/>
    <cellStyle name="Comma 7 17" xfId="6635" xr:uid="{06719287-4D35-48D9-91FA-3AD51EA5C00F}"/>
    <cellStyle name="Comma 7 17 2" xfId="17015" xr:uid="{12C02C92-AA67-4477-A76D-9D24CEFDBBD2}"/>
    <cellStyle name="Comma 7 18" xfId="9468" xr:uid="{037E75E5-4B4F-4359-8342-D07974811F87}"/>
    <cellStyle name="Comma 7 18 2" xfId="19848" xr:uid="{D2D25E2F-5F87-48AA-A0FE-01F18289E9F4}"/>
    <cellStyle name="Comma 7 19" xfId="24158" xr:uid="{0832A5F7-F858-4707-BC50-D6BDDD0BD129}"/>
    <cellStyle name="Comma 7 2" xfId="503" xr:uid="{00000000-0005-0000-0000-000093020000}"/>
    <cellStyle name="Comma 7 2 10" xfId="4893" xr:uid="{530D3ADF-7987-4D49-9EFA-6E30C8D7268F}"/>
    <cellStyle name="Comma 7 2 10 2" xfId="28461" xr:uid="{8B103A8E-4B77-4E5C-967E-03A935C17D56}"/>
    <cellStyle name="Comma 7 2 10 3" xfId="26636" xr:uid="{E2918D60-2ECD-47F3-8CB5-8B5F1C16456C}"/>
    <cellStyle name="Comma 7 2 10 4" xfId="14185" xr:uid="{BEA559D3-4F46-4A46-9835-B79794AFEE15}"/>
    <cellStyle name="Comma 7 2 11" xfId="6638" xr:uid="{64DA45BB-A7AE-4634-A067-9DF72286BE87}"/>
    <cellStyle name="Comma 7 2 11 2" xfId="17018" xr:uid="{3F3E7C21-E791-45BA-9AD9-1278037C3F4A}"/>
    <cellStyle name="Comma 7 2 12" xfId="9471" xr:uid="{1E43E655-7008-47ED-B8BF-B76CC32CB035}"/>
    <cellStyle name="Comma 7 2 12 2" xfId="19851" xr:uid="{66E43558-9B8D-4365-8C0E-E423D63CE3A6}"/>
    <cellStyle name="Comma 7 2 13" xfId="23809" xr:uid="{38008B6B-AC42-4A63-81DE-9B53E575A996}"/>
    <cellStyle name="Comma 7 2 14" xfId="12418" xr:uid="{CC01182E-400A-44C2-81A4-4E2E219A9FD7}"/>
    <cellStyle name="Comma 7 2 2" xfId="504" xr:uid="{00000000-0005-0000-0000-000094020000}"/>
    <cellStyle name="Comma 7 2 2 10" xfId="6639" xr:uid="{2A77DC5C-2D89-42BF-9ACB-3BB32B12513E}"/>
    <cellStyle name="Comma 7 2 2 10 2" xfId="17019" xr:uid="{91EBB2F5-6581-4B2B-B22B-F4DC8ADF4246}"/>
    <cellStyle name="Comma 7 2 2 11" xfId="9472" xr:uid="{3A622BD8-3179-4D35-A2DC-30C705EFC2CB}"/>
    <cellStyle name="Comma 7 2 2 11 2" xfId="19852" xr:uid="{3C30E10B-6DA1-44E3-8E40-56AB8B6A1943}"/>
    <cellStyle name="Comma 7 2 2 12" xfId="23490" xr:uid="{61AF4FDA-D584-44F6-A33F-07705F937BE3}"/>
    <cellStyle name="Comma 7 2 2 13" xfId="12478" xr:uid="{FC9AB89B-5377-4D05-A78A-79E0897D41EF}"/>
    <cellStyle name="Comma 7 2 2 2" xfId="505" xr:uid="{00000000-0005-0000-0000-000095020000}"/>
    <cellStyle name="Comma 7 2 2 2 10" xfId="9473" xr:uid="{90A31626-BEEC-4D9D-BACA-09E34F3203D6}"/>
    <cellStyle name="Comma 7 2 2 2 10 2" xfId="19853" xr:uid="{C324D3E7-87ED-4BD8-B25C-51EA7A3EFE49}"/>
    <cellStyle name="Comma 7 2 2 2 11" xfId="25416" xr:uid="{A0D02D5D-CF22-4DA0-A1B5-160BE6719CAA}"/>
    <cellStyle name="Comma 7 2 2 2 12" xfId="12514" xr:uid="{389983B5-FD9F-4D30-94EC-2254AA61C755}"/>
    <cellStyle name="Comma 7 2 2 2 2" xfId="1720" xr:uid="{00000000-0005-0000-0000-000096020000}"/>
    <cellStyle name="Comma 7 2 2 2 2 2" xfId="3054" xr:uid="{00000000-0005-0000-0000-000006020000}"/>
    <cellStyle name="Comma 7 2 2 2 2 2 2" xfId="6165" xr:uid="{5810BDEF-6759-4914-8816-FDE91F216B89}"/>
    <cellStyle name="Comma 7 2 2 2 2 2 2 2" xfId="28051" xr:uid="{59D2CCE3-8805-483D-8C2E-5911314942B8}"/>
    <cellStyle name="Comma 7 2 2 2 2 2 2 3" xfId="26416" xr:uid="{17455D0D-93DE-4551-A26B-E455D776DC14}"/>
    <cellStyle name="Comma 7 2 2 2 2 2 2 4" xfId="15680" xr:uid="{9EC0D679-EE73-41E6-A0DB-AD4F7D2B8B1B}"/>
    <cellStyle name="Comma 7 2 2 2 2 2 3" xfId="8133" xr:uid="{20880874-07A4-4036-8343-A5B5A6A3C386}"/>
    <cellStyle name="Comma 7 2 2 2 2 2 3 2" xfId="18513" xr:uid="{568E1962-4282-482D-A641-68D61AEF1954}"/>
    <cellStyle name="Comma 7 2 2 2 2 2 4" xfId="10966" xr:uid="{CBCB3D05-4A2B-42AE-8FF9-1022B8F2B4A4}"/>
    <cellStyle name="Comma 7 2 2 2 2 2 4 2" xfId="21346" xr:uid="{F14E3258-264E-47CF-86BB-EBC33C286A10}"/>
    <cellStyle name="Comma 7 2 2 2 2 2 5" xfId="24852" xr:uid="{36461687-085D-4430-AF28-E721DB9D5341}"/>
    <cellStyle name="Comma 7 2 2 2 2 2 6" xfId="27225" xr:uid="{EA29673A-7055-4AC8-855D-CE4FE2CFE294}"/>
    <cellStyle name="Comma 7 2 2 2 2 2 7" xfId="13560" xr:uid="{D8C6F9D7-CFEC-4834-A277-BC3AC52698C8}"/>
    <cellStyle name="Comma 7 2 2 2 2 3" xfId="2679" xr:uid="{00000000-0005-0000-0000-000005020000}"/>
    <cellStyle name="Comma 7 2 2 2 2 3 2" xfId="7802" xr:uid="{AA4E22A2-6F99-48ED-B552-791446EFB463}"/>
    <cellStyle name="Comma 7 2 2 2 2 3 2 2" xfId="28179" xr:uid="{DDA30167-9ABF-4ED0-BD58-69BF5BC2F8D0}"/>
    <cellStyle name="Comma 7 2 2 2 2 3 2 3" xfId="28056" xr:uid="{99CC565F-F977-4551-A138-A5DFAB2A4BEF}"/>
    <cellStyle name="Comma 7 2 2 2 2 3 2 4" xfId="18182" xr:uid="{0DCB8C91-AD8E-4B0F-92F7-F20B3686550D}"/>
    <cellStyle name="Comma 7 2 2 2 2 3 3" xfId="10635" xr:uid="{59E45658-6A65-4DC0-AFDF-EE8EDE339DBC}"/>
    <cellStyle name="Comma 7 2 2 2 2 3 3 2" xfId="21015" xr:uid="{50CC77C9-2C97-4BA4-BA56-D291510D5A4C}"/>
    <cellStyle name="Comma 7 2 2 2 2 3 4" xfId="24653" xr:uid="{43ADA87A-DE25-47E5-AF8E-7A546C7D213A}"/>
    <cellStyle name="Comma 7 2 2 2 2 3 5" xfId="15349" xr:uid="{E02DAF09-C053-4B2A-9C91-91990EE68988}"/>
    <cellStyle name="Comma 7 2 2 2 2 4" xfId="3674" xr:uid="{00000000-0005-0000-0000-000096020000}"/>
    <cellStyle name="Comma 7 2 2 2 2 4 2" xfId="26164" xr:uid="{EE1A87B6-5E5A-437E-A7D8-9561D25E3C72}"/>
    <cellStyle name="Comma 7 2 2 2 2 4 3" xfId="26558" xr:uid="{28E46E9E-8B0C-4098-BBDF-63BBC3B42520}"/>
    <cellStyle name="Comma 7 2 2 2 2 5" xfId="4263" xr:uid="{0243E97E-C926-436B-8727-66DF406738AD}"/>
    <cellStyle name="Comma 7 2 2 2 2 5 2" xfId="9034" xr:uid="{A8E45C93-4B20-4E43-87B3-8C7477A17BD3}"/>
    <cellStyle name="Comma 7 2 2 2 2 5 2 2" xfId="19414" xr:uid="{271900A1-0EFA-4C61-A8F0-FE6B09544BFB}"/>
    <cellStyle name="Comma 7 2 2 2 2 5 2 3" xfId="31038" xr:uid="{AA539B6E-4723-4789-AC85-1CFE67B89BFD}"/>
    <cellStyle name="Comma 7 2 2 2 2 5 2 4" xfId="30740" xr:uid="{9E89B3B5-DBDF-44A9-AA99-6000B493F40F}"/>
    <cellStyle name="Comma 7 2 2 2 2 5 3" xfId="11867" xr:uid="{F5D81B69-13BA-471C-9C12-C510DCAC0DF7}"/>
    <cellStyle name="Comma 7 2 2 2 2 5 3 2" xfId="22247" xr:uid="{CB0AF474-8390-4209-9104-6A8E86D8E350}"/>
    <cellStyle name="Comma 7 2 2 2 2 5 4" xfId="28741" xr:uid="{EA19C7E8-652F-47FF-AC00-1FC49789F6DE}"/>
    <cellStyle name="Comma 7 2 2 2 2 5 5" xfId="27320" xr:uid="{E70C4BDB-2623-4DBB-A3EF-76F0950EDEFF}"/>
    <cellStyle name="Comma 7 2 2 2 2 5 6" xfId="16581" xr:uid="{FA33C490-55B2-411E-9C14-F9FED3675DA5}"/>
    <cellStyle name="Comma 7 2 2 2 2 6" xfId="5604" xr:uid="{B95C3FE5-AEED-4C7E-98FF-7D7759036B02}"/>
    <cellStyle name="Comma 7 2 2 2 2 6 2" xfId="29721" xr:uid="{A9AFC85D-8C0D-4130-B886-7E8359B0A603}"/>
    <cellStyle name="Comma 7 2 2 2 2 6 2 2" xfId="30969" xr:uid="{8CEB5E9E-E0FF-4F20-96AA-69D70D0E860D}"/>
    <cellStyle name="Comma 7 2 2 2 2 7" xfId="23400" xr:uid="{5085FF0F-A10D-47CF-A823-16227AEA7CDF}"/>
    <cellStyle name="Comma 7 2 2 2 2 8" xfId="13086" xr:uid="{9F2FE8E8-CDEC-41BA-AA88-B7120368463F}"/>
    <cellStyle name="Comma 7 2 2 2 3" xfId="1721" xr:uid="{00000000-0005-0000-0000-000097020000}"/>
    <cellStyle name="Comma 7 2 2 2 3 2" xfId="3055" xr:uid="{00000000-0005-0000-0000-000007020000}"/>
    <cellStyle name="Comma 7 2 2 2 3 2 2" xfId="8134" xr:uid="{9DD8EB86-AB9D-4563-98E5-8E6000631C18}"/>
    <cellStyle name="Comma 7 2 2 2 3 2 2 2" xfId="28810" xr:uid="{B385DFB9-B51E-4EB7-B120-DA7AE5FC2B15}"/>
    <cellStyle name="Comma 7 2 2 2 3 2 2 2 2" xfId="31222" xr:uid="{64669DDE-E9DA-4EAC-840F-300D8458696F}"/>
    <cellStyle name="Comma 7 2 2 2 3 2 2 2 3" xfId="30742" xr:uid="{9BE22F56-5609-4E7F-8914-A50524A8AE51}"/>
    <cellStyle name="Comma 7 2 2 2 3 2 2 3" xfId="26428" xr:uid="{0C944FA2-06FD-488E-AACC-A9FABAD68813}"/>
    <cellStyle name="Comma 7 2 2 2 3 2 2 4" xfId="18514" xr:uid="{CD806919-8E08-4504-A736-0D4A4A2901C4}"/>
    <cellStyle name="Comma 7 2 2 2 3 2 3" xfId="10967" xr:uid="{BB3C8586-BB0C-4196-8BB3-1848EEAC36ED}"/>
    <cellStyle name="Comma 7 2 2 2 3 2 3 2" xfId="21347" xr:uid="{E18B5B2D-F19B-44C0-8D63-ACE6C90EA1DB}"/>
    <cellStyle name="Comma 7 2 2 2 3 2 4" xfId="25727" xr:uid="{B5ACEDD6-C652-4A8C-BF3A-4FA86FBB5315}"/>
    <cellStyle name="Comma 7 2 2 2 3 2 5" xfId="15681" xr:uid="{871FA3D3-09D6-4A00-AADD-E64EB377789A}"/>
    <cellStyle name="Comma 7 2 2 2 3 3" xfId="3648" xr:uid="{00000000-0005-0000-0000-000097020000}"/>
    <cellStyle name="Comma 7 2 2 2 3 4" xfId="4408" xr:uid="{2E431FD9-BDF8-4500-8041-84C831D3FB1C}"/>
    <cellStyle name="Comma 7 2 2 2 3 4 2" xfId="9179" xr:uid="{F943D953-EB9B-4C27-86D3-A0F6B8DC61E1}"/>
    <cellStyle name="Comma 7 2 2 2 3 4 2 2" xfId="19559" xr:uid="{B9C0123D-1762-4075-A637-E47C3ABE72BD}"/>
    <cellStyle name="Comma 7 2 2 2 3 4 2 3" xfId="31073" xr:uid="{D38E3B53-D156-4B44-AB59-891FBD40DA19}"/>
    <cellStyle name="Comma 7 2 2 2 3 4 2 4" xfId="30741" xr:uid="{5EC7C62E-B9BD-4D62-B823-6C633004A8F9}"/>
    <cellStyle name="Comma 7 2 2 2 3 4 3" xfId="12012" xr:uid="{09519B91-43A5-4736-9A80-12426DFEF32E}"/>
    <cellStyle name="Comma 7 2 2 2 3 4 3 2" xfId="22392" xr:uid="{C5EADA94-1AF1-4C0D-A8DE-9A0B643DA124}"/>
    <cellStyle name="Comma 7 2 2 2 3 4 4" xfId="16726" xr:uid="{C0CDE725-0551-42E7-9E11-26E086BBA0C0}"/>
    <cellStyle name="Comma 7 2 2 2 3 5" xfId="5605" xr:uid="{EB5E47A5-1D56-4711-A77C-730EE2D92D9D}"/>
    <cellStyle name="Comma 7 2 2 2 3 5 2" xfId="29712" xr:uid="{727D4473-6337-4C2B-993C-B70A69606063}"/>
    <cellStyle name="Comma 7 2 2 2 3 5 2 2" xfId="30970" xr:uid="{0009754D-8DF5-4501-AFC6-1CE7BF8EF82E}"/>
    <cellStyle name="Comma 7 2 2 2 3 6" xfId="23409" xr:uid="{47952A56-731E-4568-8AC9-70821F472697}"/>
    <cellStyle name="Comma 7 2 2 2 3 7" xfId="13561" xr:uid="{A2940E49-EF08-48B9-9AB5-FB9094CB5DF9}"/>
    <cellStyle name="Comma 7 2 2 2 4" xfId="1719" xr:uid="{00000000-0005-0000-0000-000098020000}"/>
    <cellStyle name="Comma 7 2 2 2 4 2" xfId="3053" xr:uid="{00000000-0005-0000-0000-000008020000}"/>
    <cellStyle name="Comma 7 2 2 2 4 2 2" xfId="8132" xr:uid="{AB1CD1AD-1E91-44E1-B630-75F307F482D7}"/>
    <cellStyle name="Comma 7 2 2 2 4 2 2 2" xfId="28809" xr:uid="{3D7BA444-D91E-48BE-ACD3-8C3C6475D6F6}"/>
    <cellStyle name="Comma 7 2 2 2 4 2 2 3" xfId="26042" xr:uid="{2D6EC994-F9D1-4D88-85E3-400361CD3E71}"/>
    <cellStyle name="Comma 7 2 2 2 4 2 2 4" xfId="18512" xr:uid="{5E2290D4-61F6-49AA-959E-BF3F80A80385}"/>
    <cellStyle name="Comma 7 2 2 2 4 2 3" xfId="10965" xr:uid="{E95DFD0E-0FDC-41FB-9F9E-3AA9CC5983E8}"/>
    <cellStyle name="Comma 7 2 2 2 4 2 3 2" xfId="21345" xr:uid="{41DF47FF-D47A-4176-8050-1F40AF0DFBCB}"/>
    <cellStyle name="Comma 7 2 2 2 4 2 4" xfId="27608" xr:uid="{75B40BA1-7099-4CA1-BC3F-36DC47B08B52}"/>
    <cellStyle name="Comma 7 2 2 2 4 2 5" xfId="15679" xr:uid="{C4C561E7-493C-4F4B-95F5-94C5F431824E}"/>
    <cellStyle name="Comma 7 2 2 2 4 3" xfId="3707" xr:uid="{00000000-0005-0000-0000-000098020000}"/>
    <cellStyle name="Comma 7 2 2 2 4 4" xfId="5603" xr:uid="{77DE114E-6658-4730-9B87-A9E53C509435}"/>
    <cellStyle name="Comma 7 2 2 2 4 4 2" xfId="29951" xr:uid="{896A5489-FC9F-470C-A32A-715D7DC9DC2F}"/>
    <cellStyle name="Comma 7 2 2 2 4 5" xfId="25221" xr:uid="{58391C3F-A9C4-4E5F-A8EB-EA62F091FF79}"/>
    <cellStyle name="Comma 7 2 2 2 4 6" xfId="13559" xr:uid="{08E8E22D-05EC-45F3-BFE8-16F150F1890A}"/>
    <cellStyle name="Comma 7 2 2 2 5" xfId="2648" xr:uid="{00000000-0005-0000-0000-000009020000}"/>
    <cellStyle name="Comma 7 2 2 2 5 2" xfId="5909" xr:uid="{3C3E7EC7-2184-4691-9AC4-BDB33C4ED1A8}"/>
    <cellStyle name="Comma 7 2 2 2 5 2 2" xfId="28585" xr:uid="{58418669-99BA-4CC0-89B2-EE7B777B1FC5}"/>
    <cellStyle name="Comma 7 2 2 2 5 2 2 2" xfId="31209" xr:uid="{41DF6F33-8D60-4576-8FB0-D042E3C8EBFB}"/>
    <cellStyle name="Comma 7 2 2 2 5 2 2 3" xfId="30743" xr:uid="{9A76BCD1-2FA8-476D-82A1-5C281FED076E}"/>
    <cellStyle name="Comma 7 2 2 2 5 2 3" xfId="26962" xr:uid="{2E4783B7-30FA-4DF3-A8A8-7F2E7330E9AB}"/>
    <cellStyle name="Comma 7 2 2 2 5 2 4" xfId="15319" xr:uid="{CC3BBC91-880B-4E9A-9856-C6A55F06FCDC}"/>
    <cellStyle name="Comma 7 2 2 2 5 3" xfId="7772" xr:uid="{594F0663-D5C0-4184-AA77-23A98EB4909A}"/>
    <cellStyle name="Comma 7 2 2 2 5 3 2" xfId="18152" xr:uid="{F98244C6-A9C1-4AA5-A5BC-4BB73E16B1FA}"/>
    <cellStyle name="Comma 7 2 2 2 5 4" xfId="10605" xr:uid="{E82D3956-4897-4A18-B09C-1BFA6B770C54}"/>
    <cellStyle name="Comma 7 2 2 2 5 4 2" xfId="20985" xr:uid="{E91407A8-0454-4D32-A5DD-9768137D237E}"/>
    <cellStyle name="Comma 7 2 2 2 5 5" xfId="23602" xr:uid="{FABF15D8-569C-4CFC-8451-848202E878C5}"/>
    <cellStyle name="Comma 7 2 2 2 5 6" xfId="13043" xr:uid="{374EFE4A-1C81-4856-B341-0B602A76181A}"/>
    <cellStyle name="Comma 7 2 2 2 6" xfId="2283" xr:uid="{00000000-0005-0000-0000-000004020000}"/>
    <cellStyle name="Comma 7 2 2 2 6 2" xfId="7409" xr:uid="{168806BB-5577-467B-9EFD-BDB65CE01807}"/>
    <cellStyle name="Comma 7 2 2 2 6 2 2" xfId="17789" xr:uid="{AC04DF24-D782-4A35-B236-16DBE715C972}"/>
    <cellStyle name="Comma 7 2 2 2 6 3" xfId="10242" xr:uid="{60D0F18A-088C-4CCE-A311-90E2133F75F2}"/>
    <cellStyle name="Comma 7 2 2 2 6 3 2" xfId="20622" xr:uid="{7E6022F5-D3A5-49DB-B8BB-23E514AF7075}"/>
    <cellStyle name="Comma 7 2 2 2 6 4" xfId="24264" xr:uid="{1EDF11DD-A7B8-4F1F-96B9-8BF7D019E926}"/>
    <cellStyle name="Comma 7 2 2 2 6 5" xfId="27303" xr:uid="{26D9E928-3AF4-42C9-918B-AE407327BB9B}"/>
    <cellStyle name="Comma 7 2 2 2 6 6" xfId="14956" xr:uid="{973B851B-8A9D-43D2-B41E-1265712A64F2}"/>
    <cellStyle name="Comma 7 2 2 2 7" xfId="3822" xr:uid="{B8F574E2-AA25-4E75-8215-ABE80016DC4D}"/>
    <cellStyle name="Comma 7 2 2 2 7 2" xfId="8654" xr:uid="{4FA3556E-1B0E-4D67-9E2F-008758AE01B9}"/>
    <cellStyle name="Comma 7 2 2 2 7 2 2" xfId="19034" xr:uid="{1DECBD5F-327B-41D5-9E46-9B338D812278}"/>
    <cellStyle name="Comma 7 2 2 2 7 3" xfId="11487" xr:uid="{344B12EC-92A0-40BE-9459-BDC2347AA1F3}"/>
    <cellStyle name="Comma 7 2 2 2 7 3 2" xfId="21867" xr:uid="{595064FF-5F6C-4022-91BC-54F4D3075E0A}"/>
    <cellStyle name="Comma 7 2 2 2 7 4" xfId="26878" xr:uid="{F3A1A5D8-CA04-472B-AD7D-DFF1D62D4585}"/>
    <cellStyle name="Comma 7 2 2 2 7 5" xfId="27212" xr:uid="{B048532B-A1AA-4267-9760-4ACB46AEED3E}"/>
    <cellStyle name="Comma 7 2 2 2 7 6" xfId="16201" xr:uid="{D7811C68-5C55-46D5-8647-4EBADA1BB060}"/>
    <cellStyle name="Comma 7 2 2 2 8" xfId="4895" xr:uid="{A421A44B-2F81-4574-89CF-D30CACCE2996}"/>
    <cellStyle name="Comma 7 2 2 2 8 2" xfId="14187" xr:uid="{11F13325-9DFF-4406-82C5-8E23844CC804}"/>
    <cellStyle name="Comma 7 2 2 2 9" xfId="6640" xr:uid="{C1FD302E-3F56-4D26-903D-69765C369B3D}"/>
    <cellStyle name="Comma 7 2 2 2 9 2" xfId="17020" xr:uid="{4A3111C2-4426-4DC4-9FFA-F6EEDB9D3103}"/>
    <cellStyle name="Comma 7 2 2 3" xfId="506" xr:uid="{00000000-0005-0000-0000-000099020000}"/>
    <cellStyle name="Comma 7 2 2 3 10" xfId="12672" xr:uid="{AD8FCEDE-D8F7-4B20-BDF8-83F9CA2032CA}"/>
    <cellStyle name="Comma 7 2 2 3 2" xfId="1723" xr:uid="{00000000-0005-0000-0000-00009A020000}"/>
    <cellStyle name="Comma 7 2 2 3 2 2" xfId="3056" xr:uid="{00000000-0005-0000-0000-00000B020000}"/>
    <cellStyle name="Comma 7 2 2 3 2 2 2" xfId="8135" xr:uid="{FDC43637-5505-4108-A063-F76F7F5EE2B1}"/>
    <cellStyle name="Comma 7 2 2 3 2 2 2 2" xfId="28811" xr:uid="{49294946-5434-40E0-B5D3-3686A8C5E893}"/>
    <cellStyle name="Comma 7 2 2 3 2 2 2 3" xfId="26250" xr:uid="{21E4736D-B08C-4A8A-B8A0-D12488E99211}"/>
    <cellStyle name="Comma 7 2 2 3 2 2 2 4" xfId="18515" xr:uid="{6459E389-DC17-4864-B565-2999C057BAC4}"/>
    <cellStyle name="Comma 7 2 2 3 2 2 3" xfId="10968" xr:uid="{68428AFE-C195-434D-89F7-C72834FEFBF3}"/>
    <cellStyle name="Comma 7 2 2 3 2 2 3 2" xfId="21348" xr:uid="{48A368FF-CF4B-4883-B34E-5D734DD48F83}"/>
    <cellStyle name="Comma 7 2 2 3 2 2 4" xfId="25757" xr:uid="{4715D39D-6099-4650-A8C8-B4F509D215AD}"/>
    <cellStyle name="Comma 7 2 2 3 2 2 5" xfId="15682" xr:uid="{D877CD2A-4C7F-4C87-9AE9-5ECD43C5D9BF}"/>
    <cellStyle name="Comma 7 2 2 3 2 3" xfId="3661" xr:uid="{00000000-0005-0000-0000-00009A020000}"/>
    <cellStyle name="Comma 7 2 2 3 2 4" xfId="5606" xr:uid="{F2C21B10-845E-4AC6-B077-E2669363A096}"/>
    <cellStyle name="Comma 7 2 2 3 2 4 2" xfId="29952" xr:uid="{D1E25D06-EBB3-4F98-B33B-12157C3439B0}"/>
    <cellStyle name="Comma 7 2 2 3 2 5" xfId="25148" xr:uid="{7D6ACC14-6C55-49B6-8559-C16E994917CA}"/>
    <cellStyle name="Comma 7 2 2 3 2 6" xfId="13562" xr:uid="{16BCFE47-E61A-41F6-8483-69C4078089DB}"/>
    <cellStyle name="Comma 7 2 2 3 3" xfId="1724" xr:uid="{00000000-0005-0000-0000-00009B020000}"/>
    <cellStyle name="Comma 7 2 2 3 3 2" xfId="2678" xr:uid="{00000000-0005-0000-0000-00000C020000}"/>
    <cellStyle name="Comma 7 2 2 3 3 2 2" xfId="7801" xr:uid="{DF6CA789-4DE1-45D0-BDAF-3D8F804FE9FA}"/>
    <cellStyle name="Comma 7 2 2 3 3 2 2 2" xfId="18181" xr:uid="{0AC53ECD-88D9-43D1-B57F-0DA34582FB5C}"/>
    <cellStyle name="Comma 7 2 2 3 3 2 3" xfId="10634" xr:uid="{CA9C5A46-7930-428C-8A09-2292D1634FA8}"/>
    <cellStyle name="Comma 7 2 2 3 3 2 3 2" xfId="21014" xr:uid="{43B5C597-4556-420A-8485-9148A41BC6BF}"/>
    <cellStyle name="Comma 7 2 2 3 3 2 4" xfId="15348" xr:uid="{FF6B8561-0DBC-45D9-8E58-3EF3059F7A44}"/>
    <cellStyle name="Comma 7 2 2 3 3 2 5" xfId="30435" xr:uid="{05238282-1775-49FC-85C1-8ED1502C2358}"/>
    <cellStyle name="Comma 7 2 2 3 3 3" xfId="3609" xr:uid="{00000000-0005-0000-0000-00009B020000}"/>
    <cellStyle name="Comma 7 2 2 3 3 4" xfId="5607" xr:uid="{BC4ED24D-C538-4B6F-951C-1BD6831C47CE}"/>
    <cellStyle name="Comma 7 2 2 3 3 4 2" xfId="29903" xr:uid="{8D00CB34-EEFC-4608-9CEE-C41B70B1020A}"/>
    <cellStyle name="Comma 7 2 2 3 3 5" xfId="23730" xr:uid="{5BC7F251-15BA-4BEA-B372-4A43F049C81F}"/>
    <cellStyle name="Comma 7 2 2 3 3 6" xfId="13085" xr:uid="{65046EA5-B577-4019-B32B-66A9B5D671AC}"/>
    <cellStyle name="Comma 7 2 2 3 4" xfId="1722" xr:uid="{00000000-0005-0000-0000-00009C020000}"/>
    <cellStyle name="Comma 7 2 2 3 4 2" xfId="4654" xr:uid="{5356B861-7AE1-4E33-8A08-0DE134BEFE34}"/>
    <cellStyle name="Comma 7 2 2 3 4 2 2" xfId="9405" xr:uid="{C61F9AEB-2CF2-45AB-8439-B80D44269620}"/>
    <cellStyle name="Comma 7 2 2 3 4 2 2 2" xfId="19785" xr:uid="{3B27F928-8CE1-4D67-AD96-FCB9AC8D097C}"/>
    <cellStyle name="Comma 7 2 2 3 4 2 3" xfId="12238" xr:uid="{B4521F81-AD1D-4AFF-80B3-261CD4D0205C}"/>
    <cellStyle name="Comma 7 2 2 3 4 2 3 2" xfId="22618" xr:uid="{5677930C-C401-4645-830D-A0B77C4C5D24}"/>
    <cellStyle name="Comma 7 2 2 3 4 2 4" xfId="27839" xr:uid="{7241895C-BB31-41E7-8E3B-F88BE0AC858A}"/>
    <cellStyle name="Comma 7 2 2 3 4 2 5" xfId="27521" xr:uid="{B67D4C20-6BD0-4B33-8818-C8EF6F28CD13}"/>
    <cellStyle name="Comma 7 2 2 3 4 2 6" xfId="16952" xr:uid="{B8D7D11B-AD17-4B7D-9F45-79219B68447A}"/>
    <cellStyle name="Comma 7 2 2 3 4 3" xfId="23414" xr:uid="{B3D99E58-3E40-48D6-AE5D-5AA65E3459AF}"/>
    <cellStyle name="Comma 7 2 2 3 5" xfId="4129" xr:uid="{877DD0B7-91C8-4047-8AB6-6A0439980FEB}"/>
    <cellStyle name="Comma 7 2 2 3 5 2" xfId="8900" xr:uid="{508AE782-02EB-43C0-B39B-7479CE7035C5}"/>
    <cellStyle name="Comma 7 2 2 3 5 2 2" xfId="29008" xr:uid="{56E699DF-9D15-4187-925C-C45DA86ACF35}"/>
    <cellStyle name="Comma 7 2 2 3 5 2 3" xfId="27386" xr:uid="{39450833-A300-4B1D-A9D8-61A6D6F6F351}"/>
    <cellStyle name="Comma 7 2 2 3 5 2 4" xfId="19280" xr:uid="{08EEC60C-0099-4E6B-80B6-8C5B3885AA62}"/>
    <cellStyle name="Comma 7 2 2 3 5 2 5" xfId="31012" xr:uid="{E512D330-B569-42B6-B9FD-CEFB02E870B3}"/>
    <cellStyle name="Comma 7 2 2 3 5 3" xfId="11733" xr:uid="{C64CFF5A-B182-4A4F-BA3A-F22E702A79C9}"/>
    <cellStyle name="Comma 7 2 2 3 5 3 2" xfId="22113" xr:uid="{14E9F653-AE5C-4638-A4B3-0B269A475DAB}"/>
    <cellStyle name="Comma 7 2 2 3 5 4" xfId="26889" xr:uid="{B69E732D-8DB3-42AC-96F1-7CDB6781D1AE}"/>
    <cellStyle name="Comma 7 2 2 3 5 5" xfId="16447" xr:uid="{4209CE48-A415-4F6C-8913-F6CCC6C937C6}"/>
    <cellStyle name="Comma 7 2 2 3 6" xfId="4896" xr:uid="{D878CDF5-7139-4AE6-BD55-5F63DCE4E7EC}"/>
    <cellStyle name="Comma 7 2 2 3 6 2" xfId="26019" xr:uid="{A8A868A9-3F59-47A1-AD5E-86D633A124B0}"/>
    <cellStyle name="Comma 7 2 2 3 6 3" xfId="28561" xr:uid="{383A136F-0150-476E-BFCB-F08B3B3269E0}"/>
    <cellStyle name="Comma 7 2 2 3 6 4" xfId="14188" xr:uid="{D18CF7B1-2A7B-4E39-BF5C-0BCE434C80AE}"/>
    <cellStyle name="Comma 7 2 2 3 7" xfId="6641" xr:uid="{D8872408-E6CD-4F1C-BAC2-A1BB6E368BAD}"/>
    <cellStyle name="Comma 7 2 2 3 7 2" xfId="26401" xr:uid="{3942AAA6-0FB2-446F-A804-53E939F1C7FD}"/>
    <cellStyle name="Comma 7 2 2 3 7 3" xfId="25993" xr:uid="{EA0CE032-A618-4632-8989-F8BBC25A4014}"/>
    <cellStyle name="Comma 7 2 2 3 7 4" xfId="17021" xr:uid="{A49136E5-4F8C-4C15-BA3B-8BB7F5B11DF4}"/>
    <cellStyle name="Comma 7 2 2 3 8" xfId="9474" xr:uid="{9720792E-05E4-4E0E-AF59-45DF63CACFC8}"/>
    <cellStyle name="Comma 7 2 2 3 8 2" xfId="19854" xr:uid="{6CA6B623-5B51-4DC1-9D5B-071502C6844E}"/>
    <cellStyle name="Comma 7 2 2 3 9" xfId="24195" xr:uid="{1E1A7BCD-344F-44B6-BD92-656BCA728504}"/>
    <cellStyle name="Comma 7 2 2 4" xfId="1725" xr:uid="{00000000-0005-0000-0000-00009D020000}"/>
    <cellStyle name="Comma 7 2 2 4 2" xfId="3057" xr:uid="{00000000-0005-0000-0000-00000D020000}"/>
    <cellStyle name="Comma 7 2 2 4 2 2" xfId="8136" xr:uid="{79932F5E-9580-48F1-8529-90BCD53E877D}"/>
    <cellStyle name="Comma 7 2 2 4 2 2 2" xfId="28812" xr:uid="{8088152D-8BD2-4879-A03F-A4091A89BE31}"/>
    <cellStyle name="Comma 7 2 2 4 2 2 2 2" xfId="31223" xr:uid="{510942B6-0D2C-405B-ABD3-31DD104B2B1D}"/>
    <cellStyle name="Comma 7 2 2 4 2 2 2 3" xfId="30745" xr:uid="{3CE79F9A-1CEF-4341-8F09-994E691C3E10}"/>
    <cellStyle name="Comma 7 2 2 4 2 2 3" xfId="26527" xr:uid="{5B02E49F-8440-4266-9801-4CAA6E4A26A9}"/>
    <cellStyle name="Comma 7 2 2 4 2 2 4" xfId="18516" xr:uid="{D7CBCCF5-8558-455B-A543-8CE073895AFD}"/>
    <cellStyle name="Comma 7 2 2 4 2 3" xfId="10969" xr:uid="{A2A86666-6078-442D-B35E-F7D351511B16}"/>
    <cellStyle name="Comma 7 2 2 4 2 3 2" xfId="21349" xr:uid="{C2A68EA7-6557-4E95-9A49-BED1CFA33D9A}"/>
    <cellStyle name="Comma 7 2 2 4 2 4" xfId="25662" xr:uid="{9629754C-A6E0-498B-8488-5138591471D4}"/>
    <cellStyle name="Comma 7 2 2 4 2 5" xfId="15683" xr:uid="{7DE48EB4-3A3C-4CF8-AD0F-9988B6357B55}"/>
    <cellStyle name="Comma 7 2 2 4 3" xfId="3680" xr:uid="{00000000-0005-0000-0000-00009D020000}"/>
    <cellStyle name="Comma 7 2 2 4 4" xfId="4409" xr:uid="{2884BD95-8C96-4C48-BFE0-B4B8C01AC220}"/>
    <cellStyle name="Comma 7 2 2 4 4 2" xfId="9180" xr:uid="{51D2ED3C-38AC-433A-8617-49E6706C9BEB}"/>
    <cellStyle name="Comma 7 2 2 4 4 2 2" xfId="19560" xr:uid="{EB9E0A14-A346-4595-B7BB-C9951BF96F16}"/>
    <cellStyle name="Comma 7 2 2 4 4 2 3" xfId="31074" xr:uid="{786407AF-304B-44BB-91C9-41B73DBEF52E}"/>
    <cellStyle name="Comma 7 2 2 4 4 2 4" xfId="30744" xr:uid="{5E54725C-897D-40F1-8695-19F030094CFB}"/>
    <cellStyle name="Comma 7 2 2 4 4 3" xfId="12013" xr:uid="{074143B9-EF08-49BE-8B75-306F0534EF6B}"/>
    <cellStyle name="Comma 7 2 2 4 4 3 2" xfId="22393" xr:uid="{3FECC5C3-10F9-4369-9243-B299ED0F971F}"/>
    <cellStyle name="Comma 7 2 2 4 4 4" xfId="27637" xr:uid="{56D38DD3-ADC5-4B8B-88E4-C6F4CB1740A2}"/>
    <cellStyle name="Comma 7 2 2 4 4 5" xfId="26101" xr:uid="{00EEF17C-FBC2-431A-A330-61A8937C351F}"/>
    <cellStyle name="Comma 7 2 2 4 4 6" xfId="16727" xr:uid="{1EECA979-426B-44BC-8F1B-4D50B564DF24}"/>
    <cellStyle name="Comma 7 2 2 4 5" xfId="5608" xr:uid="{AA8E1380-6EDE-4CFE-9E40-364B1E2958CC}"/>
    <cellStyle name="Comma 7 2 2 4 5 2" xfId="29694" xr:uid="{C51DD962-D486-41B6-AEF9-F352089D8979}"/>
    <cellStyle name="Comma 7 2 2 4 5 2 2" xfId="30971" xr:uid="{B554B0FB-577C-43D4-A599-63A4BA115F07}"/>
    <cellStyle name="Comma 7 2 2 4 6" xfId="23540" xr:uid="{6D5C53B2-FBEB-459F-9948-CB95D208CCAF}"/>
    <cellStyle name="Comma 7 2 2 4 7" xfId="13563" xr:uid="{C2F9C43F-40DF-4C76-97DD-2A17504A1907}"/>
    <cellStyle name="Comma 7 2 2 5" xfId="1726" xr:uid="{00000000-0005-0000-0000-00009E020000}"/>
    <cellStyle name="Comma 7 2 2 5 2" xfId="2875" xr:uid="{00000000-0005-0000-0000-00000E020000}"/>
    <cellStyle name="Comma 7 2 2 5 2 2" xfId="7991" xr:uid="{4F6B9913-684D-4727-8F75-69891E0FA4B4}"/>
    <cellStyle name="Comma 7 2 2 5 2 2 2" xfId="26733" xr:uid="{4DBFEF5A-2872-4625-9421-D24713D43C63}"/>
    <cellStyle name="Comma 7 2 2 5 2 2 2 2" xfId="31183" xr:uid="{FC14198E-000A-4F8E-9452-58AE2CA30190}"/>
    <cellStyle name="Comma 7 2 2 5 2 2 2 3" xfId="30746" xr:uid="{A5AC0F89-1883-4D8B-B375-FC2E34278669}"/>
    <cellStyle name="Comma 7 2 2 5 2 2 3" xfId="26063" xr:uid="{C7FAD55E-F70A-48BB-B368-DD9D077C9848}"/>
    <cellStyle name="Comma 7 2 2 5 2 2 4" xfId="18371" xr:uid="{52C4C18F-CE18-4336-BC90-203CB3284521}"/>
    <cellStyle name="Comma 7 2 2 5 2 3" xfId="10824" xr:uid="{86A97B90-213B-4491-B6A5-A7829C1DC02F}"/>
    <cellStyle name="Comma 7 2 2 5 2 3 2" xfId="21204" xr:uid="{3E5B3E22-8411-48E5-B009-F61566C96075}"/>
    <cellStyle name="Comma 7 2 2 5 2 4" xfId="27968" xr:uid="{D934AE7B-A4F7-45D2-9452-321EA8E1AD95}"/>
    <cellStyle name="Comma 7 2 2 5 2 5" xfId="15538" xr:uid="{99BA62F0-498E-4818-AE98-9AC3BADEA644}"/>
    <cellStyle name="Comma 7 2 2 5 3" xfId="3664" xr:uid="{00000000-0005-0000-0000-00009E020000}"/>
    <cellStyle name="Comma 7 2 2 5 4" xfId="5609" xr:uid="{55EE2DA4-A930-4586-860A-CC8C50FBE5EB}"/>
    <cellStyle name="Comma 7 2 2 5 4 2" xfId="29923" xr:uid="{A6817449-271B-4CF5-A4A3-F87834A3357F}"/>
    <cellStyle name="Comma 7 2 2 5 5" xfId="23493" xr:uid="{344966AD-C75E-4565-9D8C-65B71C58D1D3}"/>
    <cellStyle name="Comma 7 2 2 5 6" xfId="13370" xr:uid="{1239FB64-A269-4C61-9329-8F3A998CEBC3}"/>
    <cellStyle name="Comma 7 2 2 6" xfId="1718" xr:uid="{00000000-0005-0000-0000-00009F020000}"/>
    <cellStyle name="Comma 7 2 2 6 2" xfId="2553" xr:uid="{00000000-0005-0000-0000-00000F020000}"/>
    <cellStyle name="Comma 7 2 2 6 2 2" xfId="7677" xr:uid="{511DF218-10D3-41A3-89B2-F695E6F25ACC}"/>
    <cellStyle name="Comma 7 2 2 6 2 2 2" xfId="18057" xr:uid="{6004069A-33AE-4B86-B581-51C0F7D88F9C}"/>
    <cellStyle name="Comma 7 2 2 6 2 3" xfId="10510" xr:uid="{497BC43F-ABFB-46A9-A07C-8046F2D5D812}"/>
    <cellStyle name="Comma 7 2 2 6 2 3 2" xfId="20890" xr:uid="{5C3335A4-C0FD-452D-B831-470A2861F276}"/>
    <cellStyle name="Comma 7 2 2 6 2 4" xfId="27237" xr:uid="{1F324C63-9201-42AE-903D-289CC68FFA31}"/>
    <cellStyle name="Comma 7 2 2 6 2 5" xfId="26044" xr:uid="{86A3CDEC-0D3A-4062-A12C-B4566F55EDD6}"/>
    <cellStyle name="Comma 7 2 2 6 2 6" xfId="15224" xr:uid="{7DA14D5E-5C09-4907-AA5D-C6ADA3499B16}"/>
    <cellStyle name="Comma 7 2 2 6 3" xfId="2054" xr:uid="{00000000-0005-0000-0000-00009F020000}"/>
    <cellStyle name="Comma 7 2 2 6 4" xfId="5602" xr:uid="{60038AD0-6BE8-4865-B9B6-AD32EB2302CD}"/>
    <cellStyle name="Comma 7 2 2 6 4 2" xfId="29879" xr:uid="{E8ADF7C4-F8D2-4A89-906B-03E3C1A7B97B}"/>
    <cellStyle name="Comma 7 2 2 6 5" xfId="24800" xr:uid="{A5EB4658-B44E-47BD-80EB-AA6F6EDDBABE}"/>
    <cellStyle name="Comma 7 2 2 6 6" xfId="12940" xr:uid="{BE4D7BAC-6445-4734-AC38-348FDA98C210}"/>
    <cellStyle name="Comma 7 2 2 7" xfId="2247" xr:uid="{00000000-0005-0000-0000-000003020000}"/>
    <cellStyle name="Comma 7 2 2 7 2" xfId="7373" xr:uid="{0A111B7A-E81D-424D-93F3-A1B916F6B206}"/>
    <cellStyle name="Comma 7 2 2 7 2 2" xfId="25892" xr:uid="{3D667DB0-D6E6-4A70-BF42-4FBB51E74154}"/>
    <cellStyle name="Comma 7 2 2 7 2 2 2" xfId="31167" xr:uid="{868935A9-795E-4969-B715-257C032BF947}"/>
    <cellStyle name="Comma 7 2 2 7 2 2 3" xfId="30747" xr:uid="{C0A2DEC5-358A-4E0F-873B-906DEBD77BD4}"/>
    <cellStyle name="Comma 7 2 2 7 2 3" xfId="28630" xr:uid="{33470BA6-13F0-4CAA-8D70-DA911E3060B6}"/>
    <cellStyle name="Comma 7 2 2 7 2 4" xfId="17753" xr:uid="{044D9C97-1D62-4CAB-9159-3ACBE2736603}"/>
    <cellStyle name="Comma 7 2 2 7 3" xfId="10206" xr:uid="{1BC0BCFE-BB52-4B67-AA21-6840686D4F59}"/>
    <cellStyle name="Comma 7 2 2 7 3 2" xfId="20586" xr:uid="{8F17904A-0E3E-47D7-A407-A0DF32549C9E}"/>
    <cellStyle name="Comma 7 2 2 7 4" xfId="25079" xr:uid="{7D39C3BA-B1B2-41F6-BD33-4BBF2AF309A4}"/>
    <cellStyle name="Comma 7 2 2 7 5" xfId="14920" xr:uid="{F2893B11-4C57-4B13-910A-C78E21261ED0}"/>
    <cellStyle name="Comma 7 2 2 8" xfId="3870" xr:uid="{3E5C70AC-0E52-4D30-97B8-177BC30558FD}"/>
    <cellStyle name="Comma 7 2 2 8 2" xfId="8701" xr:uid="{1DF26086-E6D6-46BB-B3D5-9CA7B3E1C7BB}"/>
    <cellStyle name="Comma 7 2 2 8 2 2" xfId="19081" xr:uid="{822059CC-170D-49E2-A8CE-24D298477B31}"/>
    <cellStyle name="Comma 7 2 2 8 3" xfId="11534" xr:uid="{F6DFD62A-5711-43E9-8060-0F22CCA3C240}"/>
    <cellStyle name="Comma 7 2 2 8 3 2" xfId="21914" xr:uid="{58C42CCD-D5F7-42B2-9D23-79A52F8A1A51}"/>
    <cellStyle name="Comma 7 2 2 8 4" xfId="28302" xr:uid="{F97E2B0D-F2EA-4A21-8D3C-320537C9CB57}"/>
    <cellStyle name="Comma 7 2 2 8 5" xfId="28030" xr:uid="{9085F826-80DB-438C-B89D-6546D59AF92F}"/>
    <cellStyle name="Comma 7 2 2 8 6" xfId="16248" xr:uid="{D3E7F2A1-878F-4CC9-8BAC-43A374FE8C04}"/>
    <cellStyle name="Comma 7 2 2 9" xfId="4894" xr:uid="{4DFEC7DB-B081-428A-8B77-89C1B1AA1200}"/>
    <cellStyle name="Comma 7 2 2 9 2" xfId="26376" xr:uid="{9BB1FB6C-B00A-4ACE-BB8F-92CA74CD27D6}"/>
    <cellStyle name="Comma 7 2 2 9 3" xfId="28245" xr:uid="{FAF7AA94-202C-4370-BBA3-E9C59EA1FA8A}"/>
    <cellStyle name="Comma 7 2 2 9 4" xfId="14186" xr:uid="{5A687EC5-4251-4604-8602-52EBD6AE30D7}"/>
    <cellStyle name="Comma 7 2 3" xfId="507" xr:uid="{00000000-0005-0000-0000-0000A0020000}"/>
    <cellStyle name="Comma 7 2 3 10" xfId="9475" xr:uid="{9A1EE7D6-C029-4AB9-A969-2BA6818C8415}"/>
    <cellStyle name="Comma 7 2 3 10 2" xfId="19855" xr:uid="{51A573A9-F72F-4EF7-8550-32B5AF735BD6}"/>
    <cellStyle name="Comma 7 2 3 11" xfId="23200" xr:uid="{A3085440-9DAC-41F5-B662-E357843B7000}"/>
    <cellStyle name="Comma 7 2 3 12" xfId="12513" xr:uid="{28831415-CA58-4F90-B505-6EF8E940A66B}"/>
    <cellStyle name="Comma 7 2 3 2" xfId="1728" xr:uid="{00000000-0005-0000-0000-0000A1020000}"/>
    <cellStyle name="Comma 7 2 3 2 2" xfId="3059" xr:uid="{00000000-0005-0000-0000-000012020000}"/>
    <cellStyle name="Comma 7 2 3 2 2 2" xfId="6166" xr:uid="{3D1BB39A-3BE3-4005-9137-0D2C1CF87CF9}"/>
    <cellStyle name="Comma 7 2 3 2 2 2 2" xfId="25761" xr:uid="{316FF5C7-2B37-4870-B6B2-DFE4297A211E}"/>
    <cellStyle name="Comma 7 2 3 2 2 2 2 2" xfId="26439" xr:uid="{0BA1EC53-1CE3-4703-B000-7F9D92004D12}"/>
    <cellStyle name="Comma 7 2 3 2 2 2 2 3" xfId="31163" xr:uid="{C56FF428-67DB-4E35-8FFF-769DCB0D3C42}"/>
    <cellStyle name="Comma 7 2 3 2 2 2 3" xfId="28540" xr:uid="{E85FCAA5-7D0F-4031-91D6-C7896D217910}"/>
    <cellStyle name="Comma 7 2 3 2 2 2 4" xfId="15685" xr:uid="{C1FBB8FC-223C-45A8-99CA-92BA6AF463C5}"/>
    <cellStyle name="Comma 7 2 3 2 2 3" xfId="8138" xr:uid="{2973F88F-A6E1-45E5-B16C-3F4539239A22}"/>
    <cellStyle name="Comma 7 2 3 2 2 3 2" xfId="18518" xr:uid="{D967F906-A1D0-4172-B366-44AF5DDC14C4}"/>
    <cellStyle name="Comma 7 2 3 2 2 4" xfId="10971" xr:uid="{8B31D45B-778C-4090-8F6C-83F37C85A7D2}"/>
    <cellStyle name="Comma 7 2 3 2 2 4 2" xfId="21351" xr:uid="{C7ADC56C-2AE9-4D69-B395-4FDC3C4D1559}"/>
    <cellStyle name="Comma 7 2 3 2 2 5" xfId="23425" xr:uid="{A678EA77-348C-42CF-BBAD-179C4B03D329}"/>
    <cellStyle name="Comma 7 2 3 2 2 5 2" xfId="30071" xr:uid="{CA91868D-1CB6-464E-8CBF-4DCD3DCE018A}"/>
    <cellStyle name="Comma 7 2 3 2 2 6" xfId="28624" xr:uid="{3E47D2C0-5F25-4679-93BB-CCDF18DDD730}"/>
    <cellStyle name="Comma 7 2 3 2 2 7" xfId="13565" xr:uid="{E4A03419-9976-4CDD-BE52-9C868E540586}"/>
    <cellStyle name="Comma 7 2 3 2 3" xfId="2680" xr:uid="{00000000-0005-0000-0000-000011020000}"/>
    <cellStyle name="Comma 7 2 3 2 3 2" xfId="7803" xr:uid="{B0EBD1CB-FB67-4C13-8BE8-49AF77AFAE80}"/>
    <cellStyle name="Comma 7 2 3 2 3 2 2" xfId="26444" xr:uid="{84B21BBA-EEFF-4F82-B9D0-0102C2AA2028}"/>
    <cellStyle name="Comma 7 2 3 2 3 2 3" xfId="28099" xr:uid="{E2998CDD-8A94-4A0D-A7EC-C6F4E022FA6E}"/>
    <cellStyle name="Comma 7 2 3 2 3 2 4" xfId="18183" xr:uid="{5C0C3576-2C95-4198-A4E7-84111A4C940E}"/>
    <cellStyle name="Comma 7 2 3 2 3 3" xfId="10636" xr:uid="{CA16C7B1-DF6A-4EBB-B787-C0D297536080}"/>
    <cellStyle name="Comma 7 2 3 2 3 3 2" xfId="21016" xr:uid="{DE856001-DDF3-41DB-8B31-FF6E1CF1FF49}"/>
    <cellStyle name="Comma 7 2 3 2 3 4" xfId="24725" xr:uid="{3D1B4EA1-45C2-437A-B500-A52569CE8785}"/>
    <cellStyle name="Comma 7 2 3 2 3 5" xfId="15350" xr:uid="{C3C939CB-FB45-4728-982A-733B2CDD9502}"/>
    <cellStyle name="Comma 7 2 3 2 4" xfId="3572" xr:uid="{00000000-0005-0000-0000-0000A1020000}"/>
    <cellStyle name="Comma 7 2 3 2 4 2" xfId="27493" xr:uid="{E74C66D3-BDDD-4527-9E91-499D01B416C2}"/>
    <cellStyle name="Comma 7 2 3 2 4 3" xfId="26595" xr:uid="{6A9E456A-B61A-489A-9460-E446CE99DB04}"/>
    <cellStyle name="Comma 7 2 3 2 5" xfId="4264" xr:uid="{2A99CC70-A246-4DA0-9BEB-785BD96D665B}"/>
    <cellStyle name="Comma 7 2 3 2 5 2" xfId="9035" xr:uid="{A74E6E0D-F160-4EDC-A927-A8D788DDB4A0}"/>
    <cellStyle name="Comma 7 2 3 2 5 2 2" xfId="19415" xr:uid="{BD96A8F4-C2A0-41F4-9E4C-83662DAB7A81}"/>
    <cellStyle name="Comma 7 2 3 2 5 2 3" xfId="31039" xr:uid="{75B026AB-7DD8-43E2-9850-05B56B1C9A25}"/>
    <cellStyle name="Comma 7 2 3 2 5 2 4" xfId="30748" xr:uid="{3152E72E-1085-4AC3-8737-1EDAD6857F17}"/>
    <cellStyle name="Comma 7 2 3 2 5 3" xfId="11868" xr:uid="{176C1908-BD14-480D-8D63-CA0ED9B0AD99}"/>
    <cellStyle name="Comma 7 2 3 2 5 3 2" xfId="22248" xr:uid="{7922417B-368A-4540-B1BF-26A882939E9B}"/>
    <cellStyle name="Comma 7 2 3 2 5 4" xfId="27861" xr:uid="{FC47FD16-5367-4145-BA0C-07B44C4F0EBA}"/>
    <cellStyle name="Comma 7 2 3 2 5 5" xfId="27582" xr:uid="{CCAA9180-D060-4ED8-AF68-4C119E44468E}"/>
    <cellStyle name="Comma 7 2 3 2 5 6" xfId="16582" xr:uid="{D62F26F6-0D44-420C-91AE-75F6FFD9E244}"/>
    <cellStyle name="Comma 7 2 3 2 6" xfId="5611" xr:uid="{86CDC6DC-A307-48F6-9100-257FBDE1EE07}"/>
    <cellStyle name="Comma 7 2 3 2 6 2" xfId="29722" xr:uid="{3978CA91-463F-4FB3-83B5-1A479610C314}"/>
    <cellStyle name="Comma 7 2 3 2 6 2 2" xfId="30972" xr:uid="{FBC6C47D-C56E-4878-A380-938D7859EBA3}"/>
    <cellStyle name="Comma 7 2 3 2 7" xfId="24739" xr:uid="{113CF7D5-3CC3-4C78-AA45-6BB36B301A7F}"/>
    <cellStyle name="Comma 7 2 3 2 8" xfId="13087" xr:uid="{84212721-431A-4A5B-A3B6-C12D2C24C27E}"/>
    <cellStyle name="Comma 7 2 3 2 9" xfId="29989" xr:uid="{E6F54CCC-E5B6-4A92-8CFB-C7AA169FBB12}"/>
    <cellStyle name="Comma 7 2 3 3" xfId="1729" xr:uid="{00000000-0005-0000-0000-0000A2020000}"/>
    <cellStyle name="Comma 7 2 3 3 2" xfId="3060" xr:uid="{00000000-0005-0000-0000-000013020000}"/>
    <cellStyle name="Comma 7 2 3 3 2 2" xfId="8139" xr:uid="{6DAF77EB-FB96-4AC8-BEE8-6FEAC97173DB}"/>
    <cellStyle name="Comma 7 2 3 3 2 2 2" xfId="28814" xr:uid="{72C055C4-39FE-4BAF-9ABB-F310BE8341FA}"/>
    <cellStyle name="Comma 7 2 3 3 2 2 2 2" xfId="31224" xr:uid="{C8EBC6BE-55BB-4085-B6E1-FC370F250ABF}"/>
    <cellStyle name="Comma 7 2 3 3 2 2 2 3" xfId="30750" xr:uid="{D91F4771-FE89-42CC-ACEC-7AC06163A138}"/>
    <cellStyle name="Comma 7 2 3 3 2 2 3" xfId="28220" xr:uid="{708B1898-A359-47D4-B173-0705408D1A01}"/>
    <cellStyle name="Comma 7 2 3 3 2 2 4" xfId="18519" xr:uid="{177D7A2C-5452-4A0F-B0A5-9148CA5FD390}"/>
    <cellStyle name="Comma 7 2 3 3 2 3" xfId="10972" xr:uid="{CF23F9BB-E2C2-467A-AF01-34347383401B}"/>
    <cellStyle name="Comma 7 2 3 3 2 3 2" xfId="21352" xr:uid="{0A5A92A7-0214-4E75-AF35-1495ECB17C0F}"/>
    <cellStyle name="Comma 7 2 3 3 2 4" xfId="23390" xr:uid="{298BF98D-F159-49C5-B22D-BE5AD390A8AC}"/>
    <cellStyle name="Comma 7 2 3 3 2 5" xfId="15686" xr:uid="{9E81E762-4D76-4ADD-BF8D-521D2D21A73D}"/>
    <cellStyle name="Comma 7 2 3 3 3" xfId="3565" xr:uid="{00000000-0005-0000-0000-0000A2020000}"/>
    <cellStyle name="Comma 7 2 3 3 4" xfId="4410" xr:uid="{B4AA6C36-AE1E-44DC-994E-4825DBBD8F35}"/>
    <cellStyle name="Comma 7 2 3 3 4 2" xfId="9181" xr:uid="{85587B4D-CAD4-4032-8AD5-A59B4106C247}"/>
    <cellStyle name="Comma 7 2 3 3 4 2 2" xfId="19561" xr:uid="{7534E3E2-ADF5-4EAE-B6DD-2F9EF213E93F}"/>
    <cellStyle name="Comma 7 2 3 3 4 2 3" xfId="31075" xr:uid="{135B9B38-57A7-4FCB-B543-F2903615F848}"/>
    <cellStyle name="Comma 7 2 3 3 4 2 4" xfId="30749" xr:uid="{C0FDE45D-0A74-4B48-B868-CC3A381D3938}"/>
    <cellStyle name="Comma 7 2 3 3 4 3" xfId="12014" xr:uid="{06A06909-35C8-4873-987F-AACAE88E6A0D}"/>
    <cellStyle name="Comma 7 2 3 3 4 3 2" xfId="22394" xr:uid="{C8309B11-D9E9-4E6B-BE78-44B8F03D00F4}"/>
    <cellStyle name="Comma 7 2 3 3 4 4" xfId="16728" xr:uid="{3FE30A88-23F4-429B-971D-5405FB557D2F}"/>
    <cellStyle name="Comma 7 2 3 3 5" xfId="5612" xr:uid="{0B567FCE-3EAD-430A-ADFC-79476E3F8D8B}"/>
    <cellStyle name="Comma 7 2 3 3 5 2" xfId="29699" xr:uid="{8F0345B5-C42A-4F97-AC9E-5A49983112D6}"/>
    <cellStyle name="Comma 7 2 3 3 5 2 2" xfId="30973" xr:uid="{49AB00ED-D3D7-42C2-B932-B7FA414535C5}"/>
    <cellStyle name="Comma 7 2 3 3 6" xfId="22734" xr:uid="{7F3E24BF-5A0E-4D79-A227-E0F794633307}"/>
    <cellStyle name="Comma 7 2 3 3 7" xfId="13566" xr:uid="{87DECCAD-5422-434D-BCDF-8063B4A346C0}"/>
    <cellStyle name="Comma 7 2 3 4" xfId="1727" xr:uid="{00000000-0005-0000-0000-0000A3020000}"/>
    <cellStyle name="Comma 7 2 3 4 2" xfId="3058" xr:uid="{00000000-0005-0000-0000-000014020000}"/>
    <cellStyle name="Comma 7 2 3 4 2 2" xfId="8137" xr:uid="{A8203D9E-E043-4B8A-BF67-57D3E61E6E7D}"/>
    <cellStyle name="Comma 7 2 3 4 2 2 2" xfId="28813" xr:uid="{F0E91839-7605-4CCB-A5B1-E1A2CC00B1DC}"/>
    <cellStyle name="Comma 7 2 3 4 2 2 3" xfId="26226" xr:uid="{D198E1A3-1E03-417A-9006-F3344715DFEA}"/>
    <cellStyle name="Comma 7 2 3 4 2 2 4" xfId="18517" xr:uid="{57346C15-DEEB-4790-B4C1-7FAB484851C6}"/>
    <cellStyle name="Comma 7 2 3 4 2 3" xfId="10970" xr:uid="{CEFFE88F-6E64-4128-9614-3DE420D09D09}"/>
    <cellStyle name="Comma 7 2 3 4 2 3 2" xfId="21350" xr:uid="{756BA5ED-BEDD-4A1C-ADDC-B0A7EB7277EF}"/>
    <cellStyle name="Comma 7 2 3 4 2 4" xfId="25702" xr:uid="{1F9F094F-723B-46B5-9CA0-C2DD8CF7C7C3}"/>
    <cellStyle name="Comma 7 2 3 4 2 5" xfId="15684" xr:uid="{2A2B50CF-0E31-4926-9228-892F3D69281D}"/>
    <cellStyle name="Comma 7 2 3 4 3" xfId="3601" xr:uid="{00000000-0005-0000-0000-0000A3020000}"/>
    <cellStyle name="Comma 7 2 3 4 4" xfId="5610" xr:uid="{B015D05F-1EF5-4A33-9017-141199658DDE}"/>
    <cellStyle name="Comma 7 2 3 4 4 2" xfId="29953" xr:uid="{6F5E6FF8-BD18-41B0-9298-1562BF4F1B7A}"/>
    <cellStyle name="Comma 7 2 3 4 5" xfId="23294" xr:uid="{A2C967C4-EA4B-4F18-A429-9C1E97BD0EC3}"/>
    <cellStyle name="Comma 7 2 3 4 6" xfId="13564" xr:uid="{260DE583-A7E0-4BE6-BE16-F57B406F1EBB}"/>
    <cellStyle name="Comma 7 2 3 5" xfId="2596" xr:uid="{00000000-0005-0000-0000-000015020000}"/>
    <cellStyle name="Comma 7 2 3 5 2" xfId="5860" xr:uid="{DCA6FFBF-13D6-4EB6-9BC2-24CAD4DEF891}"/>
    <cellStyle name="Comma 7 2 3 5 2 2" xfId="26662" xr:uid="{747733F0-5315-4476-965E-D92D7DE4A8B1}"/>
    <cellStyle name="Comma 7 2 3 5 2 2 2" xfId="31181" xr:uid="{20ACC1DA-DDA0-4DFF-BBE4-E7B9006F30B2}"/>
    <cellStyle name="Comma 7 2 3 5 2 2 3" xfId="30751" xr:uid="{D28CA131-6C32-427C-80B1-1949D54DB141}"/>
    <cellStyle name="Comma 7 2 3 5 2 3" xfId="25961" xr:uid="{D17284AE-DAD2-4375-966B-799D91095B07}"/>
    <cellStyle name="Comma 7 2 3 5 2 4" xfId="15267" xr:uid="{D91D6154-E1B9-4EC6-BBBD-F60F6FD5A178}"/>
    <cellStyle name="Comma 7 2 3 5 3" xfId="7720" xr:uid="{CA472964-12B8-44F9-9DB3-E23253F45684}"/>
    <cellStyle name="Comma 7 2 3 5 3 2" xfId="18100" xr:uid="{F2F47DE1-F74C-4E0E-BE63-BE508F071316}"/>
    <cellStyle name="Comma 7 2 3 5 4" xfId="10553" xr:uid="{F69A24F4-5378-4805-AA93-7CBAAD0869DA}"/>
    <cellStyle name="Comma 7 2 3 5 4 2" xfId="20933" xr:uid="{DF1FA347-EFD0-4A21-99B8-3744DD0E6CBA}"/>
    <cellStyle name="Comma 7 2 3 5 5" xfId="24913" xr:uid="{83E8E163-ACD3-4505-A590-F3D0B6F827E6}"/>
    <cellStyle name="Comma 7 2 3 5 6" xfId="12983" xr:uid="{3A212F0B-0751-4EF9-BCD0-D99948C74859}"/>
    <cellStyle name="Comma 7 2 3 6" xfId="2282" xr:uid="{00000000-0005-0000-0000-000010020000}"/>
    <cellStyle name="Comma 7 2 3 6 2" xfId="7408" xr:uid="{B4A9D789-B2EE-4B47-B9A1-7E513E25A26A}"/>
    <cellStyle name="Comma 7 2 3 6 2 2" xfId="17788" xr:uid="{AC686961-C587-431C-BF82-8F93915F1A31}"/>
    <cellStyle name="Comma 7 2 3 6 3" xfId="10241" xr:uid="{0338E169-2F5F-4093-A5DC-CE942BEFF0F1}"/>
    <cellStyle name="Comma 7 2 3 6 3 2" xfId="20621" xr:uid="{F2E16EE8-6B9C-4324-B188-957791626B0F}"/>
    <cellStyle name="Comma 7 2 3 6 4" xfId="22779" xr:uid="{38695AE0-4EA9-4DC8-957A-0D8720EF8BD4}"/>
    <cellStyle name="Comma 7 2 3 6 5" xfId="25939" xr:uid="{55CE7175-F668-4D91-BF21-F392D9022484}"/>
    <cellStyle name="Comma 7 2 3 6 6" xfId="14955" xr:uid="{532DAA4E-429B-4A50-BD7B-BDEBDF65A81B}"/>
    <cellStyle name="Comma 7 2 3 7" xfId="3821" xr:uid="{7C51F2B8-CC43-45CA-B458-319A66C14278}"/>
    <cellStyle name="Comma 7 2 3 7 2" xfId="8653" xr:uid="{4A191CAA-6F56-4637-B13D-626DFABA59C3}"/>
    <cellStyle name="Comma 7 2 3 7 2 2" xfId="19033" xr:uid="{16DF19C1-C7F4-4AC9-9576-AA1D869283EE}"/>
    <cellStyle name="Comma 7 2 3 7 3" xfId="11486" xr:uid="{CBE1CE50-7D32-47DF-B101-472B84563998}"/>
    <cellStyle name="Comma 7 2 3 7 3 2" xfId="21866" xr:uid="{2A9D3C64-261B-4E3A-8DA7-B7F1014FB2C1}"/>
    <cellStyle name="Comma 7 2 3 7 4" xfId="28411" xr:uid="{DB70D8DA-2F1B-4D63-BF9A-D4AE8CD4D414}"/>
    <cellStyle name="Comma 7 2 3 7 5" xfId="27096" xr:uid="{C9998E32-78FF-4413-85A6-CA6AFF7772DE}"/>
    <cellStyle name="Comma 7 2 3 7 6" xfId="16200" xr:uid="{E4D98F7D-753A-43F1-8912-5551AE6EA406}"/>
    <cellStyle name="Comma 7 2 3 8" xfId="4897" xr:uid="{9A91274E-C3CE-47C3-B40C-A471000DA48E}"/>
    <cellStyle name="Comma 7 2 3 8 2" xfId="14189" xr:uid="{795A9D83-4AB8-4BED-AFF9-FF66176815DE}"/>
    <cellStyle name="Comma 7 2 3 9" xfId="6642" xr:uid="{3813FBD2-3F6E-409D-A87D-F462F655882B}"/>
    <cellStyle name="Comma 7 2 3 9 2" xfId="17022" xr:uid="{C5FDEBD5-83DC-4CFA-A902-FB84FCAA94D2}"/>
    <cellStyle name="Comma 7 2 4" xfId="508" xr:uid="{00000000-0005-0000-0000-0000A4020000}"/>
    <cellStyle name="Comma 7 2 4 10" xfId="12671" xr:uid="{0F75D37F-2AB0-46C8-BB5F-86CCD232BDC9}"/>
    <cellStyle name="Comma 7 2 4 2" xfId="1731" xr:uid="{00000000-0005-0000-0000-0000A5020000}"/>
    <cellStyle name="Comma 7 2 4 2 2" xfId="3061" xr:uid="{00000000-0005-0000-0000-000017020000}"/>
    <cellStyle name="Comma 7 2 4 2 2 2" xfId="8140" xr:uid="{A728D78D-D3BA-44A1-8EAC-AC5DE74B610A}"/>
    <cellStyle name="Comma 7 2 4 2 2 2 2" xfId="28815" xr:uid="{89AF36A5-0852-41A9-BB9C-4EA8DA930051}"/>
    <cellStyle name="Comma 7 2 4 2 2 2 3" xfId="28610" xr:uid="{DA8B76BE-83BD-4F2B-B209-FB3509ED7A52}"/>
    <cellStyle name="Comma 7 2 4 2 2 2 4" xfId="18520" xr:uid="{CE2BBE12-C50C-43BE-B73C-FBF019286217}"/>
    <cellStyle name="Comma 7 2 4 2 2 3" xfId="10973" xr:uid="{AEF5F852-AEC6-488B-BB8B-CB5A68A69607}"/>
    <cellStyle name="Comma 7 2 4 2 2 3 2" xfId="21353" xr:uid="{18923E47-6CA9-486E-9FC3-D0EF8E1044B0}"/>
    <cellStyle name="Comma 7 2 4 2 2 4" xfId="24491" xr:uid="{49EF89CE-2EBF-493D-B300-519FCF13E3FF}"/>
    <cellStyle name="Comma 7 2 4 2 2 5" xfId="15687" xr:uid="{07D45072-101C-4827-B8D1-A00007F60C66}"/>
    <cellStyle name="Comma 7 2 4 2 3" xfId="3578" xr:uid="{00000000-0005-0000-0000-0000A5020000}"/>
    <cellStyle name="Comma 7 2 4 2 4" xfId="5613" xr:uid="{B5F8E063-CC13-48F7-B354-52022C29F059}"/>
    <cellStyle name="Comma 7 2 4 2 4 2" xfId="29777" xr:uid="{717A8B57-F613-4934-A2BA-B4DA41722BE9}"/>
    <cellStyle name="Comma 7 2 4 2 5" xfId="24117" xr:uid="{23CFE5B5-814A-40B4-9D61-E5FD329C9B00}"/>
    <cellStyle name="Comma 7 2 4 2 6" xfId="13567" xr:uid="{A0F3A37A-EBFE-48B6-B3C3-4DFB0EB26A7A}"/>
    <cellStyle name="Comma 7 2 4 3" xfId="1732" xr:uid="{00000000-0005-0000-0000-0000A6020000}"/>
    <cellStyle name="Comma 7 2 4 3 2" xfId="2677" xr:uid="{00000000-0005-0000-0000-000018020000}"/>
    <cellStyle name="Comma 7 2 4 3 2 2" xfId="7800" xr:uid="{C348185F-03C6-41CC-B8E9-D9C1761E344B}"/>
    <cellStyle name="Comma 7 2 4 3 2 2 2" xfId="18180" xr:uid="{DFAC234B-F94F-4626-A62F-A1BB81C64ADB}"/>
    <cellStyle name="Comma 7 2 4 3 2 3" xfId="10633" xr:uid="{828F7050-5423-43A9-94F4-6C4CDEA9DDE5}"/>
    <cellStyle name="Comma 7 2 4 3 2 3 2" xfId="21013" xr:uid="{36910243-03A5-4384-AA37-543A06460B11}"/>
    <cellStyle name="Comma 7 2 4 3 2 4" xfId="15347" xr:uid="{9253CB1D-A89C-49CE-9543-5EEAEF68F735}"/>
    <cellStyle name="Comma 7 2 4 3 2 5" xfId="30436" xr:uid="{DF58A38D-B193-4A6E-8EE2-33862B27ADE5}"/>
    <cellStyle name="Comma 7 2 4 3 3" xfId="3690" xr:uid="{00000000-0005-0000-0000-0000A6020000}"/>
    <cellStyle name="Comma 7 2 4 3 4" xfId="5614" xr:uid="{9A822023-40EF-4024-BA32-71C8DA489B1B}"/>
    <cellStyle name="Comma 7 2 4 3 4 2" xfId="29753" xr:uid="{74AF2044-288C-4259-962B-6890C3AD7521}"/>
    <cellStyle name="Comma 7 2 4 3 5" xfId="25150" xr:uid="{8BA78B38-A904-4BC8-A518-F8221BA04843}"/>
    <cellStyle name="Comma 7 2 4 3 6" xfId="13084" xr:uid="{D69D46B7-6D00-4963-9FAC-B7590A5733C5}"/>
    <cellStyle name="Comma 7 2 4 4" xfId="1730" xr:uid="{00000000-0005-0000-0000-0000A7020000}"/>
    <cellStyle name="Comma 7 2 4 4 2" xfId="4677" xr:uid="{7FF1F726-48C0-4E3C-8436-57B334712BE9}"/>
    <cellStyle name="Comma 7 2 4 4 2 2" xfId="9414" xr:uid="{468889FF-DCE8-4C28-9427-D11CA555BBF5}"/>
    <cellStyle name="Comma 7 2 4 4 2 2 2" xfId="19794" xr:uid="{4B9EAE61-5D7A-433F-9001-56AD026AB1A4}"/>
    <cellStyle name="Comma 7 2 4 4 2 3" xfId="12247" xr:uid="{914BC7BF-38FC-4241-90D1-5043D7C1FF68}"/>
    <cellStyle name="Comma 7 2 4 4 2 3 2" xfId="22627" xr:uid="{E28FA847-DDCB-4995-8906-BCE8094CB064}"/>
    <cellStyle name="Comma 7 2 4 4 2 4" xfId="26497" xr:uid="{94586D6B-A30A-4D76-B5BD-173D1CE0B96C}"/>
    <cellStyle name="Comma 7 2 4 4 2 5" xfId="27247" xr:uid="{E82C3440-ECE4-49EB-9077-40D8BBDA0902}"/>
    <cellStyle name="Comma 7 2 4 4 2 6" xfId="16961" xr:uid="{2B0C225D-4B8D-4735-81B0-BE64B512E9FE}"/>
    <cellStyle name="Comma 7 2 4 4 3" xfId="23753" xr:uid="{7F869A60-CCC8-4E3A-927A-1271C14749AF}"/>
    <cellStyle name="Comma 7 2 4 5" xfId="4128" xr:uid="{BFC5390C-2A59-45AD-B9E0-6FFEDD33AB4A}"/>
    <cellStyle name="Comma 7 2 4 5 2" xfId="8899" xr:uid="{6EBE8FDF-A200-45D7-9A14-36305788F322}"/>
    <cellStyle name="Comma 7 2 4 5 2 2" xfId="29007" xr:uid="{F76C256F-2A0C-43FA-83BA-AC50FA9B536B}"/>
    <cellStyle name="Comma 7 2 4 5 2 3" xfId="28273" xr:uid="{99C088C2-E00F-4872-9DA8-21F1F3CC2BB8}"/>
    <cellStyle name="Comma 7 2 4 5 2 4" xfId="19279" xr:uid="{C81C9A0B-602C-40C2-837B-F986A081BC61}"/>
    <cellStyle name="Comma 7 2 4 5 2 5" xfId="31011" xr:uid="{4DF67780-7E6B-44B0-A3FE-2A2D9262F36F}"/>
    <cellStyle name="Comma 7 2 4 5 3" xfId="11732" xr:uid="{C7BFC475-CBC2-4F71-9CE0-B99840601691}"/>
    <cellStyle name="Comma 7 2 4 5 3 2" xfId="22112" xr:uid="{E2EF3D74-CD16-4679-AA48-2C05745F7341}"/>
    <cellStyle name="Comma 7 2 4 5 4" xfId="24823" xr:uid="{6D9BBF71-CD7F-445E-A2D8-2804763286F0}"/>
    <cellStyle name="Comma 7 2 4 5 5" xfId="16446" xr:uid="{51474418-17BA-4F2F-B2BB-9B832888E53D}"/>
    <cellStyle name="Comma 7 2 4 6" xfId="4898" xr:uid="{162CEDC1-43B7-474C-95C3-A9B92E1CEDD6}"/>
    <cellStyle name="Comma 7 2 4 6 2" xfId="26335" xr:uid="{E3826C55-B617-4C79-9E8E-6D8184763DB6}"/>
    <cellStyle name="Comma 7 2 4 6 3" xfId="27378" xr:uid="{CC5EA816-BCAB-4DD0-9F6F-EA1794A502AC}"/>
    <cellStyle name="Comma 7 2 4 6 4" xfId="14190" xr:uid="{780B2F84-923D-46AF-8682-AD3692052103}"/>
    <cellStyle name="Comma 7 2 4 7" xfId="6643" xr:uid="{5D8DACF2-E277-40ED-A57A-E778E0DD682F}"/>
    <cellStyle name="Comma 7 2 4 7 2" xfId="27843" xr:uid="{7526C40F-C96C-4739-A2A7-4651BE80C5D5}"/>
    <cellStyle name="Comma 7 2 4 7 3" xfId="28599" xr:uid="{9FF9AF63-491D-40E3-AE82-EAAEB0E7E63D}"/>
    <cellStyle name="Comma 7 2 4 7 4" xfId="17023" xr:uid="{531D5670-B963-4C71-9CD4-4A5F6FD23B89}"/>
    <cellStyle name="Comma 7 2 4 8" xfId="9476" xr:uid="{987F5DE1-40AF-4B68-878D-FBEB5AE91EB9}"/>
    <cellStyle name="Comma 7 2 4 8 2" xfId="19856" xr:uid="{CE8EC75E-57B7-41B6-B4F8-8E109E7DF603}"/>
    <cellStyle name="Comma 7 2 4 9" xfId="24523" xr:uid="{3065228A-29D9-417F-9B00-790F2E229799}"/>
    <cellStyle name="Comma 7 2 5" xfId="509" xr:uid="{00000000-0005-0000-0000-0000A8020000}"/>
    <cellStyle name="Comma 7 2 5 10" xfId="13568" xr:uid="{337843CD-D89E-4EB7-B629-1C4D0EFED20D}"/>
    <cellStyle name="Comma 7 2 5 2" xfId="1734" xr:uid="{00000000-0005-0000-0000-0000A9020000}"/>
    <cellStyle name="Comma 7 2 5 2 2" xfId="23806" xr:uid="{0011FB13-E713-469D-B8B6-F6B81812F5A4}"/>
    <cellStyle name="Comma 7 2 5 2 2 2" xfId="29808" xr:uid="{204B9508-2436-4FC6-8C97-CBC6E74FC93F}"/>
    <cellStyle name="Comma 7 2 5 2 2 2 2" xfId="30753" xr:uid="{B5D93598-8236-4471-B3EC-1978D2E1072A}"/>
    <cellStyle name="Comma 7 2 5 2 3" xfId="25637" xr:uid="{B96FBEC1-5BE6-4663-9CFF-AEA34151F77D}"/>
    <cellStyle name="Comma 7 2 5 2 4" xfId="30055" xr:uid="{E4DAD63E-503C-406A-B8BA-9B1C802DB5C2}"/>
    <cellStyle name="Comma 7 2 5 3" xfId="1735" xr:uid="{00000000-0005-0000-0000-0000AA020000}"/>
    <cellStyle name="Comma 7 2 5 4" xfId="1733" xr:uid="{00000000-0005-0000-0000-0000AB020000}"/>
    <cellStyle name="Comma 7 2 5 5" xfId="4411" xr:uid="{D34833F5-5C65-4394-96C8-665306F97C0A}"/>
    <cellStyle name="Comma 7 2 5 5 2" xfId="9182" xr:uid="{D603904B-2825-4865-9103-051FAFA6C453}"/>
    <cellStyle name="Comma 7 2 5 5 2 2" xfId="19562" xr:uid="{D3296877-B1A8-47A5-9690-A769837DC84B}"/>
    <cellStyle name="Comma 7 2 5 5 2 3" xfId="31076" xr:uid="{17B13F84-67BE-4A07-A34F-F4CE611049F3}"/>
    <cellStyle name="Comma 7 2 5 5 2 4" xfId="30752" xr:uid="{E58FD6DF-6DEC-499C-BEC4-86D88EF5CE76}"/>
    <cellStyle name="Comma 7 2 5 5 3" xfId="12015" xr:uid="{AAD37AC4-C259-43CE-8B27-A03F077D66B1}"/>
    <cellStyle name="Comma 7 2 5 5 3 2" xfId="22395" xr:uid="{66AF6FBF-C03C-478F-9ACD-2071155647CC}"/>
    <cellStyle name="Comma 7 2 5 5 4" xfId="16729" xr:uid="{9F2A43D9-3926-454F-8C5B-6E95C650CAF5}"/>
    <cellStyle name="Comma 7 2 5 6" xfId="4899" xr:uid="{2086C670-384E-4A92-8725-F94ECBC97A60}"/>
    <cellStyle name="Comma 7 2 5 6 2" xfId="14191" xr:uid="{BD2F386F-A2BE-48DA-BE1D-C9B81EECDDBF}"/>
    <cellStyle name="Comma 7 2 5 7" xfId="6644" xr:uid="{939BC2C9-8E29-4531-988D-B89560FB1285}"/>
    <cellStyle name="Comma 7 2 5 7 2" xfId="17024" xr:uid="{37FDFB7B-23F4-4F65-BC5E-3A5B70ED6D7D}"/>
    <cellStyle name="Comma 7 2 5 8" xfId="9477" xr:uid="{8A76806C-F58E-40D3-A851-C7AC4990F8DE}"/>
    <cellStyle name="Comma 7 2 5 8 2" xfId="19857" xr:uid="{3E1C9DFF-3370-41FA-8C6F-801B1F54A661}"/>
    <cellStyle name="Comma 7 2 5 9" xfId="23573" xr:uid="{D92270B7-5FE3-43A2-A456-D436178FBE90}"/>
    <cellStyle name="Comma 7 2 6" xfId="1736" xr:uid="{00000000-0005-0000-0000-0000AC020000}"/>
    <cellStyle name="Comma 7 2 6 2" xfId="2874" xr:uid="{00000000-0005-0000-0000-00001A020000}"/>
    <cellStyle name="Comma 7 2 6 2 2" xfId="7990" xr:uid="{CAF66553-0572-4E90-BD60-957055CB2902}"/>
    <cellStyle name="Comma 7 2 6 2 2 2" xfId="26894" xr:uid="{2E105864-F10C-4F08-8B2C-38FC21AD458C}"/>
    <cellStyle name="Comma 7 2 6 2 2 2 2" xfId="31185" xr:uid="{7F1F2059-99DE-446F-8BD0-EAEBA6DBAE22}"/>
    <cellStyle name="Comma 7 2 6 2 2 2 3" xfId="30754" xr:uid="{9590EA42-5241-4666-9BE3-D0CB28A14838}"/>
    <cellStyle name="Comma 7 2 6 2 2 3" xfId="26700" xr:uid="{62984D6B-AFFA-4E38-8D0C-F77826CA4377}"/>
    <cellStyle name="Comma 7 2 6 2 2 4" xfId="18370" xr:uid="{D9AD4E22-EFA7-41FF-AB95-8B9317FB82FA}"/>
    <cellStyle name="Comma 7 2 6 2 3" xfId="10823" xr:uid="{687D5264-DBB5-401E-8719-049F6D660D79}"/>
    <cellStyle name="Comma 7 2 6 2 3 2" xfId="21203" xr:uid="{C30B3E9E-8769-4163-A620-9FB58DC411B4}"/>
    <cellStyle name="Comma 7 2 6 2 4" xfId="23810" xr:uid="{6A46C7BE-7A40-462D-B3C8-8FA28C9418B2}"/>
    <cellStyle name="Comma 7 2 6 2 5" xfId="15537" xr:uid="{C0C0198F-60BD-4BE4-88FF-6EE07FBE8575}"/>
    <cellStyle name="Comma 7 2 6 3" xfId="3684" xr:uid="{00000000-0005-0000-0000-0000AC020000}"/>
    <cellStyle name="Comma 7 2 6 4" xfId="5615" xr:uid="{3CA19EC9-B78E-44DD-B810-207F7AFDAB36}"/>
    <cellStyle name="Comma 7 2 6 4 2" xfId="29764" xr:uid="{F47EEEA3-4F8B-40CC-BF5B-CF0F5EF74B6F}"/>
    <cellStyle name="Comma 7 2 6 5" xfId="23336" xr:uid="{7672C8F0-0900-49FD-9BDB-C9CA4655328B}"/>
    <cellStyle name="Comma 7 2 6 6" xfId="13369" xr:uid="{1DA6054B-09D6-406A-8D73-D01D6062D58D}"/>
    <cellStyle name="Comma 7 2 7" xfId="1737" xr:uid="{00000000-0005-0000-0000-0000AD020000}"/>
    <cellStyle name="Comma 7 2 7 2" xfId="2493" xr:uid="{00000000-0005-0000-0000-00001B020000}"/>
    <cellStyle name="Comma 7 2 7 2 2" xfId="7617" xr:uid="{501F984C-7707-4FD2-9717-F6C36BB50D40}"/>
    <cellStyle name="Comma 7 2 7 2 2 2" xfId="17997" xr:uid="{17693E62-144F-418C-8EA3-1BAD9BD2EFDA}"/>
    <cellStyle name="Comma 7 2 7 2 3" xfId="10450" xr:uid="{BBC2B1C2-49A1-4F8D-AB2B-BED5EB09FE78}"/>
    <cellStyle name="Comma 7 2 7 2 3 2" xfId="20830" xr:uid="{73E5473D-B384-4AEB-A3EB-52E5E907B559}"/>
    <cellStyle name="Comma 7 2 7 2 4" xfId="26072" xr:uid="{FA54937D-2523-4660-83C0-2C2756BFC805}"/>
    <cellStyle name="Comma 7 2 7 2 5" xfId="27412" xr:uid="{0DEBC0B3-7280-4F3A-ACE2-031BBAF90176}"/>
    <cellStyle name="Comma 7 2 7 2 6" xfId="15164" xr:uid="{26738D38-C3C1-4DE0-8B38-D33218B9E0E5}"/>
    <cellStyle name="Comma 7 2 7 3" xfId="3620" xr:uid="{00000000-0005-0000-0000-0000AD020000}"/>
    <cellStyle name="Comma 7 2 7 4" xfId="5616" xr:uid="{76F957A8-F298-4B70-A8C8-199C7FA4444C}"/>
    <cellStyle name="Comma 7 2 7 4 2" xfId="29868" xr:uid="{5E7A83DB-A0C5-4ED1-A233-B36A18D163CB}"/>
    <cellStyle name="Comma 7 2 7 5" xfId="25578" xr:uid="{2DE83F3B-06CE-47B6-BEAB-EDDD427E267E}"/>
    <cellStyle name="Comma 7 2 7 6" xfId="12880" xr:uid="{2B039CD4-3A65-4408-9B2E-D8B7C174E99B}"/>
    <cellStyle name="Comma 7 2 8" xfId="1717" xr:uid="{00000000-0005-0000-0000-0000AE020000}"/>
    <cellStyle name="Comma 7 2 8 2" xfId="2187" xr:uid="{00000000-0005-0000-0000-000002020000}"/>
    <cellStyle name="Comma 7 2 8 2 2" xfId="7313" xr:uid="{305357E2-C639-4C7E-A108-4A34749F8A32}"/>
    <cellStyle name="Comma 7 2 8 2 2 2" xfId="17693" xr:uid="{E7BEED04-BEA2-4880-9ADA-C4114D9E482E}"/>
    <cellStyle name="Comma 7 2 8 2 3" xfId="10146" xr:uid="{75E81427-5C88-4DB7-A436-60DAF55A3CA0}"/>
    <cellStyle name="Comma 7 2 8 2 3 2" xfId="20526" xr:uid="{2FEF4EA1-9E93-42E0-9E2E-911188E08615}"/>
    <cellStyle name="Comma 7 2 8 2 4" xfId="27344" xr:uid="{30D2CEE5-E778-4B6D-91DB-8A903F49B9EB}"/>
    <cellStyle name="Comma 7 2 8 2 5" xfId="28264" xr:uid="{A62F63CD-4029-4B39-95B0-C9C2A94DCB23}"/>
    <cellStyle name="Comma 7 2 8 2 6" xfId="14860" xr:uid="{28C46102-C1E2-4C03-B363-6EB1171E51BE}"/>
    <cellStyle name="Comma 7 2 8 3" xfId="3650" xr:uid="{00000000-0005-0000-0000-0000AE020000}"/>
    <cellStyle name="Comma 7 2 8 4" xfId="24348" xr:uid="{D37F70DB-05AA-47E1-B5F7-2728E2C870A0}"/>
    <cellStyle name="Comma 7 2 9" xfId="3869" xr:uid="{F4D1E9BD-A0FA-4A8D-8E31-D876682FFE4B}"/>
    <cellStyle name="Comma 7 2 9 2" xfId="8700" xr:uid="{8CB8DB38-03CC-41A3-8E7D-CCE0456C8EA4}"/>
    <cellStyle name="Comma 7 2 9 2 2" xfId="19080" xr:uid="{FB4C8D6A-90A4-4CDA-9E2E-5225EC1652DC}"/>
    <cellStyle name="Comma 7 2 9 3" xfId="11533" xr:uid="{5044B8B8-A0B2-45A4-B01F-C0BE711A2698}"/>
    <cellStyle name="Comma 7 2 9 3 2" xfId="21913" xr:uid="{A3D1C56E-4C27-41D2-AF9C-55BCAE5D18B8}"/>
    <cellStyle name="Comma 7 2 9 4" xfId="26499" xr:uid="{125441C2-60E3-40EA-8E2F-2B84B5DE5AE1}"/>
    <cellStyle name="Comma 7 2 9 5" xfId="26349" xr:uid="{43B9A38B-55E7-49F9-9E04-609D5FEEA2C4}"/>
    <cellStyle name="Comma 7 2 9 6" xfId="16247" xr:uid="{78D6CC94-8015-4D6D-89B1-14E112E5F17E}"/>
    <cellStyle name="Comma 7 20" xfId="12395" xr:uid="{F42B3602-9F46-4675-A2BF-201227D87022}"/>
    <cellStyle name="Comma 7 21" xfId="29551" xr:uid="{C7B24164-FE9F-45D3-895E-E967A00C97CC}"/>
    <cellStyle name="Comma 7 3" xfId="510" xr:uid="{00000000-0005-0000-0000-0000AF020000}"/>
    <cellStyle name="Comma 7 3 10" xfId="4900" xr:uid="{0D468BB1-AC9C-4BC3-B782-3D09EF0EB048}"/>
    <cellStyle name="Comma 7 3 10 2" xfId="14192" xr:uid="{478144D2-BDB4-4090-A37E-BAD7E56FE1E8}"/>
    <cellStyle name="Comma 7 3 11" xfId="6645" xr:uid="{43C231E0-DCE5-4583-9F88-DF4521BC36BB}"/>
    <cellStyle name="Comma 7 3 11 2" xfId="17025" xr:uid="{2518C636-5EE9-4BE0-9285-3CEE1C1CA479}"/>
    <cellStyle name="Comma 7 3 12" xfId="9478" xr:uid="{FA7DC2DD-A897-49DF-A04C-CAD2F2B58630}"/>
    <cellStyle name="Comma 7 3 12 2" xfId="19858" xr:uid="{E126D103-F72D-47AB-AD63-1F0C7E11B780}"/>
    <cellStyle name="Comma 7 3 13" xfId="22876" xr:uid="{08A534C2-2A78-4498-B607-6899705451BB}"/>
    <cellStyle name="Comma 7 3 14" xfId="12455" xr:uid="{802E7B73-02F1-4FAD-ADF7-E6FFE78FD74F}"/>
    <cellStyle name="Comma 7 3 2" xfId="511" xr:uid="{00000000-0005-0000-0000-0000B0020000}"/>
    <cellStyle name="Comma 7 3 2 10" xfId="9479" xr:uid="{44C6ED94-6E55-45BC-B8E8-97402F41FA9C}"/>
    <cellStyle name="Comma 7 3 2 10 2" xfId="19859" xr:uid="{C5E5778E-6C31-4DCE-AE34-B55A58F289C1}"/>
    <cellStyle name="Comma 7 3 2 11" xfId="23477" xr:uid="{7D5FB373-D6D4-41C9-BBDF-44A3BCCD4E56}"/>
    <cellStyle name="Comma 7 3 2 12" xfId="12515" xr:uid="{98B905C0-9544-413A-9A3C-B251CFE6B004}"/>
    <cellStyle name="Comma 7 3 2 2" xfId="512" xr:uid="{00000000-0005-0000-0000-0000B1020000}"/>
    <cellStyle name="Comma 7 3 2 2 10" xfId="13089" xr:uid="{314E022B-3F24-45B1-A7D0-81E977900103}"/>
    <cellStyle name="Comma 7 3 2 2 2" xfId="1741" xr:uid="{00000000-0005-0000-0000-0000B2020000}"/>
    <cellStyle name="Comma 7 3 2 2 2 2" xfId="3063" xr:uid="{00000000-0005-0000-0000-00001F020000}"/>
    <cellStyle name="Comma 7 3 2 2 2 2 2" xfId="8142" xr:uid="{9EB58E2A-9628-4E62-B7DB-F1ED9CA45B36}"/>
    <cellStyle name="Comma 7 3 2 2 2 2 2 2" xfId="28817" xr:uid="{F091C59C-15B3-4385-8CD6-D034264F1A15}"/>
    <cellStyle name="Comma 7 3 2 2 2 2 2 3" xfId="27992" xr:uid="{9418F35A-8A7C-40F4-A110-770179FB46B6}"/>
    <cellStyle name="Comma 7 3 2 2 2 2 2 4" xfId="18522" xr:uid="{34EA4903-7091-4F73-860B-EBEBC02E7BEC}"/>
    <cellStyle name="Comma 7 3 2 2 2 2 3" xfId="10975" xr:uid="{5B47F23C-D88F-4522-AF27-CA74BC1778F2}"/>
    <cellStyle name="Comma 7 3 2 2 2 2 3 2" xfId="21355" xr:uid="{F5C5CD3D-8059-479B-87A5-8D444040ECA5}"/>
    <cellStyle name="Comma 7 3 2 2 2 2 4" xfId="25736" xr:uid="{0BD68913-1C0D-4A18-9932-CBE888208981}"/>
    <cellStyle name="Comma 7 3 2 2 2 2 5" xfId="15689" xr:uid="{AB7D13A1-97DD-4AAE-B47E-73DAD8FE81CB}"/>
    <cellStyle name="Comma 7 3 2 2 2 3" xfId="3677" xr:uid="{00000000-0005-0000-0000-0000B2020000}"/>
    <cellStyle name="Comma 7 3 2 2 2 4" xfId="5619" xr:uid="{F8F8D46F-8C1B-40ED-AC69-279F85441D7E}"/>
    <cellStyle name="Comma 7 3 2 2 2 4 2" xfId="29955" xr:uid="{8B3FC41C-7281-4CF2-A98D-63A3095363A9}"/>
    <cellStyle name="Comma 7 3 2 2 2 5" xfId="24594" xr:uid="{E922A290-B943-457D-9DAA-AA591270817C}"/>
    <cellStyle name="Comma 7 3 2 2 2 6" xfId="13570" xr:uid="{C7370AE9-BEDA-4936-9B13-B69FB3350FF3}"/>
    <cellStyle name="Comma 7 3 2 2 3" xfId="1742" xr:uid="{00000000-0005-0000-0000-0000B3020000}"/>
    <cellStyle name="Comma 7 3 2 2 3 2" xfId="4631" xr:uid="{576F16F8-EFE4-4B0A-A5A4-7EEE626B3BDC}"/>
    <cellStyle name="Comma 7 3 2 2 3 2 2" xfId="9397" xr:uid="{99CA9C69-5AD9-4A41-8B72-A5EDCD19BDD1}"/>
    <cellStyle name="Comma 7 3 2 2 3 2 2 2" xfId="19777" xr:uid="{6B755713-890C-4A5E-A9CC-A107DDCC0838}"/>
    <cellStyle name="Comma 7 3 2 2 3 2 3" xfId="12230" xr:uid="{ABFBFCF8-D2A1-43C2-8025-B08A3E571072}"/>
    <cellStyle name="Comma 7 3 2 2 3 2 3 2" xfId="22610" xr:uid="{04BC963B-3C8F-440B-ABC3-86D29417EF50}"/>
    <cellStyle name="Comma 7 3 2 2 3 2 4" xfId="26782" xr:uid="{6BA0A017-502F-40BC-BBAF-E94534540C20}"/>
    <cellStyle name="Comma 7 3 2 2 3 2 5" xfId="28095" xr:uid="{F3B064B6-F93E-42A7-A726-D82A391C3FF3}"/>
    <cellStyle name="Comma 7 3 2 2 3 2 6" xfId="16944" xr:uid="{4846A55E-0158-4755-A3BF-E08F053AA403}"/>
    <cellStyle name="Comma 7 3 2 2 3 3" xfId="25546" xr:uid="{EFC59D73-E1DB-4083-AC6B-5511F1AE4772}"/>
    <cellStyle name="Comma 7 3 2 2 3 3 2" xfId="29905" xr:uid="{93403E33-B739-48C8-B3FF-C5FA96787F9D}"/>
    <cellStyle name="Comma 7 3 2 2 3 4" xfId="30018" xr:uid="{83A93D49-37FF-4080-A033-54F7CB7FA7AE}"/>
    <cellStyle name="Comma 7 3 2 2 4" xfId="1740" xr:uid="{00000000-0005-0000-0000-0000B4020000}"/>
    <cellStyle name="Comma 7 3 2 2 4 2" xfId="26933" xr:uid="{BB2C93DE-0EA2-4180-8F0A-5D7729C94327}"/>
    <cellStyle name="Comma 7 3 2 2 4 3" xfId="26330" xr:uid="{4B7EA0F0-A874-4A7A-AA17-A511659378B1}"/>
    <cellStyle name="Comma 7 3 2 2 5" xfId="4266" xr:uid="{BE4A8A92-9203-46B3-B75D-3A4CB87D4F4D}"/>
    <cellStyle name="Comma 7 3 2 2 5 2" xfId="9037" xr:uid="{C08D1657-5658-4B6B-8203-E95C87A7EE0F}"/>
    <cellStyle name="Comma 7 3 2 2 5 2 2" xfId="19417" xr:uid="{193556DE-658A-4F7A-A754-49E699E99DD2}"/>
    <cellStyle name="Comma 7 3 2 2 5 2 3" xfId="31041" xr:uid="{A4B4FE6B-5C09-45A8-B162-ECE9F59A9D18}"/>
    <cellStyle name="Comma 7 3 2 2 5 2 4" xfId="30755" xr:uid="{F2ABCE9C-BFA0-49C6-A07A-003C2976380F}"/>
    <cellStyle name="Comma 7 3 2 2 5 3" xfId="11870" xr:uid="{65A826F5-8FEE-4850-B3C9-DA934B07DBE8}"/>
    <cellStyle name="Comma 7 3 2 2 5 3 2" xfId="22250" xr:uid="{E2266970-DA3E-4959-8D54-961246D0F065}"/>
    <cellStyle name="Comma 7 3 2 2 5 4" xfId="26678" xr:uid="{472FD8A8-2C5E-4413-8C69-428CD7929C68}"/>
    <cellStyle name="Comma 7 3 2 2 5 5" xfId="26535" xr:uid="{351CB8E7-5286-4BB0-8673-78588533E161}"/>
    <cellStyle name="Comma 7 3 2 2 5 6" xfId="16584" xr:uid="{81230DBA-C8ED-4D42-A9E2-A4D137B251E9}"/>
    <cellStyle name="Comma 7 3 2 2 6" xfId="4902" xr:uid="{7B56B96F-699C-47E9-94EB-3A4B767766E9}"/>
    <cellStyle name="Comma 7 3 2 2 6 2" xfId="26150" xr:uid="{DDD6984B-7B18-4C4B-AB55-6355383E7D09}"/>
    <cellStyle name="Comma 7 3 2 2 6 3" xfId="26128" xr:uid="{5B4B9ED0-FD2E-46B2-8091-38B732BF4709}"/>
    <cellStyle name="Comma 7 3 2 2 6 4" xfId="14194" xr:uid="{BCD3727D-14D3-40FC-A791-A68EA4028E6F}"/>
    <cellStyle name="Comma 7 3 2 2 7" xfId="6647" xr:uid="{29FE4C2C-EEC4-467A-BF12-CE2217AF91BE}"/>
    <cellStyle name="Comma 7 3 2 2 7 2" xfId="17027" xr:uid="{BEF2A5CC-C727-49F5-B650-1B971840249F}"/>
    <cellStyle name="Comma 7 3 2 2 8" xfId="9480" xr:uid="{5D6F5411-B2B2-4E75-87E2-ADCDB1886AD9}"/>
    <cellStyle name="Comma 7 3 2 2 8 2" xfId="19860" xr:uid="{6B762266-62EC-4F54-BA17-62DC45832362}"/>
    <cellStyle name="Comma 7 3 2 2 9" xfId="24999" xr:uid="{CD0FD5A6-656A-4CF3-A237-BEBAC252C9C9}"/>
    <cellStyle name="Comma 7 3 2 3" xfId="1743" xr:uid="{00000000-0005-0000-0000-0000B5020000}"/>
    <cellStyle name="Comma 7 3 2 3 2" xfId="3064" xr:uid="{00000000-0005-0000-0000-000020020000}"/>
    <cellStyle name="Comma 7 3 2 3 2 2" xfId="8143" xr:uid="{ACBA072B-CD7A-46B4-ACF4-B6F5FE59E664}"/>
    <cellStyle name="Comma 7 3 2 3 2 2 2" xfId="28818" xr:uid="{FEB05874-AA96-4C3A-A40E-2F3718A94053}"/>
    <cellStyle name="Comma 7 3 2 3 2 2 2 2" xfId="31225" xr:uid="{A413791A-F936-450E-8898-B28874C3FB8E}"/>
    <cellStyle name="Comma 7 3 2 3 2 2 2 3" xfId="30757" xr:uid="{F6141DB5-1C57-421B-B213-CF6C071CD993}"/>
    <cellStyle name="Comma 7 3 2 3 2 2 3" xfId="26423" xr:uid="{321BC57C-4929-4F2A-AB8B-8BF5596252F8}"/>
    <cellStyle name="Comma 7 3 2 3 2 2 4" xfId="18523" xr:uid="{D3EEF176-327A-408E-9BBB-8C3BDE6169C5}"/>
    <cellStyle name="Comma 7 3 2 3 2 3" xfId="10976" xr:uid="{68A0D4CE-7B5F-4751-AD30-677DD43AEC23}"/>
    <cellStyle name="Comma 7 3 2 3 2 3 2" xfId="21356" xr:uid="{DEE53771-88FE-4FB5-A0AF-18B4F08C6191}"/>
    <cellStyle name="Comma 7 3 2 3 2 4" xfId="24201" xr:uid="{5ACDC300-80F5-4574-AE4B-BA33D74AD79A}"/>
    <cellStyle name="Comma 7 3 2 3 2 5" xfId="15690" xr:uid="{27EAE8BC-0A57-4EFA-AD9A-F5DE29E0748A}"/>
    <cellStyle name="Comma 7 3 2 3 3" xfId="3653" xr:uid="{00000000-0005-0000-0000-0000B5020000}"/>
    <cellStyle name="Comma 7 3 2 3 4" xfId="4412" xr:uid="{5056B530-ACD4-453B-8107-ABB5E9A56790}"/>
    <cellStyle name="Comma 7 3 2 3 4 2" xfId="9183" xr:uid="{C3146450-A1D4-429D-8CC8-A6F95F5248A2}"/>
    <cellStyle name="Comma 7 3 2 3 4 2 2" xfId="19563" xr:uid="{1D5F4487-1D7E-4A76-87B7-7F52D3672BAB}"/>
    <cellStyle name="Comma 7 3 2 3 4 2 3" xfId="31077" xr:uid="{4789A897-290F-4E25-A48E-8AA52182CD7F}"/>
    <cellStyle name="Comma 7 3 2 3 4 2 4" xfId="30756" xr:uid="{117CC0FA-7F90-489F-8F9C-66A69315D0FF}"/>
    <cellStyle name="Comma 7 3 2 3 4 3" xfId="12016" xr:uid="{4B9D60CC-1558-4CF5-85C0-E6BAED389BB9}"/>
    <cellStyle name="Comma 7 3 2 3 4 3 2" xfId="22396" xr:uid="{BC6F709E-E6B6-4751-BD45-053EF2E4C980}"/>
    <cellStyle name="Comma 7 3 2 3 4 4" xfId="16730" xr:uid="{986E52A3-796D-4892-814E-09F7E748C9CE}"/>
    <cellStyle name="Comma 7 3 2 3 5" xfId="5620" xr:uid="{B1F56D63-FE69-44E6-98FB-5F3EF823EE62}"/>
    <cellStyle name="Comma 7 3 2 3 5 2" xfId="29690" xr:uid="{249FB12A-7A27-4B61-879F-A256C0817664}"/>
    <cellStyle name="Comma 7 3 2 3 5 2 2" xfId="30974" xr:uid="{2A7E378A-0FD3-4967-96A4-3E638EC84947}"/>
    <cellStyle name="Comma 7 3 2 3 6" xfId="25215" xr:uid="{154D43D2-A138-420D-A033-02AEFF17C681}"/>
    <cellStyle name="Comma 7 3 2 3 7" xfId="13571" xr:uid="{ED17B5BE-5DC5-41C0-B8EA-E786ED290D87}"/>
    <cellStyle name="Comma 7 3 2 4" xfId="1744" xr:uid="{00000000-0005-0000-0000-0000B6020000}"/>
    <cellStyle name="Comma 7 3 2 4 2" xfId="3062" xr:uid="{00000000-0005-0000-0000-000021020000}"/>
    <cellStyle name="Comma 7 3 2 4 2 2" xfId="8141" xr:uid="{F13E98B3-100B-4B0D-95AB-C4F15D236966}"/>
    <cellStyle name="Comma 7 3 2 4 2 2 2" xfId="28816" xr:uid="{36EB78DD-72C5-4617-8665-328D7D513FE6}"/>
    <cellStyle name="Comma 7 3 2 4 2 2 3" xfId="28598" xr:uid="{A6A52FA0-55DD-4771-97D5-B1F70AAD1644}"/>
    <cellStyle name="Comma 7 3 2 4 2 2 4" xfId="18521" xr:uid="{B93A7AAA-832D-4AB4-8EFB-597F00FF11D4}"/>
    <cellStyle name="Comma 7 3 2 4 2 3" xfId="10974" xr:uid="{17D2B5AD-77A7-4E67-A256-1029155F93D9}"/>
    <cellStyle name="Comma 7 3 2 4 2 3 2" xfId="21354" xr:uid="{7041785A-7A25-413F-A5DB-0CE2C42167D9}"/>
    <cellStyle name="Comma 7 3 2 4 2 4" xfId="25466" xr:uid="{597C771E-BB4A-4233-82D8-4728BD2A2410}"/>
    <cellStyle name="Comma 7 3 2 4 2 5" xfId="15688" xr:uid="{DF33B1DB-3AC8-4F7D-80FA-CD346F7437F2}"/>
    <cellStyle name="Comma 7 3 2 4 3" xfId="3646" xr:uid="{00000000-0005-0000-0000-0000B6020000}"/>
    <cellStyle name="Comma 7 3 2 4 4" xfId="5621" xr:uid="{4CBC5550-7EB1-496E-BF60-43A6D36D04BB}"/>
    <cellStyle name="Comma 7 3 2 4 4 2" xfId="29954" xr:uid="{55B8B43E-4A73-4E99-BCC6-D74B637F3A5B}"/>
    <cellStyle name="Comma 7 3 2 4 5" xfId="23476" xr:uid="{AB89610E-F3F8-48F9-972C-144B7BDA3CA3}"/>
    <cellStyle name="Comma 7 3 2 4 6" xfId="13569" xr:uid="{29B1F7CA-6AF3-4C00-B1CA-F2A4C220A07E}"/>
    <cellStyle name="Comma 7 3 2 5" xfId="1739" xr:uid="{00000000-0005-0000-0000-0000B7020000}"/>
    <cellStyle name="Comma 7 3 2 5 2" xfId="2530" xr:uid="{00000000-0005-0000-0000-000022020000}"/>
    <cellStyle name="Comma 7 3 2 5 2 2" xfId="7654" xr:uid="{A0E9BFAD-9D8A-4AEE-91DE-9322FF827AA5}"/>
    <cellStyle name="Comma 7 3 2 5 2 2 2" xfId="18034" xr:uid="{E5039BBF-2D65-4D40-9E6C-7C636B16957D}"/>
    <cellStyle name="Comma 7 3 2 5 2 3" xfId="10487" xr:uid="{35B5DE7E-91A0-47CA-8BA5-FB1F6C6FF05D}"/>
    <cellStyle name="Comma 7 3 2 5 2 3 2" xfId="20867" xr:uid="{96864E27-D39C-4DBD-8DFF-A6044A4EF7A4}"/>
    <cellStyle name="Comma 7 3 2 5 2 4" xfId="27809" xr:uid="{761487A3-48A8-4ADB-AC6D-7E1BE69C1CC4}"/>
    <cellStyle name="Comma 7 3 2 5 2 5" xfId="26157" xr:uid="{B4B66CE1-B6F2-4F67-8423-F1AADE9D1483}"/>
    <cellStyle name="Comma 7 3 2 5 2 6" xfId="15201" xr:uid="{A8870507-7518-4BCB-9454-327410C422C3}"/>
    <cellStyle name="Comma 7 3 2 5 3" xfId="3605" xr:uid="{00000000-0005-0000-0000-0000B7020000}"/>
    <cellStyle name="Comma 7 3 2 5 4" xfId="5618" xr:uid="{CB2AB5E2-79BE-4286-B19B-C00594332EC1}"/>
    <cellStyle name="Comma 7 3 2 5 4 2" xfId="29875" xr:uid="{4FC4C9B9-B5E7-45D0-B8BB-332448A3B3EC}"/>
    <cellStyle name="Comma 7 3 2 5 5" xfId="24097" xr:uid="{3BFF258C-BC50-4BCC-9B63-6245FE626A5E}"/>
    <cellStyle name="Comma 7 3 2 5 6" xfId="12917" xr:uid="{E6139DF9-D78A-4089-AB4B-9DCD81B11CFB}"/>
    <cellStyle name="Comma 7 3 2 6" xfId="2284" xr:uid="{00000000-0005-0000-0000-00001D020000}"/>
    <cellStyle name="Comma 7 3 2 6 2" xfId="7410" xr:uid="{A7E362AD-5D73-4E3D-B12B-A277A2FDD2F7}"/>
    <cellStyle name="Comma 7 3 2 6 2 2" xfId="17790" xr:uid="{C5AD4C1E-DDD6-4310-B015-606B4FC97896}"/>
    <cellStyle name="Comma 7 3 2 6 3" xfId="10243" xr:uid="{25D427EB-0150-4447-B639-81B1ACDD4E31}"/>
    <cellStyle name="Comma 7 3 2 6 3 2" xfId="20623" xr:uid="{5A66325E-2258-4062-A820-01F53545E615}"/>
    <cellStyle name="Comma 7 3 2 6 4" xfId="24167" xr:uid="{DDFA4CD8-FD8A-4866-B882-62E98133B4D3}"/>
    <cellStyle name="Comma 7 3 2 6 5" xfId="27867" xr:uid="{74DA4B86-DD9C-4196-8B94-6AB9B111BD0A}"/>
    <cellStyle name="Comma 7 3 2 6 6" xfId="14957" xr:uid="{76F9AC0A-5FF2-4D61-A9F9-D36AB4988D8F}"/>
    <cellStyle name="Comma 7 3 2 7" xfId="3823" xr:uid="{03ECEEC2-4353-437D-B316-8B68B00D3AF0}"/>
    <cellStyle name="Comma 7 3 2 7 2" xfId="8655" xr:uid="{FC321E94-E0DF-422E-9D21-379A6AB43E52}"/>
    <cellStyle name="Comma 7 3 2 7 2 2" xfId="19035" xr:uid="{C9377AC6-D02C-42F7-934A-E35C081CB37A}"/>
    <cellStyle name="Comma 7 3 2 7 3" xfId="11488" xr:uid="{7226042D-36BD-4626-9A09-7C3B0CAC6E9D}"/>
    <cellStyle name="Comma 7 3 2 7 3 2" xfId="21868" xr:uid="{56C6763E-4B23-45A2-8980-96AF0AA2DB66}"/>
    <cellStyle name="Comma 7 3 2 7 4" xfId="26013" xr:uid="{95B82187-8DAE-4F1F-9CCC-8243F0699F75}"/>
    <cellStyle name="Comma 7 3 2 7 5" xfId="28238" xr:uid="{D3D7B5F8-DBFA-4AE4-9090-2AF00756E508}"/>
    <cellStyle name="Comma 7 3 2 7 6" xfId="16202" xr:uid="{7340033E-29D4-4F59-9CD9-CD63A94CB483}"/>
    <cellStyle name="Comma 7 3 2 8" xfId="4901" xr:uid="{D494B231-3065-46A7-991F-77B5E1F38C95}"/>
    <cellStyle name="Comma 7 3 2 8 2" xfId="14193" xr:uid="{5D90722A-B20C-4A66-8ED3-5FC56E73A155}"/>
    <cellStyle name="Comma 7 3 2 9" xfId="6646" xr:uid="{53D4C5DF-D7F4-457D-B25E-535083C5157C}"/>
    <cellStyle name="Comma 7 3 2 9 2" xfId="17026" xr:uid="{35C18319-1AA8-4812-83DF-51B3D28E8D33}"/>
    <cellStyle name="Comma 7 3 3" xfId="513" xr:uid="{00000000-0005-0000-0000-0000B8020000}"/>
    <cellStyle name="Comma 7 3 3 10" xfId="24379" xr:uid="{B095ED9A-E6A6-4358-8D41-6CAC37D9ACA2}"/>
    <cellStyle name="Comma 7 3 3 11" xfId="12673" xr:uid="{276D5E48-B257-4623-AE96-58A3FF637E22}"/>
    <cellStyle name="Comma 7 3 3 2" xfId="1746" xr:uid="{00000000-0005-0000-0000-0000B9020000}"/>
    <cellStyle name="Comma 7 3 3 2 2" xfId="3066" xr:uid="{00000000-0005-0000-0000-000025020000}"/>
    <cellStyle name="Comma 7 3 3 2 2 2" xfId="6167" xr:uid="{6D673163-7F25-45B7-9AA1-F6BAB70BA1AD}"/>
    <cellStyle name="Comma 7 3 3 2 2 2 2" xfId="23051" xr:uid="{3960C535-C0D5-4AAD-ACC0-5FE123D84B57}"/>
    <cellStyle name="Comma 7 3 3 2 2 2 2 2" xfId="26321" xr:uid="{4870EA76-F278-4954-BBA8-4B0853FD14F6}"/>
    <cellStyle name="Comma 7 3 3 2 2 2 2 3" xfId="31146" xr:uid="{0F0E9F80-7732-414C-B0DB-5DCE9C6228C8}"/>
    <cellStyle name="Comma 7 3 3 2 2 2 3" xfId="26302" xr:uid="{6B2C95C1-CA89-4886-9BAE-53679966970B}"/>
    <cellStyle name="Comma 7 3 3 2 2 2 4" xfId="15692" xr:uid="{C39F6264-43EB-45C0-998C-85F1B14F8777}"/>
    <cellStyle name="Comma 7 3 3 2 2 3" xfId="8145" xr:uid="{60F0084C-47A1-450C-B35D-E978A9728065}"/>
    <cellStyle name="Comma 7 3 3 2 2 3 2" xfId="28820" xr:uid="{60E0681C-3332-429E-98C5-E11F9FC3CE26}"/>
    <cellStyle name="Comma 7 3 3 2 2 3 3" xfId="27423" xr:uid="{14737B44-BF9A-4743-B7D7-A60C8B86DAF2}"/>
    <cellStyle name="Comma 7 3 3 2 2 3 4" xfId="18525" xr:uid="{7CF3DAF5-3F6F-4D6E-B0B5-15E00C091941}"/>
    <cellStyle name="Comma 7 3 3 2 2 4" xfId="10978" xr:uid="{3FB21C9B-FA96-4101-920C-B027AB8E0F7B}"/>
    <cellStyle name="Comma 7 3 3 2 2 4 2" xfId="21358" xr:uid="{88877E39-FB71-4E1D-891D-DD615B3A7B4E}"/>
    <cellStyle name="Comma 7 3 3 2 2 5" xfId="25258" xr:uid="{583F0785-B153-484B-9205-7C521E7A9F90}"/>
    <cellStyle name="Comma 7 3 3 2 2 6" xfId="13573" xr:uid="{71064039-8554-45CF-B9BA-3AF98EDAA231}"/>
    <cellStyle name="Comma 7 3 3 2 3" xfId="2681" xr:uid="{00000000-0005-0000-0000-000024020000}"/>
    <cellStyle name="Comma 7 3 3 2 3 2" xfId="7804" xr:uid="{8025719D-927B-4FD9-B8D0-B054039F4F04}"/>
    <cellStyle name="Comma 7 3 3 2 3 2 2" xfId="28548" xr:uid="{B29A9760-6D5F-4B66-8E5E-0E6086D21D40}"/>
    <cellStyle name="Comma 7 3 3 2 3 2 3" xfId="27649" xr:uid="{452DB3A7-01EF-48C3-AD82-EBD49103C8CF}"/>
    <cellStyle name="Comma 7 3 3 2 3 2 4" xfId="18184" xr:uid="{ED409F29-2503-4DF3-9088-B6B4336573B3}"/>
    <cellStyle name="Comma 7 3 3 2 3 3" xfId="10637" xr:uid="{334BFA20-B957-4785-8CFD-5C5BF7E0DD1C}"/>
    <cellStyle name="Comma 7 3 3 2 3 3 2" xfId="21017" xr:uid="{6155405E-6973-4929-BC09-07F196DABC0A}"/>
    <cellStyle name="Comma 7 3 3 2 3 4" xfId="24718" xr:uid="{9D9FA5ED-78ED-4CB5-B534-5C3F9B30C509}"/>
    <cellStyle name="Comma 7 3 3 2 3 5" xfId="15351" xr:uid="{A94BBE13-A7CE-4EA9-B51D-41D660B6391A}"/>
    <cellStyle name="Comma 7 3 3 2 4" xfId="2064" xr:uid="{00000000-0005-0000-0000-0000B9020000}"/>
    <cellStyle name="Comma 7 3 3 2 5" xfId="4267" xr:uid="{2D091ED4-EBAB-425A-9D32-765D1829A55C}"/>
    <cellStyle name="Comma 7 3 3 2 5 2" xfId="9038" xr:uid="{60436DBA-7D9B-4783-8D98-40974DC07353}"/>
    <cellStyle name="Comma 7 3 3 2 5 2 2" xfId="19418" xr:uid="{5818C368-9E63-4A42-8663-D5347873C583}"/>
    <cellStyle name="Comma 7 3 3 2 5 2 3" xfId="31042" xr:uid="{63AC0313-CC44-4BAB-B99B-3AFFB46C8671}"/>
    <cellStyle name="Comma 7 3 3 2 5 2 4" xfId="30759" xr:uid="{8E4BCF6B-DBB4-4075-978A-BD1BDD7DB325}"/>
    <cellStyle name="Comma 7 3 3 2 5 3" xfId="11871" xr:uid="{2D763480-9900-4BAF-89BD-548D43463C10}"/>
    <cellStyle name="Comma 7 3 3 2 5 3 2" xfId="22251" xr:uid="{A0785BF4-0595-412C-AC40-3B49CB0B9445}"/>
    <cellStyle name="Comma 7 3 3 2 5 4" xfId="26972" xr:uid="{155FA4AD-2CAE-499D-AD34-4A92FCFAB834}"/>
    <cellStyle name="Comma 7 3 3 2 5 5" xfId="27008" xr:uid="{42CCFA58-44B3-4334-BC5C-52448E92816B}"/>
    <cellStyle name="Comma 7 3 3 2 5 6" xfId="16585" xr:uid="{6EFF85A7-D7C1-484B-B8FA-83F6F12B824F}"/>
    <cellStyle name="Comma 7 3 3 2 6" xfId="5623" xr:uid="{A2D3013C-BE82-4915-92F9-26D6E8EE4189}"/>
    <cellStyle name="Comma 7 3 3 2 6 2" xfId="29723" xr:uid="{3D06F1E3-79B4-4811-B657-F16B4EEA06E8}"/>
    <cellStyle name="Comma 7 3 3 2 6 2 2" xfId="30975" xr:uid="{112E69B3-69F1-44A5-8738-0AA881F3DFDC}"/>
    <cellStyle name="Comma 7 3 3 2 7" xfId="23605" xr:uid="{B41E808F-419D-4112-B57C-FE262ACDB723}"/>
    <cellStyle name="Comma 7 3 3 2 8" xfId="13090" xr:uid="{69C5B4E4-141E-4936-8947-D86E9DB215A7}"/>
    <cellStyle name="Comma 7 3 3 3" xfId="1747" xr:uid="{00000000-0005-0000-0000-0000BA020000}"/>
    <cellStyle name="Comma 7 3 3 3 2" xfId="3067" xr:uid="{00000000-0005-0000-0000-000026020000}"/>
    <cellStyle name="Comma 7 3 3 3 2 2" xfId="8146" xr:uid="{4CEC2DAE-59CC-41E6-9646-DCE43190F6F2}"/>
    <cellStyle name="Comma 7 3 3 3 2 2 2" xfId="28821" xr:uid="{E6AEBC26-2139-41EF-BF0E-6B894FFE6D4B}"/>
    <cellStyle name="Comma 7 3 3 3 2 2 3" xfId="27126" xr:uid="{97775F3B-4113-4C11-BAE6-4697DEEDE1B0}"/>
    <cellStyle name="Comma 7 3 3 3 2 2 4" xfId="18526" xr:uid="{FE9E3587-2DFB-4794-AF77-F275E407F326}"/>
    <cellStyle name="Comma 7 3 3 3 2 3" xfId="10979" xr:uid="{8076B583-2B96-4440-8848-174D54D15947}"/>
    <cellStyle name="Comma 7 3 3 3 2 3 2" xfId="21359" xr:uid="{67EF6649-A77E-4EA8-82A8-3E1ECA01B454}"/>
    <cellStyle name="Comma 7 3 3 3 2 4" xfId="25805" xr:uid="{4C1BCBBD-3DB1-4BFC-8D07-489BC0A36833}"/>
    <cellStyle name="Comma 7 3 3 3 2 5" xfId="15693" xr:uid="{1C54CB16-3831-4652-8659-275E82814D49}"/>
    <cellStyle name="Comma 7 3 3 3 3" xfId="3660" xr:uid="{00000000-0005-0000-0000-0000BA020000}"/>
    <cellStyle name="Comma 7 3 3 3 4" xfId="4413" xr:uid="{C4ADDF44-032A-408C-84C3-86FFFE4E4013}"/>
    <cellStyle name="Comma 7 3 3 3 4 2" xfId="9184" xr:uid="{42AC00F0-9492-4676-BDB2-357D3B18E427}"/>
    <cellStyle name="Comma 7 3 3 3 4 2 2" xfId="19564" xr:uid="{BC7263AB-8221-4FB6-AD8D-910D472E8471}"/>
    <cellStyle name="Comma 7 3 3 3 4 2 3" xfId="31078" xr:uid="{7AD836FD-8CD5-4690-A33A-8DF428ABF448}"/>
    <cellStyle name="Comma 7 3 3 3 4 2 4" xfId="30760" xr:uid="{95AEBBD9-A3AC-4749-8833-DDB070EBC3BF}"/>
    <cellStyle name="Comma 7 3 3 3 4 3" xfId="12017" xr:uid="{8793FEAC-978C-441F-969E-0319CEF0B5C5}"/>
    <cellStyle name="Comma 7 3 3 3 4 3 2" xfId="22397" xr:uid="{6DE8221E-12FE-4309-B6B4-8BE2DE924522}"/>
    <cellStyle name="Comma 7 3 3 3 4 4" xfId="16731" xr:uid="{7FBD3671-E1EF-41B2-87B9-392F9A153064}"/>
    <cellStyle name="Comma 7 3 3 3 5" xfId="5624" xr:uid="{4B07D9D7-1EC9-4371-972C-5A57C883344A}"/>
    <cellStyle name="Comma 7 3 3 3 5 2" xfId="29706" xr:uid="{629F5DA6-01D3-4F91-A6F3-08DAFF81178A}"/>
    <cellStyle name="Comma 7 3 3 3 6" xfId="25366" xr:uid="{85FC2800-D224-481E-B797-ADD3E02151AE}"/>
    <cellStyle name="Comma 7 3 3 3 7" xfId="13574" xr:uid="{7F1783B6-DD95-4E74-AD72-A664F26C4E68}"/>
    <cellStyle name="Comma 7 3 3 4" xfId="1745" xr:uid="{00000000-0005-0000-0000-0000BB020000}"/>
    <cellStyle name="Comma 7 3 3 4 2" xfId="3065" xr:uid="{00000000-0005-0000-0000-000027020000}"/>
    <cellStyle name="Comma 7 3 3 4 2 2" xfId="8144" xr:uid="{4D74363D-0D00-4E7B-897E-59E3B5B44DBC}"/>
    <cellStyle name="Comma 7 3 3 4 2 2 2" xfId="28819" xr:uid="{9F37E984-F48E-4584-AD19-87C55845FBD4}"/>
    <cellStyle name="Comma 7 3 3 4 2 2 3" xfId="26377" xr:uid="{61BE0BF0-831D-405E-B879-9B9756EAFA22}"/>
    <cellStyle name="Comma 7 3 3 4 2 2 4" xfId="18524" xr:uid="{126C449A-9FBD-47E7-AF9C-2B8653641DD4}"/>
    <cellStyle name="Comma 7 3 3 4 2 3" xfId="10977" xr:uid="{BE834253-CA93-4A8C-B698-F251AD5E218A}"/>
    <cellStyle name="Comma 7 3 3 4 2 3 2" xfId="21357" xr:uid="{079D4537-C508-4A8A-916D-10673C4F3264}"/>
    <cellStyle name="Comma 7 3 3 4 2 4" xfId="25822" xr:uid="{1AC7B645-3C68-475E-B23A-FFD3F1E4DC13}"/>
    <cellStyle name="Comma 7 3 3 4 2 5" xfId="15691" xr:uid="{45B48ACC-05C7-4A8D-9343-9C4B23292EA2}"/>
    <cellStyle name="Comma 7 3 3 4 3" xfId="3573" xr:uid="{00000000-0005-0000-0000-0000BB020000}"/>
    <cellStyle name="Comma 7 3 3 4 4" xfId="5622" xr:uid="{2F7F323B-1E99-4199-9FD5-7182F60C697E}"/>
    <cellStyle name="Comma 7 3 3 4 4 2" xfId="29956" xr:uid="{DF3BC11F-BB56-413E-BA58-E5E717506BBC}"/>
    <cellStyle name="Comma 7 3 3 4 5" xfId="23252" xr:uid="{D1618A0B-CB18-46B0-B923-3602E8C2202D}"/>
    <cellStyle name="Comma 7 3 3 4 6" xfId="13572" xr:uid="{2CB183F8-626F-484D-9139-18CA7C95B02A}"/>
    <cellStyle name="Comma 7 3 3 5" xfId="2633" xr:uid="{00000000-0005-0000-0000-000028020000}"/>
    <cellStyle name="Comma 7 3 3 5 2" xfId="5894" xr:uid="{36676AAB-8552-4649-A040-455FB81B4509}"/>
    <cellStyle name="Comma 7 3 3 5 2 2" xfId="28725" xr:uid="{61EA2F39-58EF-4AA1-8414-4464AAC1F37B}"/>
    <cellStyle name="Comma 7 3 3 5 2 3" xfId="27165" xr:uid="{4199FBA4-6D09-484B-8FA6-B61397EA8990}"/>
    <cellStyle name="Comma 7 3 3 5 2 4" xfId="15304" xr:uid="{4EE41382-F934-470E-9BCF-026038F49CA2}"/>
    <cellStyle name="Comma 7 3 3 5 3" xfId="7757" xr:uid="{F84413E1-A4AA-46F3-AA5C-C96CE57F48D3}"/>
    <cellStyle name="Comma 7 3 3 5 3 2" xfId="18137" xr:uid="{D90FC7A3-6858-4F70-8F1E-560A2F4D637F}"/>
    <cellStyle name="Comma 7 3 3 5 4" xfId="10590" xr:uid="{98B11636-9509-4EB7-AE8E-0F7E429A0886}"/>
    <cellStyle name="Comma 7 3 3 5 4 2" xfId="20970" xr:uid="{5F169CDB-BD8C-42AB-A687-B6B96BB97414}"/>
    <cellStyle name="Comma 7 3 3 5 5" xfId="23482" xr:uid="{673B89A2-D9A0-4FB6-829E-981024FA279C}"/>
    <cellStyle name="Comma 7 3 3 5 6" xfId="13020" xr:uid="{98B80837-74CF-4003-800B-FE911047C733}"/>
    <cellStyle name="Comma 7 3 3 6" xfId="4130" xr:uid="{757E601D-C209-4CC5-B656-FFAD7B959A42}"/>
    <cellStyle name="Comma 7 3 3 6 2" xfId="8901" xr:uid="{5B3322E2-9EA7-488B-A54E-4F4A79181686}"/>
    <cellStyle name="Comma 7 3 3 6 2 2" xfId="19281" xr:uid="{EEFD30C4-AED4-4D30-8063-D9B6773E4020}"/>
    <cellStyle name="Comma 7 3 3 6 2 3" xfId="31013" xr:uid="{19B449DC-F951-4406-BBDC-1E361946CBF1}"/>
    <cellStyle name="Comma 7 3 3 6 2 4" xfId="30758" xr:uid="{09060111-3662-4062-98E2-27280CA31DEF}"/>
    <cellStyle name="Comma 7 3 3 6 3" xfId="11734" xr:uid="{E396CB88-FFB8-4CFA-8A42-4E5A7370436D}"/>
    <cellStyle name="Comma 7 3 3 6 3 2" xfId="22114" xr:uid="{304CCAD5-770C-41DC-AAC1-56089804D1CD}"/>
    <cellStyle name="Comma 7 3 3 6 4" xfId="25373" xr:uid="{409B246B-C7BF-4347-9604-D47376DB26DA}"/>
    <cellStyle name="Comma 7 3 3 6 5" xfId="26398" xr:uid="{89FE9C46-DA7B-41BF-BD96-9AE917FBE012}"/>
    <cellStyle name="Comma 7 3 3 6 6" xfId="16448" xr:uid="{EDA4B454-3F8F-45CD-A3A4-D8172BE7DA33}"/>
    <cellStyle name="Comma 7 3 3 7" xfId="4903" xr:uid="{7D2A297D-B50D-4072-9432-83DFC3A3C81C}"/>
    <cellStyle name="Comma 7 3 3 7 2" xfId="28269" xr:uid="{B23DF960-54C1-4930-943A-4B16F930C9D5}"/>
    <cellStyle name="Comma 7 3 3 7 3" xfId="26998" xr:uid="{35F7C694-B2D9-4D6C-92D2-583AC0731BB4}"/>
    <cellStyle name="Comma 7 3 3 7 4" xfId="14195" xr:uid="{43D57C78-9D72-49EA-83EC-86203BB79967}"/>
    <cellStyle name="Comma 7 3 3 8" xfId="6648" xr:uid="{801A5F16-1083-4E87-8B88-1308B3B0DFAB}"/>
    <cellStyle name="Comma 7 3 3 8 2" xfId="17028" xr:uid="{1C7780A4-224B-4B89-BC7E-F3F188E97C49}"/>
    <cellStyle name="Comma 7 3 3 9" xfId="9481" xr:uid="{762E7001-323D-4976-9567-7268E23A04AB}"/>
    <cellStyle name="Comma 7 3 3 9 2" xfId="19861" xr:uid="{F6EACF00-00AA-498A-A183-4F83194EC5F5}"/>
    <cellStyle name="Comma 7 3 4" xfId="514" xr:uid="{00000000-0005-0000-0000-0000BC020000}"/>
    <cellStyle name="Comma 7 3 4 10" xfId="13088" xr:uid="{5D18A68E-661D-476A-94EC-6B141504A13B}"/>
    <cellStyle name="Comma 7 3 4 2" xfId="1749" xr:uid="{00000000-0005-0000-0000-0000BD020000}"/>
    <cellStyle name="Comma 7 3 4 2 2" xfId="3068" xr:uid="{00000000-0005-0000-0000-00002A020000}"/>
    <cellStyle name="Comma 7 3 4 2 2 2" xfId="8147" xr:uid="{F1931F2F-FA1E-4610-B819-B83AC5BC1B32}"/>
    <cellStyle name="Comma 7 3 4 2 2 2 2" xfId="28822" xr:uid="{2B34A51E-562E-47FB-AC6C-A9F13E5A62D8}"/>
    <cellStyle name="Comma 7 3 4 2 2 2 3" xfId="28049" xr:uid="{0AA50304-3480-4DF2-BC26-56196F86B5A1}"/>
    <cellStyle name="Comma 7 3 4 2 2 2 4" xfId="18527" xr:uid="{CFD02403-A5B3-4B34-9D98-25744920ABB0}"/>
    <cellStyle name="Comma 7 3 4 2 2 3" xfId="10980" xr:uid="{E51FA6A8-FAC5-4ECF-97FD-3899F69BAA92}"/>
    <cellStyle name="Comma 7 3 4 2 2 3 2" xfId="21360" xr:uid="{1DB3555B-03E2-42F0-8F73-B9E9BC7E756D}"/>
    <cellStyle name="Comma 7 3 4 2 2 4" xfId="25704" xr:uid="{1B9CE304-0B1C-421A-B852-66ECE11A42FD}"/>
    <cellStyle name="Comma 7 3 4 2 2 5" xfId="15694" xr:uid="{0059FB86-B8E1-47DF-B797-187EC693D0B9}"/>
    <cellStyle name="Comma 7 3 4 2 3" xfId="3567" xr:uid="{00000000-0005-0000-0000-0000BD020000}"/>
    <cellStyle name="Comma 7 3 4 2 4" xfId="5625" xr:uid="{827FF525-FDEF-478D-B14C-FAE5C7BAAA47}"/>
    <cellStyle name="Comma 7 3 4 2 4 2" xfId="29957" xr:uid="{20F9AA12-6498-407B-9E82-41086B0B3BDD}"/>
    <cellStyle name="Comma 7 3 4 2 5" xfId="23640" xr:uid="{26E0B30D-3726-4688-865B-D1F3204AE96E}"/>
    <cellStyle name="Comma 7 3 4 2 6" xfId="13575" xr:uid="{F4BA8690-D0E4-4844-9953-93C10169E306}"/>
    <cellStyle name="Comma 7 3 4 3" xfId="1750" xr:uid="{00000000-0005-0000-0000-0000BE020000}"/>
    <cellStyle name="Comma 7 3 4 3 2" xfId="3815" xr:uid="{ED0A20C0-851C-43CE-A244-08046447CC9F}"/>
    <cellStyle name="Comma 7 3 4 3 2 2" xfId="8648" xr:uid="{5743A404-81A7-4FC8-9A73-2CF43BBDF2C9}"/>
    <cellStyle name="Comma 7 3 4 3 2 2 2" xfId="19028" xr:uid="{F761ADC4-7297-49D4-9817-D82A827C461C}"/>
    <cellStyle name="Comma 7 3 4 3 2 3" xfId="11481" xr:uid="{6934031F-9FD8-49C2-B8A8-B2C64565D36A}"/>
    <cellStyle name="Comma 7 3 4 3 2 3 2" xfId="21861" xr:uid="{76527055-D680-47A1-9723-5EAC8171A51D}"/>
    <cellStyle name="Comma 7 3 4 3 2 4" xfId="28362" xr:uid="{69F5C42D-3BBD-48AB-8E63-2E21149E3188}"/>
    <cellStyle name="Comma 7 3 4 3 2 5" xfId="27959" xr:uid="{92A982AB-DFE7-450D-92F7-1A82914FB061}"/>
    <cellStyle name="Comma 7 3 4 3 2 6" xfId="16195" xr:uid="{D910A9D7-AD9D-4B05-B81B-13E8634ECBD0}"/>
    <cellStyle name="Comma 7 3 4 3 3" xfId="24321" xr:uid="{9A324CB1-B7DA-4131-BD6A-B17EB30DB498}"/>
    <cellStyle name="Comma 7 3 4 3 3 2" xfId="29904" xr:uid="{01103EB1-3290-4D07-BEF6-3D3C9114883A}"/>
    <cellStyle name="Comma 7 3 4 3 4" xfId="30017" xr:uid="{00434217-AB1C-4C6B-A83C-62A5AC08F336}"/>
    <cellStyle name="Comma 7 3 4 4" xfId="1748" xr:uid="{00000000-0005-0000-0000-0000BF020000}"/>
    <cellStyle name="Comma 7 3 4 5" xfId="4265" xr:uid="{6AC4C019-2C26-44B9-9EC3-E3E2D424E32A}"/>
    <cellStyle name="Comma 7 3 4 5 2" xfId="9036" xr:uid="{BA81BD57-2BE5-4DE4-A24B-9A95219BDEBB}"/>
    <cellStyle name="Comma 7 3 4 5 2 2" xfId="19416" xr:uid="{65304B97-A8D6-4B6E-87B2-4B6DC7C72B44}"/>
    <cellStyle name="Comma 7 3 4 5 2 3" xfId="31040" xr:uid="{29E5A903-E367-4DFA-8B14-41FC53E28582}"/>
    <cellStyle name="Comma 7 3 4 5 2 4" xfId="30761" xr:uid="{5C39344B-BBCA-404A-B8F8-90DD4B557283}"/>
    <cellStyle name="Comma 7 3 4 5 3" xfId="11869" xr:uid="{A013C49C-ECA8-41BF-96B3-21AC6B269F3A}"/>
    <cellStyle name="Comma 7 3 4 5 3 2" xfId="22249" xr:uid="{38C1A6FF-C5F3-4E12-BE7A-E04070788C11}"/>
    <cellStyle name="Comma 7 3 4 5 4" xfId="27170" xr:uid="{521A88FC-A998-4017-B759-BC483B8ACAD1}"/>
    <cellStyle name="Comma 7 3 4 5 5" xfId="27644" xr:uid="{9E9C4CCF-96E0-4DBC-B421-7EC98AEB14A6}"/>
    <cellStyle name="Comma 7 3 4 5 6" xfId="16583" xr:uid="{FDCE4580-85C0-4BB6-BD76-D4661603676D}"/>
    <cellStyle name="Comma 7 3 4 6" xfId="4904" xr:uid="{114D2B95-BFD8-40C9-A1CB-957B05832063}"/>
    <cellStyle name="Comma 7 3 4 6 2" xfId="14196" xr:uid="{5BA9B63E-C96B-45DE-8274-2E83DCD2C710}"/>
    <cellStyle name="Comma 7 3 4 7" xfId="6649" xr:uid="{506C9779-95AC-4388-83FE-672925C1B02A}"/>
    <cellStyle name="Comma 7 3 4 7 2" xfId="17029" xr:uid="{EF752B79-A60E-4278-8C80-47B41BB97CC3}"/>
    <cellStyle name="Comma 7 3 4 8" xfId="9482" xr:uid="{6CF38CF9-56BB-4978-954E-7E8E65084293}"/>
    <cellStyle name="Comma 7 3 4 8 2" xfId="19862" xr:uid="{592F35B8-062A-4B9B-B09A-3D462665963C}"/>
    <cellStyle name="Comma 7 3 4 9" xfId="23022" xr:uid="{36677A31-1104-4492-9FE6-428E8689CAF8}"/>
    <cellStyle name="Comma 7 3 5" xfId="1751" xr:uid="{00000000-0005-0000-0000-0000C0020000}"/>
    <cellStyle name="Comma 7 3 5 2" xfId="3069" xr:uid="{00000000-0005-0000-0000-00002B020000}"/>
    <cellStyle name="Comma 7 3 5 2 2" xfId="8148" xr:uid="{2C8E21C5-1468-4AAC-9E90-7A13D1302FAA}"/>
    <cellStyle name="Comma 7 3 5 2 2 2" xfId="28823" xr:uid="{0BD52AC1-38D0-4C37-B305-D192EA862043}"/>
    <cellStyle name="Comma 7 3 5 2 2 2 2" xfId="31226" xr:uid="{B1824CD6-0A45-4DFE-A5DA-1765F10D715A}"/>
    <cellStyle name="Comma 7 3 5 2 2 2 3" xfId="30763" xr:uid="{7B31E587-79F0-4CA4-A017-3FC64EB68955}"/>
    <cellStyle name="Comma 7 3 5 2 2 3" xfId="26546" xr:uid="{8A656009-1284-4B9B-ADF3-ED1BC0BCC3F2}"/>
    <cellStyle name="Comma 7 3 5 2 2 4" xfId="18528" xr:uid="{128F5D68-5A9F-4E36-98C7-8BB7C0E561AD}"/>
    <cellStyle name="Comma 7 3 5 2 3" xfId="10981" xr:uid="{4DD23474-870F-4639-9FE4-AA6A0949A199}"/>
    <cellStyle name="Comma 7 3 5 2 3 2" xfId="21361" xr:uid="{A0882080-46B6-4B65-A5DA-7FD4934AA4B4}"/>
    <cellStyle name="Comma 7 3 5 2 4" xfId="24166" xr:uid="{A8908E9D-CF07-4CC3-93FE-F91D3CCF9DEE}"/>
    <cellStyle name="Comma 7 3 5 2 5" xfId="15695" xr:uid="{148F4EE9-281E-4E13-BB9F-538AA70BEA61}"/>
    <cellStyle name="Comma 7 3 5 3" xfId="3678" xr:uid="{00000000-0005-0000-0000-0000C0020000}"/>
    <cellStyle name="Comma 7 3 5 4" xfId="4414" xr:uid="{39A94735-439D-4714-8C97-340E07D9B1C2}"/>
    <cellStyle name="Comma 7 3 5 4 2" xfId="9185" xr:uid="{F1BC04F7-E54B-48FE-A1A1-A0DB777BD46E}"/>
    <cellStyle name="Comma 7 3 5 4 2 2" xfId="19565" xr:uid="{1394F04B-CC2D-457C-A8E1-742A6790E496}"/>
    <cellStyle name="Comma 7 3 5 4 2 3" xfId="31079" xr:uid="{7E1DD9F1-4C18-4368-A763-2CFDB57D9BB0}"/>
    <cellStyle name="Comma 7 3 5 4 2 4" xfId="30762" xr:uid="{CEB76293-5225-4DF8-B182-6C8C0AFD630E}"/>
    <cellStyle name="Comma 7 3 5 4 3" xfId="12018" xr:uid="{706B6DB9-CD9A-4ED7-B159-DF49DA196DEE}"/>
    <cellStyle name="Comma 7 3 5 4 3 2" xfId="22398" xr:uid="{01A9F026-682A-4472-8503-0CDD994EBD1A}"/>
    <cellStyle name="Comma 7 3 5 4 4" xfId="16732" xr:uid="{C73CAD6C-19D9-4C6A-AF12-4F6E33F0C6C6}"/>
    <cellStyle name="Comma 7 3 5 5" xfId="5626" xr:uid="{2FADE1A1-156D-4770-A59C-1D5D492CFF56}"/>
    <cellStyle name="Comma 7 3 5 5 2" xfId="29685" xr:uid="{DD02D9DC-2EC2-4EBC-A2AB-DA7D0EF6B5A6}"/>
    <cellStyle name="Comma 7 3 5 5 2 2" xfId="30976" xr:uid="{235E9461-30B4-44D8-929B-6F79698976C3}"/>
    <cellStyle name="Comma 7 3 5 6" xfId="24706" xr:uid="{CD0367C6-2874-4187-83D9-9B0301BDED90}"/>
    <cellStyle name="Comma 7 3 5 7" xfId="13576" xr:uid="{31C08D88-46F6-44FC-9FAF-C7DFE5A5340F}"/>
    <cellStyle name="Comma 7 3 6" xfId="1752" xr:uid="{00000000-0005-0000-0000-0000C1020000}"/>
    <cellStyle name="Comma 7 3 6 2" xfId="2876" xr:uid="{00000000-0005-0000-0000-00002C020000}"/>
    <cellStyle name="Comma 7 3 6 2 2" xfId="7992" xr:uid="{18FB670C-B086-4649-A49B-AA84A527E1C5}"/>
    <cellStyle name="Comma 7 3 6 2 2 2" xfId="25913" xr:uid="{247261F7-32DF-4C9F-AFC6-1B08B1D6E65D}"/>
    <cellStyle name="Comma 7 3 6 2 2 2 2" xfId="31168" xr:uid="{00E20836-A709-4D76-A735-95493E287AD1}"/>
    <cellStyle name="Comma 7 3 6 2 2 2 3" xfId="30764" xr:uid="{80F05594-7611-41F2-83FC-870D7DE32EE2}"/>
    <cellStyle name="Comma 7 3 6 2 2 3" xfId="27827" xr:uid="{DAA8CBF8-1F10-450B-9DE8-9200C3163FD1}"/>
    <cellStyle name="Comma 7 3 6 2 2 4" xfId="18372" xr:uid="{DEA785FC-D636-456D-AF50-1B6058F3F876}"/>
    <cellStyle name="Comma 7 3 6 2 3" xfId="10825" xr:uid="{B9BB6D5B-71C6-485F-AB66-710966D0D397}"/>
    <cellStyle name="Comma 7 3 6 2 3 2" xfId="21205" xr:uid="{3CA70379-CF4C-42E4-B4BE-D9DEA86B0B46}"/>
    <cellStyle name="Comma 7 3 6 2 4" xfId="25751" xr:uid="{F1D9F1EE-C37D-4DBC-9EBE-C21ECE231D19}"/>
    <cellStyle name="Comma 7 3 6 2 5" xfId="15539" xr:uid="{08D89368-48C2-4B55-BAE4-2E63BB5C19EB}"/>
    <cellStyle name="Comma 7 3 6 3" xfId="3584" xr:uid="{00000000-0005-0000-0000-0000C1020000}"/>
    <cellStyle name="Comma 7 3 6 4" xfId="5627" xr:uid="{5B76C98F-C0BF-4CF0-91A7-53BE3B77CE07}"/>
    <cellStyle name="Comma 7 3 6 4 2" xfId="29924" xr:uid="{741779F3-8687-413A-BABB-6A7AC4C6DE25}"/>
    <cellStyle name="Comma 7 3 6 5" xfId="25565" xr:uid="{337F0B91-D4CC-4CAA-B6E2-253217A3E564}"/>
    <cellStyle name="Comma 7 3 6 6" xfId="13371" xr:uid="{E5E7021E-60E4-49D3-852D-8B9CBD1B477D}"/>
    <cellStyle name="Comma 7 3 7" xfId="1738" xr:uid="{00000000-0005-0000-0000-0000C2020000}"/>
    <cellStyle name="Comma 7 3 7 2" xfId="2470" xr:uid="{00000000-0005-0000-0000-00002D020000}"/>
    <cellStyle name="Comma 7 3 7 2 2" xfId="7594" xr:uid="{7D845A15-6584-4DF0-BD6D-A91976089349}"/>
    <cellStyle name="Comma 7 3 7 2 2 2" xfId="17974" xr:uid="{3AB9C43A-0755-4D8E-9050-2315D93038AC}"/>
    <cellStyle name="Comma 7 3 7 2 3" xfId="10427" xr:uid="{DD76E025-B3B3-4322-8BD0-B8844AAC6C67}"/>
    <cellStyle name="Comma 7 3 7 2 3 2" xfId="20807" xr:uid="{D23E06C4-78BF-428D-8406-91208AE2099D}"/>
    <cellStyle name="Comma 7 3 7 2 4" xfId="28402" xr:uid="{DC6320A0-6526-4250-87A3-7B1F7EEDCB45}"/>
    <cellStyle name="Comma 7 3 7 2 5" xfId="26970" xr:uid="{A42A7536-2CC4-4B9F-AC77-C927C7495088}"/>
    <cellStyle name="Comma 7 3 7 2 6" xfId="15141" xr:uid="{A8223C2E-A5D3-46BC-8E03-DE32AA84F113}"/>
    <cellStyle name="Comma 7 3 7 3" xfId="3669" xr:uid="{00000000-0005-0000-0000-0000C2020000}"/>
    <cellStyle name="Comma 7 3 7 4" xfId="5617" xr:uid="{354E9452-958D-4758-AD14-FEC309CF6342}"/>
    <cellStyle name="Comma 7 3 7 4 2" xfId="29863" xr:uid="{AF8F967D-6CD8-4490-B648-1B12B79D6ED9}"/>
    <cellStyle name="Comma 7 3 7 5" xfId="22981" xr:uid="{EAAC60EF-B43A-4315-839E-C8B32C50A659}"/>
    <cellStyle name="Comma 7 3 7 6" xfId="12857" xr:uid="{682832E8-95F6-45C8-B43E-58421DD09B80}"/>
    <cellStyle name="Comma 7 3 8" xfId="2224" xr:uid="{00000000-0005-0000-0000-00001C020000}"/>
    <cellStyle name="Comma 7 3 8 2" xfId="7350" xr:uid="{5BC9C21F-183C-4FCE-B8EC-B1B634F9922A}"/>
    <cellStyle name="Comma 7 3 8 2 2" xfId="17730" xr:uid="{1DA734C9-A914-4B89-AFB7-487EBECE364A}"/>
    <cellStyle name="Comma 7 3 8 2 2 2" xfId="31123" xr:uid="{25B90749-E1DC-406F-B88F-4BB77DEB39C9}"/>
    <cellStyle name="Comma 7 3 8 2 2 3" xfId="30765" xr:uid="{2521966B-AD35-4B5A-923F-A6EECC98E499}"/>
    <cellStyle name="Comma 7 3 8 3" xfId="10183" xr:uid="{2FE99FB6-ECE3-41F4-A934-2F4B90A9C4AB}"/>
    <cellStyle name="Comma 7 3 8 3 2" xfId="20563" xr:uid="{92D13FE9-41BC-4343-9B57-06EAC4534CC4}"/>
    <cellStyle name="Comma 7 3 8 4" xfId="24238" xr:uid="{50855620-BD9B-4122-94BD-2F28CAC11815}"/>
    <cellStyle name="Comma 7 3 8 5" xfId="28642" xr:uid="{ED54405B-B91D-40A4-B0B2-45B0F7BED97A}"/>
    <cellStyle name="Comma 7 3 8 6" xfId="14897" xr:uid="{C5B9B326-55FB-47B5-A3D1-FA1DBA274FDB}"/>
    <cellStyle name="Comma 7 3 9" xfId="3871" xr:uid="{C8A0FAA5-9B7E-4CC6-B126-396DBCBEC0DE}"/>
    <cellStyle name="Comma 7 3 9 2" xfId="8702" xr:uid="{B46FEDDD-A828-4163-B92F-2055CBDEAEB4}"/>
    <cellStyle name="Comma 7 3 9 2 2" xfId="19082" xr:uid="{2034E241-4243-4FAB-90CD-B6EA1F0064C3}"/>
    <cellStyle name="Comma 7 3 9 3" xfId="11535" xr:uid="{F2068EFC-51AD-4FB6-BB65-47749DB0186B}"/>
    <cellStyle name="Comma 7 3 9 3 2" xfId="21915" xr:uid="{2E3C1A11-E99F-4D94-AC42-0F11BDE77AC8}"/>
    <cellStyle name="Comma 7 3 9 4" xfId="25929" xr:uid="{209424B9-46B1-4177-B516-31E1C7847AA8}"/>
    <cellStyle name="Comma 7 3 9 5" xfId="27894" xr:uid="{A8450D4A-2A82-46E6-87BC-80C5ECBA7966}"/>
    <cellStyle name="Comma 7 3 9 6" xfId="16249" xr:uid="{B822606C-21C2-4CB7-955C-9119D754E584}"/>
    <cellStyle name="Comma 7 4" xfId="515" xr:uid="{00000000-0005-0000-0000-0000C3020000}"/>
    <cellStyle name="Comma 7 4 10" xfId="6650" xr:uid="{6CCB234B-3732-4180-9295-30246168D0DE}"/>
    <cellStyle name="Comma 7 4 10 2" xfId="17030" xr:uid="{FE944D4D-C8A5-46A0-B01B-C80842D62473}"/>
    <cellStyle name="Comma 7 4 11" xfId="9483" xr:uid="{50ABA6FC-08DB-406C-BB4A-54F32A4226BD}"/>
    <cellStyle name="Comma 7 4 11 2" xfId="19863" xr:uid="{C827654D-43F0-42CF-BC91-375B9C9A2DA5}"/>
    <cellStyle name="Comma 7 4 12" xfId="24801" xr:uid="{00BF0204-9762-4716-A551-48483A31603F}"/>
    <cellStyle name="Comma 7 4 13" xfId="12435" xr:uid="{13856006-9B60-4428-8901-F69F79C25512}"/>
    <cellStyle name="Comma 7 4 2" xfId="516" xr:uid="{00000000-0005-0000-0000-0000C4020000}"/>
    <cellStyle name="Comma 7 4 2 10" xfId="9484" xr:uid="{C45BCE2B-22E5-4A0D-98DA-7CD2B25CFB72}"/>
    <cellStyle name="Comma 7 4 2 10 2" xfId="19864" xr:uid="{6AE756E6-4060-4F0B-9E6A-DA736F705B0C}"/>
    <cellStyle name="Comma 7 4 2 11" xfId="25397" xr:uid="{E25AB078-2481-493F-BF72-67BB374FB035}"/>
    <cellStyle name="Comma 7 4 2 12" xfId="12516" xr:uid="{0BCCFE48-A043-48E7-AAE1-9BD13473BBED}"/>
    <cellStyle name="Comma 7 4 2 2" xfId="517" xr:uid="{00000000-0005-0000-0000-0000C5020000}"/>
    <cellStyle name="Comma 7 4 2 2 10" xfId="13092" xr:uid="{474830D7-07D3-431C-9957-D008D6DEC804}"/>
    <cellStyle name="Comma 7 4 2 2 2" xfId="1756" xr:uid="{00000000-0005-0000-0000-0000C6020000}"/>
    <cellStyle name="Comma 7 4 2 2 2 2" xfId="3071" xr:uid="{00000000-0005-0000-0000-000031020000}"/>
    <cellStyle name="Comma 7 4 2 2 2 2 2" xfId="8150" xr:uid="{EDFBFDE6-C2AC-4A1B-A48A-ECBE9A76C80F}"/>
    <cellStyle name="Comma 7 4 2 2 2 2 2 2" xfId="28825" xr:uid="{FF22AA6C-8848-44FE-817B-E390CFD62415}"/>
    <cellStyle name="Comma 7 4 2 2 2 2 2 3" xfId="27041" xr:uid="{E7DA5C12-4FDD-472B-AC99-F287BADDBA34}"/>
    <cellStyle name="Comma 7 4 2 2 2 2 2 4" xfId="18530" xr:uid="{EF18A9A0-FF4C-496E-B374-2D3F98E342F5}"/>
    <cellStyle name="Comma 7 4 2 2 2 2 3" xfId="10983" xr:uid="{D374B389-DFB7-4077-AD3D-D1414956DDBF}"/>
    <cellStyle name="Comma 7 4 2 2 2 2 3 2" xfId="21363" xr:uid="{921AD211-D54D-4B02-99A0-38D8C20E35FD}"/>
    <cellStyle name="Comma 7 4 2 2 2 2 4" xfId="25725" xr:uid="{A1B5A541-62DD-4F3C-A2B9-76C97AB30F96}"/>
    <cellStyle name="Comma 7 4 2 2 2 2 5" xfId="15697" xr:uid="{A876339B-699C-4347-AB50-4795736B3C8C}"/>
    <cellStyle name="Comma 7 4 2 2 2 3" xfId="2074" xr:uid="{00000000-0005-0000-0000-0000C6020000}"/>
    <cellStyle name="Comma 7 4 2 2 2 4" xfId="5629" xr:uid="{0F96B69B-244A-4F6D-84EA-8F9BE20B728E}"/>
    <cellStyle name="Comma 7 4 2 2 2 4 2" xfId="29959" xr:uid="{C6BDF0EC-6B58-4DBD-A047-E46FD0F0B294}"/>
    <cellStyle name="Comma 7 4 2 2 2 5" xfId="25273" xr:uid="{6F6DFA54-4A86-4350-BCF4-C833337EB687}"/>
    <cellStyle name="Comma 7 4 2 2 2 6" xfId="13578" xr:uid="{BB1AD97E-9E89-47BC-B3DF-F183196AF99C}"/>
    <cellStyle name="Comma 7 4 2 2 3" xfId="1757" xr:uid="{00000000-0005-0000-0000-0000C7020000}"/>
    <cellStyle name="Comma 7 4 2 2 3 2" xfId="4653" xr:uid="{A56AE9E9-514F-441A-BEA0-FFD7772ABB59}"/>
    <cellStyle name="Comma 7 4 2 2 3 2 2" xfId="9404" xr:uid="{55022EEA-4842-4678-B4EA-ED753185182C}"/>
    <cellStyle name="Comma 7 4 2 2 3 2 2 2" xfId="19784" xr:uid="{590F2FAA-4B8B-4C56-8E81-CD92CEC869BF}"/>
    <cellStyle name="Comma 7 4 2 2 3 2 3" xfId="12237" xr:uid="{432E2E00-1A98-484E-A074-FBC06ECE9C3D}"/>
    <cellStyle name="Comma 7 4 2 2 3 2 3 2" xfId="22617" xr:uid="{2A646215-255F-4235-A75F-A8C071AB7686}"/>
    <cellStyle name="Comma 7 4 2 2 3 2 4" xfId="28073" xr:uid="{388ED87A-BF05-48C1-AAA9-C428EEC71682}"/>
    <cellStyle name="Comma 7 4 2 2 3 2 5" xfId="27265" xr:uid="{7058C08C-414A-4B93-8499-40C15D815A26}"/>
    <cellStyle name="Comma 7 4 2 2 3 2 6" xfId="16951" xr:uid="{C310694A-51E1-48CD-82B7-9455B44364C9}"/>
    <cellStyle name="Comma 7 4 2 2 3 3" xfId="23802" xr:uid="{C3AD8123-48D2-4D44-978E-10B47EC021EC}"/>
    <cellStyle name="Comma 7 4 2 2 3 3 2" xfId="29907" xr:uid="{017EC55E-1B0E-4659-9FEC-BE3BA3E8B5C9}"/>
    <cellStyle name="Comma 7 4 2 2 3 4" xfId="30019" xr:uid="{76B366F6-D4B3-4EDF-A05B-E111BAF2E291}"/>
    <cellStyle name="Comma 7 4 2 2 4" xfId="1755" xr:uid="{00000000-0005-0000-0000-0000C8020000}"/>
    <cellStyle name="Comma 7 4 2 2 4 2" xfId="26940" xr:uid="{EACAFCDE-67F4-4E83-A579-0DC3A6628F60}"/>
    <cellStyle name="Comma 7 4 2 2 4 3" xfId="26331" xr:uid="{C333864C-4DD8-4C48-8E8A-BF6D74E07578}"/>
    <cellStyle name="Comma 7 4 2 2 5" xfId="4268" xr:uid="{4C51E4D8-F743-4DB6-846D-6A99EF1E28C9}"/>
    <cellStyle name="Comma 7 4 2 2 5 2" xfId="9039" xr:uid="{FD66BA8B-39FA-421D-ACF0-304D4B252B32}"/>
    <cellStyle name="Comma 7 4 2 2 5 2 2" xfId="19419" xr:uid="{1ADDD720-C7FC-4201-B8B3-B2F16A556C5B}"/>
    <cellStyle name="Comma 7 4 2 2 5 2 3" xfId="31043" xr:uid="{0466D549-57DE-48E9-B876-F7DA4CBAA235}"/>
    <cellStyle name="Comma 7 4 2 2 5 2 4" xfId="30766" xr:uid="{B6266582-5973-4625-BC73-800F26BE8E45}"/>
    <cellStyle name="Comma 7 4 2 2 5 3" xfId="11872" xr:uid="{91611199-EB54-4305-A93B-757A8CCCB962}"/>
    <cellStyle name="Comma 7 4 2 2 5 3 2" xfId="22252" xr:uid="{DC59DBFB-DA34-4F7B-8E76-CC383E74A36A}"/>
    <cellStyle name="Comma 7 4 2 2 5 4" xfId="26659" xr:uid="{7AA1B6D3-94B8-4725-838A-27A287B5A0D0}"/>
    <cellStyle name="Comma 7 4 2 2 5 5" xfId="28412" xr:uid="{781FC03D-2709-4EA3-888D-B585F477CC13}"/>
    <cellStyle name="Comma 7 4 2 2 5 6" xfId="16586" xr:uid="{95E22C73-DEF3-4CF3-8C0C-96AB51B1D510}"/>
    <cellStyle name="Comma 7 4 2 2 6" xfId="4907" xr:uid="{4F05658C-4F8B-4450-8CF2-3C0F842DE943}"/>
    <cellStyle name="Comma 7 4 2 2 6 2" xfId="27808" xr:uid="{3BB74277-8229-4B12-867A-5DDCE5B1C601}"/>
    <cellStyle name="Comma 7 4 2 2 6 3" xfId="26958" xr:uid="{BA5B4B88-4C7E-4D8B-BB9A-4CF57B0987D9}"/>
    <cellStyle name="Comma 7 4 2 2 6 4" xfId="14199" xr:uid="{641BD702-6463-4981-A0CF-AAA51C20EC9B}"/>
    <cellStyle name="Comma 7 4 2 2 7" xfId="6652" xr:uid="{29CFA51F-B91D-472A-A88F-AAFA5013ABB0}"/>
    <cellStyle name="Comma 7 4 2 2 7 2" xfId="17032" xr:uid="{FBA6E820-D212-498D-80FB-8B4FB80C0634}"/>
    <cellStyle name="Comma 7 4 2 2 8" xfId="9485" xr:uid="{8CB5331E-1AEC-455D-AAE1-F89A718D0D5C}"/>
    <cellStyle name="Comma 7 4 2 2 8 2" xfId="19865" xr:uid="{CE9FDB0D-8594-4AE0-B6A4-125E9AFF47E1}"/>
    <cellStyle name="Comma 7 4 2 2 9" xfId="24932" xr:uid="{CCF4802F-B647-45E8-8C90-CC8D4F3B2C96}"/>
    <cellStyle name="Comma 7 4 2 3" xfId="1758" xr:uid="{00000000-0005-0000-0000-0000C9020000}"/>
    <cellStyle name="Comma 7 4 2 3 2" xfId="3072" xr:uid="{00000000-0005-0000-0000-000032020000}"/>
    <cellStyle name="Comma 7 4 2 3 2 2" xfId="8151" xr:uid="{401BA277-190E-4F58-9CDB-792EA14258C3}"/>
    <cellStyle name="Comma 7 4 2 3 2 2 2" xfId="28826" xr:uid="{1BA52ECE-26C0-489B-9DA8-F90D8E7B5CE2}"/>
    <cellStyle name="Comma 7 4 2 3 2 2 2 2" xfId="31227" xr:uid="{5DCE9DDA-5CBE-40F0-BC23-B3C9BE848D80}"/>
    <cellStyle name="Comma 7 4 2 3 2 2 2 3" xfId="30768" xr:uid="{C45D28CF-F3F7-4E67-9E26-B73EEE81ED73}"/>
    <cellStyle name="Comma 7 4 2 3 2 2 3" xfId="26588" xr:uid="{A9A6FA3A-10A1-4B81-9A71-7CB43FE46461}"/>
    <cellStyle name="Comma 7 4 2 3 2 2 4" xfId="18531" xr:uid="{C910133E-F186-4795-B306-35F8DAE47591}"/>
    <cellStyle name="Comma 7 4 2 3 2 3" xfId="10984" xr:uid="{823B96D9-B777-4448-AD31-D8BC2D6D8A43}"/>
    <cellStyle name="Comma 7 4 2 3 2 3 2" xfId="21364" xr:uid="{BEC454D6-21FA-4E5F-8080-F82A664B1815}"/>
    <cellStyle name="Comma 7 4 2 3 2 4" xfId="25568" xr:uid="{CF81D0C3-3EE6-4696-89C5-3B1856A97FDC}"/>
    <cellStyle name="Comma 7 4 2 3 2 5" xfId="15698" xr:uid="{332EB8CD-9113-4FBC-B464-DD354E16ECF1}"/>
    <cellStyle name="Comma 7 4 2 3 3" xfId="3615" xr:uid="{00000000-0005-0000-0000-0000C9020000}"/>
    <cellStyle name="Comma 7 4 2 3 4" xfId="4415" xr:uid="{4B720B26-C75C-4226-9681-0209047D1A81}"/>
    <cellStyle name="Comma 7 4 2 3 4 2" xfId="9186" xr:uid="{E632F89A-5B90-4DF6-B4A8-87869941BBE6}"/>
    <cellStyle name="Comma 7 4 2 3 4 2 2" xfId="19566" xr:uid="{3E0F7026-1F8B-4015-9B9C-9294211715B4}"/>
    <cellStyle name="Comma 7 4 2 3 4 2 3" xfId="31080" xr:uid="{F6B95315-CE84-493B-AAC8-03822C5B8988}"/>
    <cellStyle name="Comma 7 4 2 3 4 2 4" xfId="30767" xr:uid="{622C6861-D115-499C-A407-9F5AA1C65C51}"/>
    <cellStyle name="Comma 7 4 2 3 4 3" xfId="12019" xr:uid="{FA9899FA-E822-41AD-AD85-287577806EBE}"/>
    <cellStyle name="Comma 7 4 2 3 4 3 2" xfId="22399" xr:uid="{8A752706-E6EF-403A-ADAD-CC524FFEA0AD}"/>
    <cellStyle name="Comma 7 4 2 3 4 4" xfId="16733" xr:uid="{05687D9F-3A7B-4E08-8C61-4B266BFF80D4}"/>
    <cellStyle name="Comma 7 4 2 3 5" xfId="5630" xr:uid="{8655C0D7-5098-492F-88C6-7F9808A18537}"/>
    <cellStyle name="Comma 7 4 2 3 5 2" xfId="29702" xr:uid="{2CD370FC-BE89-44C6-B960-89019767396E}"/>
    <cellStyle name="Comma 7 4 2 3 5 2 2" xfId="30977" xr:uid="{AB2A1405-E9B2-4D65-9C63-84C25CAAF278}"/>
    <cellStyle name="Comma 7 4 2 3 6" xfId="24441" xr:uid="{E4AF0C8B-5284-4EFA-BE03-D51C5912C1E1}"/>
    <cellStyle name="Comma 7 4 2 3 7" xfId="13579" xr:uid="{2063385F-3AA0-4A2A-AB6F-AE53FCB5E919}"/>
    <cellStyle name="Comma 7 4 2 4" xfId="1759" xr:uid="{00000000-0005-0000-0000-0000CA020000}"/>
    <cellStyle name="Comma 7 4 2 4 2" xfId="3070" xr:uid="{00000000-0005-0000-0000-000033020000}"/>
    <cellStyle name="Comma 7 4 2 4 2 2" xfId="8149" xr:uid="{67EA87D6-BAC2-4F4C-9F76-DC111D6527C8}"/>
    <cellStyle name="Comma 7 4 2 4 2 2 2" xfId="28824" xr:uid="{81AC2B9C-6945-49EA-9AA8-627AEC46B77A}"/>
    <cellStyle name="Comma 7 4 2 4 2 2 3" xfId="27375" xr:uid="{F9B9B077-BD22-4EA8-822A-C1201A44B9CF}"/>
    <cellStyle name="Comma 7 4 2 4 2 2 4" xfId="18529" xr:uid="{2F5165DE-0F18-4DFA-9E76-C6E360EFF2DE}"/>
    <cellStyle name="Comma 7 4 2 4 2 3" xfId="10982" xr:uid="{4286A93B-BC7B-4C0B-8BA9-376812C755B5}"/>
    <cellStyle name="Comma 7 4 2 4 2 3 2" xfId="21362" xr:uid="{E620A8C8-844D-4CA0-B3E5-A5FB7B8181FD}"/>
    <cellStyle name="Comma 7 4 2 4 2 4" xfId="23863" xr:uid="{7A0B68CE-861E-4016-95DE-F4E04C840222}"/>
    <cellStyle name="Comma 7 4 2 4 2 5" xfId="15696" xr:uid="{F666E2A7-9066-44F5-BC43-15818D545E87}"/>
    <cellStyle name="Comma 7 4 2 4 3" xfId="3638" xr:uid="{00000000-0005-0000-0000-0000CA020000}"/>
    <cellStyle name="Comma 7 4 2 4 4" xfId="5631" xr:uid="{FFE912BB-055C-46DF-8818-DF8382E88359}"/>
    <cellStyle name="Comma 7 4 2 4 4 2" xfId="29958" xr:uid="{89796A6F-5040-434A-BAAD-19672D0CD23D}"/>
    <cellStyle name="Comma 7 4 2 4 5" xfId="23066" xr:uid="{769159F0-5C0D-45AD-A13C-86CDBB62F980}"/>
    <cellStyle name="Comma 7 4 2 4 6" xfId="13577" xr:uid="{9800965C-BD53-4754-868D-E5123D35909F}"/>
    <cellStyle name="Comma 7 4 2 5" xfId="1754" xr:uid="{00000000-0005-0000-0000-0000CB020000}"/>
    <cellStyle name="Comma 7 4 2 5 2" xfId="2613" xr:uid="{00000000-0005-0000-0000-000034020000}"/>
    <cellStyle name="Comma 7 4 2 5 2 2" xfId="7737" xr:uid="{264B3417-CBC5-4D83-B7A8-2F55D07895CD}"/>
    <cellStyle name="Comma 7 4 2 5 2 2 2" xfId="18117" xr:uid="{D7BC6FBF-51A4-4330-B851-3EE9DFCAB1C5}"/>
    <cellStyle name="Comma 7 4 2 5 2 3" xfId="10570" xr:uid="{4D31655A-AF45-4744-B266-007F93F7754D}"/>
    <cellStyle name="Comma 7 4 2 5 2 3 2" xfId="20950" xr:uid="{1049E83E-33B6-444A-A210-330810576F5E}"/>
    <cellStyle name="Comma 7 4 2 5 2 4" xfId="27065" xr:uid="{F1FB34C1-7873-4C6B-8ADA-ADE9CE3881D3}"/>
    <cellStyle name="Comma 7 4 2 5 2 5" xfId="26466" xr:uid="{9481BDCD-342A-4F51-B132-7DAB60CB44A7}"/>
    <cellStyle name="Comma 7 4 2 5 2 6" xfId="15284" xr:uid="{D0D03222-D2B4-4757-AF32-F9756CC6E30E}"/>
    <cellStyle name="Comma 7 4 2 5 3" xfId="3673" xr:uid="{00000000-0005-0000-0000-0000CB020000}"/>
    <cellStyle name="Comma 7 4 2 5 4" xfId="5628" xr:uid="{1C4CAF15-8B85-423C-8049-2DF4B15A9E04}"/>
    <cellStyle name="Comma 7 4 2 5 4 2" xfId="29885" xr:uid="{E23FAD94-262E-486E-AC68-65CF7F67F6ED}"/>
    <cellStyle name="Comma 7 4 2 5 5" xfId="22759" xr:uid="{63A9C5F6-EF77-4C6B-870B-B8420B9A6D50}"/>
    <cellStyle name="Comma 7 4 2 5 6" xfId="13000" xr:uid="{CC3099B8-C7CE-44FA-B70E-D2EAEDDB43B9}"/>
    <cellStyle name="Comma 7 4 2 6" xfId="2285" xr:uid="{00000000-0005-0000-0000-00002F020000}"/>
    <cellStyle name="Comma 7 4 2 6 2" xfId="7411" xr:uid="{E4C36005-5EDC-4729-A3E0-E43290015D95}"/>
    <cellStyle name="Comma 7 4 2 6 2 2" xfId="17791" xr:uid="{178E532A-F0CB-4EAF-AFBB-942C78F28E6D}"/>
    <cellStyle name="Comma 7 4 2 6 3" xfId="10244" xr:uid="{C75A9190-3FC3-47E9-9995-2DF8C9F66013}"/>
    <cellStyle name="Comma 7 4 2 6 3 2" xfId="20624" xr:uid="{54290424-A44E-4F48-B2D1-3C3BA61DA7AA}"/>
    <cellStyle name="Comma 7 4 2 6 4" xfId="22816" xr:uid="{A3D6ACC0-116F-4946-83C3-631641F8A836}"/>
    <cellStyle name="Comma 7 4 2 6 5" xfId="26015" xr:uid="{FE68FD12-9154-4AA7-A0C3-CD68D3A9D720}"/>
    <cellStyle name="Comma 7 4 2 6 6" xfId="14958" xr:uid="{6FA8B3BC-ADED-4CC2-8CC3-FFE0A1B68FE5}"/>
    <cellStyle name="Comma 7 4 2 7" xfId="3824" xr:uid="{B14658B2-FCC4-43CD-A4BC-C6FD30075BC7}"/>
    <cellStyle name="Comma 7 4 2 7 2" xfId="8656" xr:uid="{2C356EDD-54BF-4E47-B774-D6E55FADE4F0}"/>
    <cellStyle name="Comma 7 4 2 7 2 2" xfId="19036" xr:uid="{7811949C-31E2-421D-ADBF-A2352D2AA19E}"/>
    <cellStyle name="Comma 7 4 2 7 3" xfId="11489" xr:uid="{6F3A02B3-9DAA-486E-A01B-91AC2E380B47}"/>
    <cellStyle name="Comma 7 4 2 7 3 2" xfId="21869" xr:uid="{56A9FE8D-D055-4A14-AC81-A7470A84DE3E}"/>
    <cellStyle name="Comma 7 4 2 7 4" xfId="26519" xr:uid="{5FBD1249-0C3E-4921-BE51-79EA2CAC9B29}"/>
    <cellStyle name="Comma 7 4 2 7 5" xfId="27750" xr:uid="{91768008-3678-4E3B-BDC5-DF49DC87299E}"/>
    <cellStyle name="Comma 7 4 2 7 6" xfId="16203" xr:uid="{883239F2-5ACA-48AC-92E0-E80092C3F15F}"/>
    <cellStyle name="Comma 7 4 2 8" xfId="4906" xr:uid="{505D3395-F608-44BD-AEA0-71EDAA867C28}"/>
    <cellStyle name="Comma 7 4 2 8 2" xfId="14198" xr:uid="{3D6D5CD5-AE94-4527-93FF-700D5C6AF69C}"/>
    <cellStyle name="Comma 7 4 2 9" xfId="6651" xr:uid="{0A8693F1-C2C0-478E-B194-10661804C34F}"/>
    <cellStyle name="Comma 7 4 2 9 2" xfId="17031" xr:uid="{38F0DE82-D13B-40DA-9557-A7EDD7239E97}"/>
    <cellStyle name="Comma 7 4 3" xfId="518" xr:uid="{00000000-0005-0000-0000-0000CC020000}"/>
    <cellStyle name="Comma 7 4 3 10" xfId="12674" xr:uid="{E6520FE3-3C5C-4157-946D-CBA5C7996F81}"/>
    <cellStyle name="Comma 7 4 3 2" xfId="1761" xr:uid="{00000000-0005-0000-0000-0000CD020000}"/>
    <cellStyle name="Comma 7 4 3 2 2" xfId="3073" xr:uid="{00000000-0005-0000-0000-000036020000}"/>
    <cellStyle name="Comma 7 4 3 2 2 2" xfId="8152" xr:uid="{BF50235C-D9F5-4BE6-8E57-DA842ACA190A}"/>
    <cellStyle name="Comma 7 4 3 2 2 2 2" xfId="28827" xr:uid="{6BC52DD1-A91F-43FE-B3D1-B5A4132182CA}"/>
    <cellStyle name="Comma 7 4 3 2 2 2 3" xfId="26071" xr:uid="{344878CB-20EA-42C7-8ABE-B293196D2670}"/>
    <cellStyle name="Comma 7 4 3 2 2 2 4" xfId="18532" xr:uid="{D22F1899-2944-4CCB-B36A-5E8A124EFFE5}"/>
    <cellStyle name="Comma 7 4 3 2 2 3" xfId="10985" xr:uid="{9DA86617-6C52-4D0B-BB50-D655114B14BB}"/>
    <cellStyle name="Comma 7 4 3 2 2 3 2" xfId="21365" xr:uid="{0D55057B-18DB-43C2-9C52-2A25422470D3}"/>
    <cellStyle name="Comma 7 4 3 2 2 4" xfId="22742" xr:uid="{F680CB1D-9166-446B-BFD5-A9FF7876BB0F}"/>
    <cellStyle name="Comma 7 4 3 2 2 5" xfId="15699" xr:uid="{03C28C1E-303A-4C32-AADB-57485055AA2F}"/>
    <cellStyle name="Comma 7 4 3 2 3" xfId="3666" xr:uid="{00000000-0005-0000-0000-0000CD020000}"/>
    <cellStyle name="Comma 7 4 3 2 4" xfId="5632" xr:uid="{F42C1CC9-4C1E-4C09-96AA-B1331C9CE94A}"/>
    <cellStyle name="Comma 7 4 3 2 4 2" xfId="29960" xr:uid="{CBFC30DF-918A-4635-9F73-C3728EBCA183}"/>
    <cellStyle name="Comma 7 4 3 2 5" xfId="23227" xr:uid="{3B4E2DE3-9C5B-4543-9F55-002A6D0DBA63}"/>
    <cellStyle name="Comma 7 4 3 2 6" xfId="13580" xr:uid="{16383BDD-3E14-46A2-97B6-8F35987451FD}"/>
    <cellStyle name="Comma 7 4 3 3" xfId="1762" xr:uid="{00000000-0005-0000-0000-0000CE020000}"/>
    <cellStyle name="Comma 7 4 3 3 2" xfId="2682" xr:uid="{00000000-0005-0000-0000-000037020000}"/>
    <cellStyle name="Comma 7 4 3 3 2 2" xfId="7805" xr:uid="{9C8CB75C-6DD5-4A6E-8B48-84A31B9706F3}"/>
    <cellStyle name="Comma 7 4 3 3 2 2 2" xfId="18185" xr:uid="{7FFE0B91-DF7A-4B57-B83F-494585391AC3}"/>
    <cellStyle name="Comma 7 4 3 3 2 3" xfId="10638" xr:uid="{61B0738B-6FC2-483F-8B6D-B8217C9393CF}"/>
    <cellStyle name="Comma 7 4 3 3 2 3 2" xfId="21018" xr:uid="{E9091CA8-E1E0-439B-B93F-92F6CEC7289E}"/>
    <cellStyle name="Comma 7 4 3 3 2 4" xfId="15352" xr:uid="{E470E6FC-CA99-4ED1-8669-6D41E198481E}"/>
    <cellStyle name="Comma 7 4 3 3 2 5" xfId="30437" xr:uid="{B1C8CA97-8768-4B9B-AA25-B2978BD9674C}"/>
    <cellStyle name="Comma 7 4 3 3 3" xfId="3617" xr:uid="{00000000-0005-0000-0000-0000CE020000}"/>
    <cellStyle name="Comma 7 4 3 3 4" xfId="5633" xr:uid="{C0C64253-4544-4979-A07F-7EEC2FA73C74}"/>
    <cellStyle name="Comma 7 4 3 3 4 2" xfId="29906" xr:uid="{7158D19A-9FDF-4D3B-84E8-BAA5FCE634A9}"/>
    <cellStyle name="Comma 7 4 3 3 5" xfId="25521" xr:uid="{6F3732D1-E16A-4301-8E3F-B27761CF0255}"/>
    <cellStyle name="Comma 7 4 3 3 6" xfId="13091" xr:uid="{74843E64-0A04-40DD-9985-1B3D8C252F4E}"/>
    <cellStyle name="Comma 7 4 3 4" xfId="1760" xr:uid="{00000000-0005-0000-0000-0000CF020000}"/>
    <cellStyle name="Comma 7 4 3 4 2" xfId="3816" xr:uid="{D8562F3A-33C0-47DC-9768-B5E4819A23FF}"/>
    <cellStyle name="Comma 7 4 3 4 2 2" xfId="8649" xr:uid="{0C5A08FC-7258-4858-96EB-178F2F1D7D2A}"/>
    <cellStyle name="Comma 7 4 3 4 2 2 2" xfId="19029" xr:uid="{61DE5C44-A3CE-4400-870E-4156CE6AF8D3}"/>
    <cellStyle name="Comma 7 4 3 4 2 3" xfId="11482" xr:uid="{640F1C62-E8E9-475D-A089-FC636808A532}"/>
    <cellStyle name="Comma 7 4 3 4 2 3 2" xfId="21862" xr:uid="{12B6440F-867B-4044-B185-A1865D631395}"/>
    <cellStyle name="Comma 7 4 3 4 2 4" xfId="26144" xr:uid="{552BB63E-C010-4D93-B642-D969AD86307D}"/>
    <cellStyle name="Comma 7 4 3 4 2 5" xfId="28035" xr:uid="{EBF27C3A-2657-4D29-AF37-80CC896DFA93}"/>
    <cellStyle name="Comma 7 4 3 4 2 6" xfId="16196" xr:uid="{2B3F23E8-0972-4367-BA90-49DE4C62D40D}"/>
    <cellStyle name="Comma 7 4 3 4 3" xfId="24368" xr:uid="{6022CDEA-3303-4688-AF3E-2A06F16DFF68}"/>
    <cellStyle name="Comma 7 4 3 5" xfId="4131" xr:uid="{0C3AEDB6-47D3-4532-AD9F-B747C0D3D348}"/>
    <cellStyle name="Comma 7 4 3 5 2" xfId="8902" xr:uid="{A9D57613-0647-4252-A7DE-F96ACE4D2F25}"/>
    <cellStyle name="Comma 7 4 3 5 2 2" xfId="29009" xr:uid="{3223FC18-17D2-4449-8BCE-D3331DED2D0C}"/>
    <cellStyle name="Comma 7 4 3 5 2 3" xfId="28251" xr:uid="{6C9C8208-8D55-4D64-89B3-93B3A9FA53DD}"/>
    <cellStyle name="Comma 7 4 3 5 2 4" xfId="19282" xr:uid="{6A93D2D0-E2DE-4958-873C-7C9307DAE259}"/>
    <cellStyle name="Comma 7 4 3 5 2 5" xfId="31014" xr:uid="{AE91DB1F-9BFA-4E40-ABB4-055D676741C7}"/>
    <cellStyle name="Comma 7 4 3 5 3" xfId="11735" xr:uid="{5DBDEE2F-CB0E-48E9-B894-F3528BA102EF}"/>
    <cellStyle name="Comma 7 4 3 5 3 2" xfId="22115" xr:uid="{E35B95DF-9B87-4BFF-AE1A-40656154C09C}"/>
    <cellStyle name="Comma 7 4 3 5 4" xfId="24380" xr:uid="{64CB99C8-9B2C-4180-A06C-88ADD89B3129}"/>
    <cellStyle name="Comma 7 4 3 5 5" xfId="16449" xr:uid="{6D5896D9-6706-4E56-88C1-BCFB3F2F4844}"/>
    <cellStyle name="Comma 7 4 3 6" xfId="4908" xr:uid="{DA85075F-94FB-48B1-8890-E36FF3FD70B4}"/>
    <cellStyle name="Comma 7 4 3 6 2" xfId="28140" xr:uid="{4CFE3330-324B-4455-BD55-4159D7D6A5AB}"/>
    <cellStyle name="Comma 7 4 3 6 3" xfId="26162" xr:uid="{BF794F05-5DEE-469D-99FD-CB721AD9A86F}"/>
    <cellStyle name="Comma 7 4 3 6 4" xfId="14200" xr:uid="{253B09F4-F27C-4B2A-ABB8-76CC41B86518}"/>
    <cellStyle name="Comma 7 4 3 7" xfId="6653" xr:uid="{EFDA9DAE-3A68-43F3-A939-F094E59796C1}"/>
    <cellStyle name="Comma 7 4 3 7 2" xfId="27056" xr:uid="{FC4F1DFA-571F-4A4A-A501-8420725FAAB2}"/>
    <cellStyle name="Comma 7 4 3 7 3" xfId="26151" xr:uid="{E58BB649-B87C-4009-B139-0A916F21407C}"/>
    <cellStyle name="Comma 7 4 3 7 4" xfId="17033" xr:uid="{128962EE-7DCA-4045-9132-C4B3DF290F4F}"/>
    <cellStyle name="Comma 7 4 3 8" xfId="9486" xr:uid="{51EE6ED6-E2E0-4CED-910B-E529C0164812}"/>
    <cellStyle name="Comma 7 4 3 8 2" xfId="19866" xr:uid="{30253037-7FE3-4B81-8FD0-86D6676B1E60}"/>
    <cellStyle name="Comma 7 4 3 9" xfId="24010" xr:uid="{518B04B8-B99A-4BF2-90A8-E4814A881679}"/>
    <cellStyle name="Comma 7 4 4" xfId="519" xr:uid="{00000000-0005-0000-0000-0000D0020000}"/>
    <cellStyle name="Comma 7 4 4 10" xfId="13581" xr:uid="{8F87A287-EAB1-4464-80D3-D813300FA58E}"/>
    <cellStyle name="Comma 7 4 4 2" xfId="1764" xr:uid="{00000000-0005-0000-0000-0000D1020000}"/>
    <cellStyle name="Comma 7 4 4 2 2" xfId="25672" xr:uid="{87CCBCDE-2E7E-4962-9235-BD2EE4E989AF}"/>
    <cellStyle name="Comma 7 4 4 2 2 2" xfId="29794" xr:uid="{FD56B18F-F2A1-4404-84AA-2710BD5F70E9}"/>
    <cellStyle name="Comma 7 4 4 2 2 2 2" xfId="30770" xr:uid="{319C5315-1AFF-4ADF-8B9D-E9FDD8A5291F}"/>
    <cellStyle name="Comma 7 4 4 2 3" xfId="24976" xr:uid="{BAF6A2DD-6226-43D4-A684-8150AEF97C75}"/>
    <cellStyle name="Comma 7 4 4 2 4" xfId="30056" xr:uid="{75B74586-5889-4F8A-8B94-D1B0980FFA5F}"/>
    <cellStyle name="Comma 7 4 4 3" xfId="1765" xr:uid="{00000000-0005-0000-0000-0000D2020000}"/>
    <cellStyle name="Comma 7 4 4 4" xfId="1763" xr:uid="{00000000-0005-0000-0000-0000D3020000}"/>
    <cellStyle name="Comma 7 4 4 5" xfId="4416" xr:uid="{A79976AD-E645-441A-AD6C-97FE5F3FEE87}"/>
    <cellStyle name="Comma 7 4 4 5 2" xfId="9187" xr:uid="{5CEDBA4A-068F-49F2-8742-EED7FB556728}"/>
    <cellStyle name="Comma 7 4 4 5 2 2" xfId="19567" xr:uid="{C1D73A54-DF06-43E1-B02D-70138DAC0F65}"/>
    <cellStyle name="Comma 7 4 4 5 2 3" xfId="31081" xr:uid="{54FF0A26-6FC3-46E7-B541-2D3D4C7445BB}"/>
    <cellStyle name="Comma 7 4 4 5 2 4" xfId="30769" xr:uid="{9E45CC61-8D14-4306-AE88-07132C06F482}"/>
    <cellStyle name="Comma 7 4 4 5 3" xfId="12020" xr:uid="{F1F12C03-26D3-472A-A199-CA3BBADF4FF8}"/>
    <cellStyle name="Comma 7 4 4 5 3 2" xfId="22400" xr:uid="{D0600EDC-19A8-4DBE-B021-6AD9B46BC449}"/>
    <cellStyle name="Comma 7 4 4 5 4" xfId="16734" xr:uid="{E03EF074-59AE-4958-9A55-F8150CEC62AC}"/>
    <cellStyle name="Comma 7 4 4 6" xfId="4909" xr:uid="{B5894034-0CBE-4849-944D-A2145E2BA423}"/>
    <cellStyle name="Comma 7 4 4 6 2" xfId="14201" xr:uid="{E0144BC8-5106-4878-99BF-3ABA15849A30}"/>
    <cellStyle name="Comma 7 4 4 7" xfId="6654" xr:uid="{1CE7CD24-6A9B-47E4-A2C8-994D2158C902}"/>
    <cellStyle name="Comma 7 4 4 7 2" xfId="17034" xr:uid="{9A7E1A0B-0986-4842-8671-42445014E238}"/>
    <cellStyle name="Comma 7 4 4 8" xfId="9487" xr:uid="{0AFF9412-21A3-490D-997B-AFB0902370A2}"/>
    <cellStyle name="Comma 7 4 4 8 2" xfId="19867" xr:uid="{2A59CC9B-4745-4CEF-9C04-AE114DA413E5}"/>
    <cellStyle name="Comma 7 4 4 9" xfId="25012" xr:uid="{DA3D3D37-93EA-45C0-8D23-6DE1759E4E8B}"/>
    <cellStyle name="Comma 7 4 5" xfId="1766" xr:uid="{00000000-0005-0000-0000-0000D4020000}"/>
    <cellStyle name="Comma 7 4 5 2" xfId="2877" xr:uid="{00000000-0005-0000-0000-000039020000}"/>
    <cellStyle name="Comma 7 4 5 2 2" xfId="7993" xr:uid="{3436F44C-B494-4C12-B062-B05AE390F7DB}"/>
    <cellStyle name="Comma 7 4 5 2 2 2" xfId="28136" xr:uid="{C4C8EBBF-1363-4EDA-8249-8E2FAC6E891D}"/>
    <cellStyle name="Comma 7 4 5 2 2 2 2" xfId="31201" xr:uid="{C4434D6B-27E6-4DB2-B5C6-11D236A9EB9B}"/>
    <cellStyle name="Comma 7 4 5 2 2 2 3" xfId="30771" xr:uid="{5B586058-E49A-4F5A-A031-B1916C57A197}"/>
    <cellStyle name="Comma 7 4 5 2 2 3" xfId="28407" xr:uid="{A8388C42-FB4F-4E71-9665-28D8309C8F99}"/>
    <cellStyle name="Comma 7 4 5 2 2 4" xfId="18373" xr:uid="{010E3599-4041-494C-9E8B-47211047F9C8}"/>
    <cellStyle name="Comma 7 4 5 2 3" xfId="10826" xr:uid="{E234D908-EA01-4B18-A72C-F9A351E71EA5}"/>
    <cellStyle name="Comma 7 4 5 2 3 2" xfId="21206" xr:uid="{92EF256B-DCA1-4DAD-A75D-2632903337D1}"/>
    <cellStyle name="Comma 7 4 5 2 4" xfId="23630" xr:uid="{3DF51C16-BD7D-45E9-821B-7CB0DAC33938}"/>
    <cellStyle name="Comma 7 4 5 2 5" xfId="15540" xr:uid="{39C585DA-A2B8-4368-A749-A353297DF4B4}"/>
    <cellStyle name="Comma 7 4 5 3" xfId="3557" xr:uid="{00000000-0005-0000-0000-0000D4020000}"/>
    <cellStyle name="Comma 7 4 5 4" xfId="5634" xr:uid="{F25F8ABD-E47B-4ED6-8D3F-4A5C88232BBD}"/>
    <cellStyle name="Comma 7 4 5 4 2" xfId="29844" xr:uid="{4B10996F-A14C-46DD-8C2F-249591EC5D98}"/>
    <cellStyle name="Comma 7 4 5 5" xfId="24302" xr:uid="{34F8396F-3D25-4222-B311-5C22B2557EDE}"/>
    <cellStyle name="Comma 7 4 5 6" xfId="13372" xr:uid="{BD057F28-3B5C-4119-8DED-40BF81C07833}"/>
    <cellStyle name="Comma 7 4 6" xfId="1767" xr:uid="{00000000-0005-0000-0000-0000D5020000}"/>
    <cellStyle name="Comma 7 4 6 2" xfId="2450" xr:uid="{00000000-0005-0000-0000-00003A020000}"/>
    <cellStyle name="Comma 7 4 6 2 2" xfId="7574" xr:uid="{0EC8745B-CADC-4E90-A2A4-B929D2A07332}"/>
    <cellStyle name="Comma 7 4 6 2 2 2" xfId="17954" xr:uid="{8DAB496C-B792-4CAD-B564-5C584D52771C}"/>
    <cellStyle name="Comma 7 4 6 2 3" xfId="10407" xr:uid="{E940CE41-6AA0-4542-ADA4-02A6AA67B06A}"/>
    <cellStyle name="Comma 7 4 6 2 3 2" xfId="20787" xr:uid="{FD7A1908-EC3C-4637-BA0B-59DE488C5758}"/>
    <cellStyle name="Comma 7 4 6 2 4" xfId="28249" xr:uid="{97D421FA-B512-4A65-9020-4AD1C995F528}"/>
    <cellStyle name="Comma 7 4 6 2 5" xfId="27194" xr:uid="{0F71882D-9EE9-4AF9-BB8E-5D4AE3A4E7BE}"/>
    <cellStyle name="Comma 7 4 6 2 6" xfId="15121" xr:uid="{284E2CD2-1AE5-4730-B259-FED1EA434687}"/>
    <cellStyle name="Comma 7 4 6 3" xfId="3598" xr:uid="{00000000-0005-0000-0000-0000D5020000}"/>
    <cellStyle name="Comma 7 4 6 4" xfId="5635" xr:uid="{21A9B409-13AB-40F1-85E0-8DA63EC6AEB6}"/>
    <cellStyle name="Comma 7 4 6 4 2" xfId="29859" xr:uid="{805902E2-1874-4F43-B319-8A070BE8AB08}"/>
    <cellStyle name="Comma 7 4 6 5" xfId="25567" xr:uid="{10683595-BF23-4CD4-A616-26D637111E13}"/>
    <cellStyle name="Comma 7 4 6 6" xfId="12837" xr:uid="{0809ABC4-139C-4EA3-B4E0-B861784C5782}"/>
    <cellStyle name="Comma 7 4 7" xfId="1753" xr:uid="{00000000-0005-0000-0000-0000D6020000}"/>
    <cellStyle name="Comma 7 4 7 2" xfId="2204" xr:uid="{00000000-0005-0000-0000-00002E020000}"/>
    <cellStyle name="Comma 7 4 7 2 2" xfId="7330" xr:uid="{31F03D0B-5349-4749-B7D7-0B78895A88A5}"/>
    <cellStyle name="Comma 7 4 7 2 2 2" xfId="17710" xr:uid="{F4B4C7F2-E13A-4989-B108-93D02447DCAB}"/>
    <cellStyle name="Comma 7 4 7 2 3" xfId="10163" xr:uid="{BB85DFE3-E287-438D-B6A4-802C96684C4D}"/>
    <cellStyle name="Comma 7 4 7 2 3 2" xfId="20543" xr:uid="{906FE7D4-FA9C-4C0E-83E2-8D42A9C15F0F}"/>
    <cellStyle name="Comma 7 4 7 2 4" xfId="26242" xr:uid="{339CF1EF-81BC-4493-A9F7-6146948D3329}"/>
    <cellStyle name="Comma 7 4 7 2 5" xfId="27630" xr:uid="{E101F0AA-CAB3-44BF-99B8-EFD37EC09B6D}"/>
    <cellStyle name="Comma 7 4 7 2 6" xfId="14877" xr:uid="{160A4B17-A6AC-42DF-8C9C-AE7E27C74696}"/>
    <cellStyle name="Comma 7 4 7 3" xfId="3586" xr:uid="{00000000-0005-0000-0000-0000D6020000}"/>
    <cellStyle name="Comma 7 4 7 4" xfId="23782" xr:uid="{809982DD-55F7-4340-A2D8-962BFBBD17E2}"/>
    <cellStyle name="Comma 7 4 8" xfId="3872" xr:uid="{6D2C64E3-2EB5-4B5F-AB7C-2CFD353A925B}"/>
    <cellStyle name="Comma 7 4 8 2" xfId="8703" xr:uid="{418BB3BF-3B1D-4B63-9BA4-95B5E7B8F262}"/>
    <cellStyle name="Comma 7 4 8 2 2" xfId="19083" xr:uid="{6EB814DC-1EEE-4F0F-9A34-5AF4EF51B40F}"/>
    <cellStyle name="Comma 7 4 8 3" xfId="11536" xr:uid="{D5273CD8-F233-422C-8111-01D3A8CC2859}"/>
    <cellStyle name="Comma 7 4 8 3 2" xfId="21916" xr:uid="{C4937901-0BE3-44C0-B3B0-3522436B49CC}"/>
    <cellStyle name="Comma 7 4 8 4" xfId="26605" xr:uid="{208E59B3-CE85-479B-9D7C-C1E8DADA5EC0}"/>
    <cellStyle name="Comma 7 4 8 5" xfId="26556" xr:uid="{69AD928B-C453-4838-ACD3-276462F0F02B}"/>
    <cellStyle name="Comma 7 4 8 6" xfId="16250" xr:uid="{02070642-8455-4E33-9387-9A0B89000FF9}"/>
    <cellStyle name="Comma 7 4 9" xfId="4905" xr:uid="{AB73B4F1-1147-49B8-BA9C-978935F8249C}"/>
    <cellStyle name="Comma 7 4 9 2" xfId="26523" xr:uid="{A999B94A-0626-4C4E-9E27-FDD4334FC110}"/>
    <cellStyle name="Comma 7 4 9 3" xfId="26849" xr:uid="{95DD793D-BD7E-4FCF-A213-6E764638978F}"/>
    <cellStyle name="Comma 7 4 9 4" xfId="14197" xr:uid="{5569E507-C9A7-4281-98A1-8AC6F1D59175}"/>
    <cellStyle name="Comma 7 5" xfId="520" xr:uid="{00000000-0005-0000-0000-0000D7020000}"/>
    <cellStyle name="Comma 7 5 10" xfId="6655" xr:uid="{5646055F-E7BE-4976-8537-AD1E59322F6A}"/>
    <cellStyle name="Comma 7 5 10 2" xfId="17035" xr:uid="{CE0E45D4-7EE2-4722-BC34-D70527B4C2C8}"/>
    <cellStyle name="Comma 7 5 11" xfId="9488" xr:uid="{7717B620-F26A-4871-B6F1-33D9316F7E93}"/>
    <cellStyle name="Comma 7 5 11 2" xfId="19868" xr:uid="{D05A5041-035E-485E-94FC-5DD078A197C5}"/>
    <cellStyle name="Comma 7 5 12" xfId="22918" xr:uid="{69324D7E-F973-4021-B3C7-B6AD117E2B83}"/>
    <cellStyle name="Comma 7 5 13" xfId="12517" xr:uid="{37A7B014-FB51-47D1-AB9F-B6D1A1CCDEAE}"/>
    <cellStyle name="Comma 7 5 2" xfId="521" xr:uid="{00000000-0005-0000-0000-0000D8020000}"/>
    <cellStyle name="Comma 7 5 2 10" xfId="23731" xr:uid="{7271B6E7-9EC8-45ED-A39F-6A2EE9205006}"/>
    <cellStyle name="Comma 7 5 2 11" xfId="12675" xr:uid="{E3C414B1-985B-448E-A888-8F93AF525D4B}"/>
    <cellStyle name="Comma 7 5 2 2" xfId="522" xr:uid="{00000000-0005-0000-0000-0000D9020000}"/>
    <cellStyle name="Comma 7 5 2 2 2" xfId="1771" xr:uid="{00000000-0005-0000-0000-0000DA020000}"/>
    <cellStyle name="Comma 7 5 2 2 2 2" xfId="24738" xr:uid="{CE9739E2-0E6C-4012-8352-FEFC55D4E5E8}"/>
    <cellStyle name="Comma 7 5 2 2 2 2 2" xfId="29819" xr:uid="{5C6E918E-4939-45E8-B81B-2BB9443B9369}"/>
    <cellStyle name="Comma 7 5 2 2 2 2 2 2" xfId="30773" xr:uid="{8331577E-3BE0-4863-9249-C2E29EC91883}"/>
    <cellStyle name="Comma 7 5 2 2 2 3" xfId="25614" xr:uid="{E11AB7C8-071A-4B09-83C8-46783A515B04}"/>
    <cellStyle name="Comma 7 5 2 2 2 4" xfId="30057" xr:uid="{EDBA2B5F-6CEF-4901-AC0B-962DF8EC9CB1}"/>
    <cellStyle name="Comma 7 5 2 2 3" xfId="1772" xr:uid="{00000000-0005-0000-0000-0000DB020000}"/>
    <cellStyle name="Comma 7 5 2 2 3 2" xfId="27029" xr:uid="{4FA6F6FF-3998-4705-9D32-C8FCE46C3B75}"/>
    <cellStyle name="Comma 7 5 2 2 3 3" xfId="27385" xr:uid="{6C331F4C-E5CD-4B44-968E-0F45ABC4B5DD}"/>
    <cellStyle name="Comma 7 5 2 2 4" xfId="1770" xr:uid="{00000000-0005-0000-0000-0000DC020000}"/>
    <cellStyle name="Comma 7 5 2 2 5" xfId="4912" xr:uid="{292E7043-3ECC-4B86-8A68-9553D6F91E71}"/>
    <cellStyle name="Comma 7 5 2 2 5 2" xfId="26638" xr:uid="{499C625A-4CCE-4EF2-A8EA-D9B86F988028}"/>
    <cellStyle name="Comma 7 5 2 2 5 2 2" xfId="31179" xr:uid="{87B6A0FC-0A0D-4749-B9C8-431AB1B2B79E}"/>
    <cellStyle name="Comma 7 5 2 2 5 2 3" xfId="30772" xr:uid="{6B021D7B-467E-41E0-86AE-C149D8B144C3}"/>
    <cellStyle name="Comma 7 5 2 2 5 3" xfId="28694" xr:uid="{9658C0DE-99BE-4E79-987E-4296B294C41E}"/>
    <cellStyle name="Comma 7 5 2 2 5 4" xfId="14204" xr:uid="{5B1BE0DE-DB06-4CD0-9D5C-33FEDCF65142}"/>
    <cellStyle name="Comma 7 5 2 2 6" xfId="6657" xr:uid="{D1C9BAC6-1A7E-4DF8-AC19-F1503F2DB7E5}"/>
    <cellStyle name="Comma 7 5 2 2 6 2" xfId="17037" xr:uid="{F5D565DB-66DB-4426-83FE-CA2C1B834E84}"/>
    <cellStyle name="Comma 7 5 2 2 7" xfId="9490" xr:uid="{6A31CE58-6B40-4C65-BC91-7AFB0091B658}"/>
    <cellStyle name="Comma 7 5 2 2 7 2" xfId="19870" xr:uid="{0210F76D-6388-4692-9950-53EF0FA1D003}"/>
    <cellStyle name="Comma 7 5 2 2 8" xfId="23885" xr:uid="{5D62CAE4-9906-433E-88E3-AABC571647DB}"/>
    <cellStyle name="Comma 7 5 2 2 9" xfId="13582" xr:uid="{83868C91-B072-4CE9-B1C4-182C922D8C7E}"/>
    <cellStyle name="Comma 7 5 2 3" xfId="1773" xr:uid="{00000000-0005-0000-0000-0000DD020000}"/>
    <cellStyle name="Comma 7 5 2 3 2" xfId="2683" xr:uid="{00000000-0005-0000-0000-00003E020000}"/>
    <cellStyle name="Comma 7 5 2 3 2 2" xfId="7806" xr:uid="{D680A6ED-2E5B-494C-B20D-A469A372655C}"/>
    <cellStyle name="Comma 7 5 2 3 2 2 2" xfId="18186" xr:uid="{C2A50A2D-2117-475D-8CF9-BB8184BA4D36}"/>
    <cellStyle name="Comma 7 5 2 3 2 3" xfId="10639" xr:uid="{8F13F77B-5886-4B31-9A6B-6F7BBF4680C1}"/>
    <cellStyle name="Comma 7 5 2 3 2 3 2" xfId="21019" xr:uid="{806E31E5-44E7-4543-8EE7-D88714002892}"/>
    <cellStyle name="Comma 7 5 2 3 2 4" xfId="15353" xr:uid="{2B1DDC52-F985-4BDE-9709-0D693B7B1532}"/>
    <cellStyle name="Comma 7 5 2 3 2 5" xfId="30438" xr:uid="{4C69A4F6-066B-4602-A2FB-2507B99DA2D3}"/>
    <cellStyle name="Comma 7 5 2 3 3" xfId="3604" xr:uid="{00000000-0005-0000-0000-0000DD020000}"/>
    <cellStyle name="Comma 7 5 2 3 4" xfId="5636" xr:uid="{22F7C8BC-3E9A-4B2A-806B-9A80343B7F05}"/>
    <cellStyle name="Comma 7 5 2 3 4 2" xfId="29754" xr:uid="{CB335343-DFF7-47C9-BAD2-5555E0887C81}"/>
    <cellStyle name="Comma 7 5 2 3 5" xfId="24909" xr:uid="{F8A8837A-C407-4E3F-923E-3AFB3C58AF5E}"/>
    <cellStyle name="Comma 7 5 2 3 6" xfId="13093" xr:uid="{D1E8E6CF-0015-404D-A40C-C30BA51A8475}"/>
    <cellStyle name="Comma 7 5 2 4" xfId="1774" xr:uid="{00000000-0005-0000-0000-0000DE020000}"/>
    <cellStyle name="Comma 7 5 2 4 2" xfId="4661" xr:uid="{2293452D-99F2-4CAD-A165-3292E92C43D0}"/>
    <cellStyle name="Comma 7 5 2 4 2 2" xfId="9409" xr:uid="{8490B5E4-6184-4B5A-B643-0B3560AA6B22}"/>
    <cellStyle name="Comma 7 5 2 4 2 2 2" xfId="19789" xr:uid="{FCFB48EE-F3DA-40D4-827B-447D467F4461}"/>
    <cellStyle name="Comma 7 5 2 4 2 2 3" xfId="31108" xr:uid="{F6B2EA94-75BA-4FE9-BA97-825E66BAC5CD}"/>
    <cellStyle name="Comma 7 5 2 4 2 2 4" xfId="30774" xr:uid="{9413EA06-846F-4538-A8B6-AC9D9CB1956E}"/>
    <cellStyle name="Comma 7 5 2 4 2 3" xfId="12242" xr:uid="{6AD03675-E70A-43EC-8DE8-396BC8465545}"/>
    <cellStyle name="Comma 7 5 2 4 2 3 2" xfId="22622" xr:uid="{389CCCCB-5BE5-4301-9249-F53BBA9D0DA1}"/>
    <cellStyle name="Comma 7 5 2 4 2 4" xfId="26517" xr:uid="{70ABF6DC-7723-4A8F-99BB-4DB503F16498}"/>
    <cellStyle name="Comma 7 5 2 4 2 5" xfId="28687" xr:uid="{797ADB1F-1EB8-4FFC-B4C7-4F772DF04221}"/>
    <cellStyle name="Comma 7 5 2 4 2 6" xfId="16956" xr:uid="{54EA9394-C352-4F3E-8333-563BD2D23845}"/>
    <cellStyle name="Comma 7 5 2 4 3" xfId="23107" xr:uid="{4651104D-9B11-4DF9-AF50-B53CB8D8197E}"/>
    <cellStyle name="Comma 7 5 2 4 3 2" xfId="29908" xr:uid="{FC352166-CC94-4832-943B-05E380014AC4}"/>
    <cellStyle name="Comma 7 5 2 4 4" xfId="30020" xr:uid="{F9CFF630-ED37-41F2-88D7-D77DA160E269}"/>
    <cellStyle name="Comma 7 5 2 5" xfId="1769" xr:uid="{00000000-0005-0000-0000-0000DF020000}"/>
    <cellStyle name="Comma 7 5 2 5 2" xfId="22840" xr:uid="{D1DB451F-6159-4A74-9B86-700896744C6A}"/>
    <cellStyle name="Comma 7 5 2 5 3" xfId="23333" xr:uid="{93AFDCE7-C4AA-4008-818F-D54818BF790E}"/>
    <cellStyle name="Comma 7 5 2 6" xfId="4132" xr:uid="{6C3FB44E-C3DD-459C-9389-910BF7DB3F9C}"/>
    <cellStyle name="Comma 7 5 2 6 2" xfId="8903" xr:uid="{A90DD8B8-339C-4DFD-9955-5E5A304CC0C4}"/>
    <cellStyle name="Comma 7 5 2 6 2 2" xfId="19283" xr:uid="{B57EC07F-43BA-45E8-95C3-065ABF189734}"/>
    <cellStyle name="Comma 7 5 2 6 3" xfId="11736" xr:uid="{BB3C0E05-D031-4229-ABCD-7D9AF0680012}"/>
    <cellStyle name="Comma 7 5 2 6 3 2" xfId="22116" xr:uid="{EA49C380-52C9-4106-9534-2C5AB97684E3}"/>
    <cellStyle name="Comma 7 5 2 6 4" xfId="26568" xr:uid="{13B4D00C-BF5B-4937-9643-02477EBF71E3}"/>
    <cellStyle name="Comma 7 5 2 6 5" xfId="26505" xr:uid="{AFC1D15D-FE69-4DC5-A4C1-3A148A010EFD}"/>
    <cellStyle name="Comma 7 5 2 6 6" xfId="16450" xr:uid="{1ECDBD2A-CFE2-498B-8B43-F4E11D0599D1}"/>
    <cellStyle name="Comma 7 5 2 7" xfId="4911" xr:uid="{2FF2228D-1314-47F7-A649-B753533FBC8D}"/>
    <cellStyle name="Comma 7 5 2 7 2" xfId="27242" xr:uid="{C4EC5E6E-8F0B-49C6-9EB5-C71C495229DB}"/>
    <cellStyle name="Comma 7 5 2 7 3" xfId="27797" xr:uid="{6DAD2BEF-7EBF-4C6E-A116-18EA70E465FB}"/>
    <cellStyle name="Comma 7 5 2 7 4" xfId="14203" xr:uid="{4BE345BD-8721-4E6B-966D-99DA1638117A}"/>
    <cellStyle name="Comma 7 5 2 8" xfId="6656" xr:uid="{1C3ECEF6-26DB-46B5-BD5A-292C97DA5F61}"/>
    <cellStyle name="Comma 7 5 2 8 2" xfId="17036" xr:uid="{9B548DB4-02BF-4262-AC9A-890BCBFFCE8F}"/>
    <cellStyle name="Comma 7 5 2 9" xfId="9489" xr:uid="{7A9069B7-FCFB-48A7-B514-C0CD8B93DE19}"/>
    <cellStyle name="Comma 7 5 2 9 2" xfId="19869" xr:uid="{C0F14D28-BF11-45A9-8B65-1362B87914A1}"/>
    <cellStyle name="Comma 7 5 3" xfId="523" xr:uid="{00000000-0005-0000-0000-0000E0020000}"/>
    <cellStyle name="Comma 7 5 3 10" xfId="13583" xr:uid="{B1FF3BE9-35A9-4F2E-AB1A-162D9D826A92}"/>
    <cellStyle name="Comma 7 5 3 2" xfId="1776" xr:uid="{00000000-0005-0000-0000-0000E1020000}"/>
    <cellStyle name="Comma 7 5 3 2 2" xfId="22791" xr:uid="{0F83F840-92B1-4135-BB5C-61014B1EB3FA}"/>
    <cellStyle name="Comma 7 5 3 2 2 2" xfId="29798" xr:uid="{E1BC0F88-3013-4A17-86BC-D393EC6A12C2}"/>
    <cellStyle name="Comma 7 5 3 2 2 2 2" xfId="30776" xr:uid="{0405C4BC-9FA5-4E1C-AE2C-0E8E035E6E55}"/>
    <cellStyle name="Comma 7 5 3 2 3" xfId="24070" xr:uid="{8A811A5F-863A-432D-8845-82D7A335A18F}"/>
    <cellStyle name="Comma 7 5 3 2 3 2" xfId="26963" xr:uid="{ACD1A0F0-669A-46F3-822C-B3E39EEFFB34}"/>
    <cellStyle name="Comma 7 5 3 2 4" xfId="30058" xr:uid="{4003CD9E-9CDC-471A-80E3-40C67E7AE6F3}"/>
    <cellStyle name="Comma 7 5 3 3" xfId="1777" xr:uid="{00000000-0005-0000-0000-0000E2020000}"/>
    <cellStyle name="Comma 7 5 3 4" xfId="1775" xr:uid="{00000000-0005-0000-0000-0000E3020000}"/>
    <cellStyle name="Comma 7 5 3 4 2" xfId="25793" xr:uid="{C46FFFC4-5367-43D9-A0F2-883957F7948E}"/>
    <cellStyle name="Comma 7 5 3 4 3" xfId="25049" xr:uid="{B860A217-F0E0-4C8F-8370-1FADC8BB8F47}"/>
    <cellStyle name="Comma 7 5 3 5" xfId="4417" xr:uid="{C9503F72-C980-4EA6-9C7B-463E12EBFCF4}"/>
    <cellStyle name="Comma 7 5 3 5 2" xfId="9188" xr:uid="{5A1C26EA-F208-48EE-86DD-9FFC88BAFD19}"/>
    <cellStyle name="Comma 7 5 3 5 2 2" xfId="19568" xr:uid="{FCD690AC-5AC5-4154-904A-D83197D1328E}"/>
    <cellStyle name="Comma 7 5 3 5 2 3" xfId="31082" xr:uid="{D2DA8AD8-9203-46A4-840D-08F9276927A9}"/>
    <cellStyle name="Comma 7 5 3 5 2 4" xfId="30775" xr:uid="{ADEA8ABE-EF1C-4EE3-B196-098AA0C6560D}"/>
    <cellStyle name="Comma 7 5 3 5 3" xfId="12021" xr:uid="{FE1AF542-490F-455D-B3A3-CBC2CF555370}"/>
    <cellStyle name="Comma 7 5 3 5 3 2" xfId="22401" xr:uid="{00BE9369-0DF0-4924-8996-08D0CF6B80B1}"/>
    <cellStyle name="Comma 7 5 3 5 4" xfId="26389" xr:uid="{6B4CBF57-0C58-4E6E-8425-E119C9F18CE3}"/>
    <cellStyle name="Comma 7 5 3 5 5" xfId="26811" xr:uid="{2D16A3FA-6801-4321-9577-5BCA3F3D3CF6}"/>
    <cellStyle name="Comma 7 5 3 5 6" xfId="16735" xr:uid="{16B91357-5D72-4047-8D44-EA5C0437341A}"/>
    <cellStyle name="Comma 7 5 3 6" xfId="4913" xr:uid="{52DF5D1D-58FF-4F8F-A9B2-66477038F575}"/>
    <cellStyle name="Comma 7 5 3 6 2" xfId="27200" xr:uid="{6326BB40-03C3-4902-9C37-66E177A6EE9F}"/>
    <cellStyle name="Comma 7 5 3 6 3" xfId="26125" xr:uid="{8D6A2465-16E8-4E6F-A741-2AF012D9129F}"/>
    <cellStyle name="Comma 7 5 3 6 4" xfId="14205" xr:uid="{B4665CA3-479F-4BA8-B01A-97C19FE4190B}"/>
    <cellStyle name="Comma 7 5 3 7" xfId="6658" xr:uid="{1AFEB5F0-FB19-4185-86EE-541F27F587A7}"/>
    <cellStyle name="Comma 7 5 3 7 2" xfId="17038" xr:uid="{958F4867-4E4C-4A39-88B9-A6A66A6A68B3}"/>
    <cellStyle name="Comma 7 5 3 8" xfId="9491" xr:uid="{4B8908AE-1128-4C15-8990-7885F7F4F125}"/>
    <cellStyle name="Comma 7 5 3 8 2" xfId="19871" xr:uid="{57CCC8A8-3DAE-4B38-9E91-BA0D903C5B64}"/>
    <cellStyle name="Comma 7 5 3 9" xfId="25475" xr:uid="{07803372-5954-4D9E-9D44-7FB4212F89A6}"/>
    <cellStyle name="Comma 7 5 4" xfId="524" xr:uid="{00000000-0005-0000-0000-0000E4020000}"/>
    <cellStyle name="Comma 7 5 4 2" xfId="1779" xr:uid="{00000000-0005-0000-0000-0000E5020000}"/>
    <cellStyle name="Comma 7 5 4 2 2" xfId="24446" xr:uid="{BF2EC34A-698B-443F-AAE6-00CE8E0BD838}"/>
    <cellStyle name="Comma 7 5 4 2 2 2" xfId="29812" xr:uid="{ACABB38E-F2C3-4AC1-BAE5-A0B7DA0C7293}"/>
    <cellStyle name="Comma 7 5 4 2 2 2 2" xfId="30778" xr:uid="{AF40BC1E-0D28-4ADA-909F-280C9863C3CF}"/>
    <cellStyle name="Comma 7 5 4 2 3" xfId="25558" xr:uid="{57C8C355-B884-4ABB-8802-01C4ABA7B528}"/>
    <cellStyle name="Comma 7 5 4 2 4" xfId="30038" xr:uid="{2590A26D-2BC3-46D2-9CBC-376320D777B3}"/>
    <cellStyle name="Comma 7 5 4 3" xfId="1780" xr:uid="{00000000-0005-0000-0000-0000E6020000}"/>
    <cellStyle name="Comma 7 5 4 4" xfId="1778" xr:uid="{00000000-0005-0000-0000-0000E7020000}"/>
    <cellStyle name="Comma 7 5 4 5" xfId="4914" xr:uid="{DB919833-4F3D-4DD0-92E0-182B07EEBA4A}"/>
    <cellStyle name="Comma 7 5 4 5 2" xfId="14206" xr:uid="{40ACD453-DF55-4FFD-A391-5CE1BDDCA524}"/>
    <cellStyle name="Comma 7 5 4 5 2 2" xfId="31115" xr:uid="{AFD7E339-6562-4166-B7E4-17A96787670E}"/>
    <cellStyle name="Comma 7 5 4 5 2 3" xfId="30777" xr:uid="{171CD150-B758-49E1-ADA7-FED0D3CB3AFB}"/>
    <cellStyle name="Comma 7 5 4 6" xfId="6659" xr:uid="{3A3D3219-E4C3-4D65-9D99-82110F79AA60}"/>
    <cellStyle name="Comma 7 5 4 6 2" xfId="17039" xr:uid="{279B2CF0-A082-4FCF-9AAF-773691DA413F}"/>
    <cellStyle name="Comma 7 5 4 7" xfId="9492" xr:uid="{FCA469A8-8931-48F6-926A-41861DF39F45}"/>
    <cellStyle name="Comma 7 5 4 7 2" xfId="19872" xr:uid="{55A2D2CF-771F-45C4-8325-93696FF6CA25}"/>
    <cellStyle name="Comma 7 5 4 8" xfId="22754" xr:uid="{A900A73F-8391-41AF-A37D-A96D0AAB769A}"/>
    <cellStyle name="Comma 7 5 4 9" xfId="13373" xr:uid="{5991FD6E-E04B-4B1E-8779-90B5E1B3389E}"/>
    <cellStyle name="Comma 7 5 5" xfId="1781" xr:uid="{00000000-0005-0000-0000-0000E8020000}"/>
    <cellStyle name="Comma 7 5 5 2" xfId="2510" xr:uid="{00000000-0005-0000-0000-000041020000}"/>
    <cellStyle name="Comma 7 5 5 2 2" xfId="7634" xr:uid="{8BD04E5F-2AF6-4CAB-B0E4-9422C199D6EF}"/>
    <cellStyle name="Comma 7 5 5 2 2 2" xfId="18014" xr:uid="{1522A619-7A17-43D7-9F68-0A37B7D1ACB6}"/>
    <cellStyle name="Comma 7 5 5 2 3" xfId="10467" xr:uid="{F92458F7-2A4F-44FD-AEF2-734C921800EA}"/>
    <cellStyle name="Comma 7 5 5 2 3 2" xfId="20847" xr:uid="{AC8B4F3C-0517-4D8B-A400-6A262C563C4C}"/>
    <cellStyle name="Comma 7 5 5 2 4" xfId="15181" xr:uid="{C2388372-8FDB-4F2C-93F5-96DE42466C4F}"/>
    <cellStyle name="Comma 7 5 5 2 5" xfId="30439" xr:uid="{03E98A0F-5295-4006-9775-DC44882EA57A}"/>
    <cellStyle name="Comma 7 5 5 3" xfId="3668" xr:uid="{00000000-0005-0000-0000-0000E8020000}"/>
    <cellStyle name="Comma 7 5 5 4" xfId="5637" xr:uid="{549DF708-A440-479B-B2F3-1DB44B4EF640}"/>
    <cellStyle name="Comma 7 5 5 4 2" xfId="29845" xr:uid="{0CCCBC86-3CE8-47B5-9F99-C8ED5F9D97B3}"/>
    <cellStyle name="Comma 7 5 5 5" xfId="23829" xr:uid="{7ABF10FD-54AF-4FCB-A30B-74C19BFAC23C}"/>
    <cellStyle name="Comma 7 5 5 6" xfId="12897" xr:uid="{2299A01D-B91F-4761-845C-904B07E66C70}"/>
    <cellStyle name="Comma 7 5 6" xfId="1782" xr:uid="{00000000-0005-0000-0000-0000E9020000}"/>
    <cellStyle name="Comma 7 5 6 2" xfId="2286" xr:uid="{00000000-0005-0000-0000-00003B020000}"/>
    <cellStyle name="Comma 7 5 6 2 2" xfId="7412" xr:uid="{96301E53-3181-48FB-8AC6-3E2E435B2651}"/>
    <cellStyle name="Comma 7 5 6 2 2 2" xfId="17792" xr:uid="{E5BBB9F5-82C1-44B3-AB90-B6D07CA561EC}"/>
    <cellStyle name="Comma 7 5 6 2 3" xfId="10245" xr:uid="{1C344A61-EF6C-4749-8CC5-F367E86BAEC6}"/>
    <cellStyle name="Comma 7 5 6 2 3 2" xfId="20625" xr:uid="{6F00D7DF-26C0-4026-B970-FCDB35570BB5}"/>
    <cellStyle name="Comma 7 5 6 2 4" xfId="26703" xr:uid="{25367A79-03FE-4E99-A6D9-B39A4C021B71}"/>
    <cellStyle name="Comma 7 5 6 2 5" xfId="28077" xr:uid="{81956DED-55C2-46FF-BA51-2B1FE576EDA6}"/>
    <cellStyle name="Comma 7 5 6 2 6" xfId="14959" xr:uid="{1FC506FA-B02F-4406-BE5D-1A0AB0002CD6}"/>
    <cellStyle name="Comma 7 5 6 3" xfId="3709" xr:uid="{00000000-0005-0000-0000-0000E9020000}"/>
    <cellStyle name="Comma 7 5 6 4" xfId="23748" xr:uid="{28F6DA41-D61A-4D0F-9CA7-CAF5D179111F}"/>
    <cellStyle name="Comma 7 5 6 4 2" xfId="29871" xr:uid="{1E50365E-F381-4A78-9DEE-85DE002A0ED4}"/>
    <cellStyle name="Comma 7 5 6 5" xfId="30001" xr:uid="{2C6228CA-1ACB-48D5-AC98-48ED27FB57CC}"/>
    <cellStyle name="Comma 7 5 7" xfId="1768" xr:uid="{00000000-0005-0000-0000-0000EA020000}"/>
    <cellStyle name="Comma 7 5 7 2" xfId="25767" xr:uid="{F584A0C8-D732-472C-8BC3-DCA82A4452C1}"/>
    <cellStyle name="Comma 7 5 7 3" xfId="24311" xr:uid="{DE1C596D-9290-445D-A960-F019D4EBE472}"/>
    <cellStyle name="Comma 7 5 8" xfId="3873" xr:uid="{48CD740C-5852-4F71-8415-A59533214287}"/>
    <cellStyle name="Comma 7 5 8 2" xfId="8704" xr:uid="{2092291F-6D19-473F-B830-5642A321C9E0}"/>
    <cellStyle name="Comma 7 5 8 2 2" xfId="19084" xr:uid="{3C3C96BC-C15B-42E8-A25D-DFE52D72489C}"/>
    <cellStyle name="Comma 7 5 8 3" xfId="11537" xr:uid="{45226AFF-2E75-4335-B2ED-828ECCDB1B2E}"/>
    <cellStyle name="Comma 7 5 8 3 2" xfId="21917" xr:uid="{3BD3D099-5148-4FEB-9872-FEC1BB64264A}"/>
    <cellStyle name="Comma 7 5 8 4" xfId="27226" xr:uid="{9D9EC285-B6D7-4808-A5A5-F2B84F97DB89}"/>
    <cellStyle name="Comma 7 5 8 5" xfId="26602" xr:uid="{EA04B149-B8A8-46AB-8B5F-D3490B78CF45}"/>
    <cellStyle name="Comma 7 5 8 6" xfId="16251" xr:uid="{0F497EE2-3708-464E-B533-49B9C695DDE7}"/>
    <cellStyle name="Comma 7 5 9" xfId="4910" xr:uid="{EFAE726E-D909-4F3A-A93D-88D212696C5B}"/>
    <cellStyle name="Comma 7 5 9 2" xfId="27479" xr:uid="{5BA3817F-2561-481C-A447-26DAD1F5D2D1}"/>
    <cellStyle name="Comma 7 5 9 3" xfId="28117" xr:uid="{F59C1B3D-7808-45AB-A87E-F0FFD805067B}"/>
    <cellStyle name="Comma 7 5 9 4" xfId="14202" xr:uid="{F41FDCFE-A946-4145-AE37-811A2338AAC6}"/>
    <cellStyle name="Comma 7 6" xfId="525" xr:uid="{00000000-0005-0000-0000-0000EB020000}"/>
    <cellStyle name="Comma 7 6 10" xfId="6660" xr:uid="{3C922A1C-3EDF-4ADB-BCF9-4AAAD0AD9E0B}"/>
    <cellStyle name="Comma 7 6 10 2" xfId="17040" xr:uid="{7F79C41C-4C72-473D-8C7E-2F2111D1976D}"/>
    <cellStyle name="Comma 7 6 11" xfId="9493" xr:uid="{64755B39-2642-4500-B52C-9B7320D95F8E}"/>
    <cellStyle name="Comma 7 6 11 2" xfId="19873" xr:uid="{DFB4B661-D0C2-4C9C-98F4-4E5EC8E5A97B}"/>
    <cellStyle name="Comma 7 6 12" xfId="23726" xr:uid="{5BEAD8CD-3BBE-4F24-849F-DEB87F170612}"/>
    <cellStyle name="Comma 7 6 13" xfId="12518" xr:uid="{30036AA6-4C98-40E0-9CD5-00847A39A7FB}"/>
    <cellStyle name="Comma 7 6 2" xfId="526" xr:uid="{00000000-0005-0000-0000-0000EC020000}"/>
    <cellStyle name="Comma 7 6 2 10" xfId="25114" xr:uid="{814FE15A-4D33-47EF-8D30-EACB30C37661}"/>
    <cellStyle name="Comma 7 6 2 11" xfId="12676" xr:uid="{6724AC7A-9AE5-497A-A10F-2236E9674140}"/>
    <cellStyle name="Comma 7 6 2 2" xfId="527" xr:uid="{00000000-0005-0000-0000-0000ED020000}"/>
    <cellStyle name="Comma 7 6 2 2 2" xfId="1786" xr:uid="{00000000-0005-0000-0000-0000EE020000}"/>
    <cellStyle name="Comma 7 6 2 2 2 2" xfId="24579" xr:uid="{5DC6A7E0-F1A5-4CA2-B4F1-40AE2DEBE743}"/>
    <cellStyle name="Comma 7 6 2 2 2 2 2" xfId="29799" xr:uid="{6530A366-0929-4E11-BB5C-1247AF3904CA}"/>
    <cellStyle name="Comma 7 6 2 2 2 2 2 2" xfId="30780" xr:uid="{CD5614D8-BFEE-49F5-8B7B-9193CFB74C10}"/>
    <cellStyle name="Comma 7 6 2 2 2 3" xfId="23933" xr:uid="{E36F713B-902C-474C-93D2-2A68907E4954}"/>
    <cellStyle name="Comma 7 6 2 2 2 4" xfId="30059" xr:uid="{01672D53-D010-430C-A056-32DE89E2A64E}"/>
    <cellStyle name="Comma 7 6 2 2 3" xfId="1787" xr:uid="{00000000-0005-0000-0000-0000EF020000}"/>
    <cellStyle name="Comma 7 6 2 2 3 2" xfId="28555" xr:uid="{5E0339E1-F027-4441-B67C-359CFFC3FA81}"/>
    <cellStyle name="Comma 7 6 2 2 3 3" xfId="26687" xr:uid="{49DBD4AD-E167-4C32-A3F1-77C9BEF24AA4}"/>
    <cellStyle name="Comma 7 6 2 2 4" xfId="1785" xr:uid="{00000000-0005-0000-0000-0000F0020000}"/>
    <cellStyle name="Comma 7 6 2 2 5" xfId="4917" xr:uid="{568104A5-BF9E-4CAB-8466-A723EBB6FFCC}"/>
    <cellStyle name="Comma 7 6 2 2 5 2" xfId="27422" xr:uid="{6D27C4D8-3DCA-45E9-B4AB-2A98FB1E5EE5}"/>
    <cellStyle name="Comma 7 6 2 2 5 2 2" xfId="31190" xr:uid="{5D3FFA2F-4D53-434E-94A8-7F717C58A0F3}"/>
    <cellStyle name="Comma 7 6 2 2 5 2 3" xfId="30779" xr:uid="{1CC38D04-CD23-46B7-BB5E-CB53C7761DA1}"/>
    <cellStyle name="Comma 7 6 2 2 5 3" xfId="27496" xr:uid="{C946227B-FD3C-4022-B083-3E43AC2359BB}"/>
    <cellStyle name="Comma 7 6 2 2 5 4" xfId="14209" xr:uid="{E793957B-5283-40B1-A140-FAE3C320445E}"/>
    <cellStyle name="Comma 7 6 2 2 6" xfId="6662" xr:uid="{08D01A92-D402-4010-8F82-1B92687A9318}"/>
    <cellStyle name="Comma 7 6 2 2 6 2" xfId="17042" xr:uid="{2B0FA746-237E-4BCF-9749-FA783E15E6B1}"/>
    <cellStyle name="Comma 7 6 2 2 7" xfId="9495" xr:uid="{CB4BEAF8-8EA1-4E64-B2B4-DB3E3BE6CFC4}"/>
    <cellStyle name="Comma 7 6 2 2 7 2" xfId="19875" xr:uid="{D7BF4F8A-54A9-412F-8ACF-CC7A9377CEF4}"/>
    <cellStyle name="Comma 7 6 2 2 8" xfId="23650" xr:uid="{46A5AAB7-7F4C-49F6-98ED-6349F507F456}"/>
    <cellStyle name="Comma 7 6 2 2 9" xfId="13584" xr:uid="{BF096EB4-D816-419A-A0CF-AECE1917DBF7}"/>
    <cellStyle name="Comma 7 6 2 3" xfId="1788" xr:uid="{00000000-0005-0000-0000-0000F1020000}"/>
    <cellStyle name="Comma 7 6 2 3 2" xfId="2684" xr:uid="{00000000-0005-0000-0000-000045020000}"/>
    <cellStyle name="Comma 7 6 2 3 2 2" xfId="7807" xr:uid="{BF3D237B-7A5C-4AAA-888F-27E9372A55C6}"/>
    <cellStyle name="Comma 7 6 2 3 2 2 2" xfId="18187" xr:uid="{C7FBD44B-FA60-4D74-A7B2-1672FA506946}"/>
    <cellStyle name="Comma 7 6 2 3 2 3" xfId="10640" xr:uid="{6E4FC81E-5D87-4568-B43B-22C6D3B722B4}"/>
    <cellStyle name="Comma 7 6 2 3 2 3 2" xfId="21020" xr:uid="{4C3A11D8-3CA8-4B93-8360-3532C16154E6}"/>
    <cellStyle name="Comma 7 6 2 3 2 4" xfId="15354" xr:uid="{F5ABC2AE-96BF-4503-97DF-050751112AFA}"/>
    <cellStyle name="Comma 7 6 2 3 2 5" xfId="30440" xr:uid="{D87D8F3D-F43C-41C0-8037-C1D88E2C0419}"/>
    <cellStyle name="Comma 7 6 2 3 3" xfId="3618" xr:uid="{00000000-0005-0000-0000-0000F1020000}"/>
    <cellStyle name="Comma 7 6 2 3 4" xfId="5638" xr:uid="{A859882B-B923-4E27-B0EB-8C0E2A828252}"/>
    <cellStyle name="Comma 7 6 2 3 4 2" xfId="29755" xr:uid="{2383F154-FBC3-4396-AA20-4E3ACC12478B}"/>
    <cellStyle name="Comma 7 6 2 3 5" xfId="24407" xr:uid="{EC228E64-B2C8-4AC7-BE4E-D17338AB1515}"/>
    <cellStyle name="Comma 7 6 2 3 6" xfId="13094" xr:uid="{C208DBAA-B733-4EC3-AE62-2CF8D1447AE0}"/>
    <cellStyle name="Comma 7 6 2 4" xfId="1789" xr:uid="{00000000-0005-0000-0000-0000F2020000}"/>
    <cellStyle name="Comma 7 6 2 4 2" xfId="4664" xr:uid="{50E6BFA1-74EF-4B19-9EE4-646816D6291E}"/>
    <cellStyle name="Comma 7 6 2 4 2 2" xfId="9411" xr:uid="{6712593D-4D90-4972-B5EA-F02A2074CDB3}"/>
    <cellStyle name="Comma 7 6 2 4 2 2 2" xfId="19791" xr:uid="{8E197436-3704-4568-9E55-6040B877C7C6}"/>
    <cellStyle name="Comma 7 6 2 4 2 2 3" xfId="31109" xr:uid="{53BB95EB-C7DA-4A8C-A4C2-E7F1D2015036}"/>
    <cellStyle name="Comma 7 6 2 4 2 2 4" xfId="30781" xr:uid="{BFE3B2AC-07A6-4004-A56B-5447B1DA410D}"/>
    <cellStyle name="Comma 7 6 2 4 2 3" xfId="12244" xr:uid="{3CB18AEA-CAC2-4D64-9896-F6D9491787E4}"/>
    <cellStyle name="Comma 7 6 2 4 2 3 2" xfId="22624" xr:uid="{0DAC3779-A367-4685-9318-BD1DC710C257}"/>
    <cellStyle name="Comma 7 6 2 4 2 4" xfId="25843" xr:uid="{90FCDCF5-0E73-428A-AD01-8BD32EE7A20A}"/>
    <cellStyle name="Comma 7 6 2 4 2 5" xfId="26943" xr:uid="{FDEAC753-4E39-4E73-BA38-3471ED455783}"/>
    <cellStyle name="Comma 7 6 2 4 2 6" xfId="16958" xr:uid="{FB80DAFC-A2F7-40F0-AB68-3C4DEBDA971E}"/>
    <cellStyle name="Comma 7 6 2 4 3" xfId="23502" xr:uid="{04889AB2-5596-4889-95C2-683574FB893B}"/>
    <cellStyle name="Comma 7 6 2 4 3 2" xfId="29909" xr:uid="{A56ADC01-A341-4692-A5BD-408AA86B465C}"/>
    <cellStyle name="Comma 7 6 2 4 4" xfId="30021" xr:uid="{038B0F77-68FE-441B-A2D7-3E607D8FBD3E}"/>
    <cellStyle name="Comma 7 6 2 5" xfId="1784" xr:uid="{00000000-0005-0000-0000-0000F3020000}"/>
    <cellStyle name="Comma 7 6 2 5 2" xfId="25693" xr:uid="{43A0D14E-D700-4A27-B4AB-31B149617AFF}"/>
    <cellStyle name="Comma 7 6 2 5 3" xfId="24098" xr:uid="{54D0671A-307C-4728-BC97-C34C5ECF5973}"/>
    <cellStyle name="Comma 7 6 2 6" xfId="4133" xr:uid="{F945E186-3247-4F6C-B426-F7EFD44BCD80}"/>
    <cellStyle name="Comma 7 6 2 6 2" xfId="8904" xr:uid="{DE90C64F-E618-43DD-89D7-72CB5AD9AA83}"/>
    <cellStyle name="Comma 7 6 2 6 2 2" xfId="19284" xr:uid="{10632414-1D65-4747-948E-6E1245FE22D9}"/>
    <cellStyle name="Comma 7 6 2 6 3" xfId="11737" xr:uid="{5AB719FF-2D36-40CA-B87B-E0EEB0F6B2A4}"/>
    <cellStyle name="Comma 7 6 2 6 3 2" xfId="22117" xr:uid="{EF699C44-1A09-41A7-875A-469875BB7530}"/>
    <cellStyle name="Comma 7 6 2 6 4" xfId="27115" xr:uid="{E4AFD861-E5CC-47DE-95E7-34710AD78800}"/>
    <cellStyle name="Comma 7 6 2 6 5" xfId="26443" xr:uid="{5506A1C8-F541-44DE-857E-8369B4475383}"/>
    <cellStyle name="Comma 7 6 2 6 6" xfId="16451" xr:uid="{6857E195-9D92-4D19-A4E3-236B3934BF3B}"/>
    <cellStyle name="Comma 7 6 2 7" xfId="4916" xr:uid="{FE403337-2F0D-4875-BE3F-AE4E3512D1C4}"/>
    <cellStyle name="Comma 7 6 2 7 2" xfId="27184" xr:uid="{223CDA76-39A1-462B-B62D-67B01570377D}"/>
    <cellStyle name="Comma 7 6 2 7 3" xfId="25875" xr:uid="{2EA461FC-8742-4111-9649-6F3E9C6FB2B2}"/>
    <cellStyle name="Comma 7 6 2 7 4" xfId="14208" xr:uid="{3D7978FF-A8A6-4159-87A7-1406E29B3FFC}"/>
    <cellStyle name="Comma 7 6 2 8" xfId="6661" xr:uid="{6BFB99A7-C150-4A32-91F9-F00DD3F6570A}"/>
    <cellStyle name="Comma 7 6 2 8 2" xfId="17041" xr:uid="{E695DF8E-2F2C-42CB-86B7-745C00487F72}"/>
    <cellStyle name="Comma 7 6 2 9" xfId="9494" xr:uid="{9FEF4260-B3EB-478D-9250-28C108D44304}"/>
    <cellStyle name="Comma 7 6 2 9 2" xfId="19874" xr:uid="{994A1F05-8638-445F-81D5-DDF77F57B939}"/>
    <cellStyle name="Comma 7 6 3" xfId="528" xr:uid="{00000000-0005-0000-0000-0000F4020000}"/>
    <cellStyle name="Comma 7 6 3 10" xfId="13585" xr:uid="{56574CA9-3593-4025-BED2-E7C628883E83}"/>
    <cellStyle name="Comma 7 6 3 2" xfId="1791" xr:uid="{00000000-0005-0000-0000-0000F5020000}"/>
    <cellStyle name="Comma 7 6 3 2 2" xfId="22750" xr:uid="{593812E3-2DDF-4E3E-AF86-94AFED44583B}"/>
    <cellStyle name="Comma 7 6 3 2 2 2" xfId="29806" xr:uid="{C1CE4960-82BB-4DAF-BD8F-C3EF7E964D61}"/>
    <cellStyle name="Comma 7 6 3 2 2 2 2" xfId="30783" xr:uid="{05E51192-649A-411F-9AB3-46D1F40C9C68}"/>
    <cellStyle name="Comma 7 6 3 2 3" xfId="25624" xr:uid="{EF760203-0895-4660-ABBE-998EE7974075}"/>
    <cellStyle name="Comma 7 6 3 2 3 2" xfId="26188" xr:uid="{817FEF4E-F9EF-4ACF-AE83-5398CABA09AF}"/>
    <cellStyle name="Comma 7 6 3 2 4" xfId="30060" xr:uid="{A2F331B9-7AA9-4AC8-AD6F-60544D09BFCC}"/>
    <cellStyle name="Comma 7 6 3 3" xfId="1792" xr:uid="{00000000-0005-0000-0000-0000F6020000}"/>
    <cellStyle name="Comma 7 6 3 4" xfId="1790" xr:uid="{00000000-0005-0000-0000-0000F7020000}"/>
    <cellStyle name="Comma 7 6 3 4 2" xfId="26137" xr:uid="{E6EA9670-01AD-4097-8942-F95C02BBB311}"/>
    <cellStyle name="Comma 7 6 3 4 3" xfId="27842" xr:uid="{2083A926-FFA6-4312-9EFE-62A3FA2AB227}"/>
    <cellStyle name="Comma 7 6 3 5" xfId="4418" xr:uid="{17EE87F9-E15C-49D6-B698-675BFE4FD544}"/>
    <cellStyle name="Comma 7 6 3 5 2" xfId="9189" xr:uid="{B9F2C594-CA1B-4D92-82B7-FE9881B6570F}"/>
    <cellStyle name="Comma 7 6 3 5 2 2" xfId="19569" xr:uid="{8CB3C512-BA74-4514-9D59-133ED75F9BC5}"/>
    <cellStyle name="Comma 7 6 3 5 2 3" xfId="31083" xr:uid="{5B1F8756-6123-46BD-9F5C-3032651408D7}"/>
    <cellStyle name="Comma 7 6 3 5 2 4" xfId="30782" xr:uid="{75EF5744-0076-4620-A6E4-89D8800440B2}"/>
    <cellStyle name="Comma 7 6 3 5 3" xfId="12022" xr:uid="{6457D9C0-646F-48BD-A790-54F396FCF5C2}"/>
    <cellStyle name="Comma 7 6 3 5 3 2" xfId="22402" xr:uid="{2AE34014-F6E9-43B0-A9B5-3B3CA21E8788}"/>
    <cellStyle name="Comma 7 6 3 5 4" xfId="28329" xr:uid="{182E924A-FF7E-42F9-9D6F-3A88F64A8DB2}"/>
    <cellStyle name="Comma 7 6 3 5 5" xfId="26326" xr:uid="{F635D046-8281-43E0-AD08-5830F511022A}"/>
    <cellStyle name="Comma 7 6 3 5 6" xfId="16736" xr:uid="{F9D2678E-A41C-40F6-972B-1B0C4D2A6423}"/>
    <cellStyle name="Comma 7 6 3 6" xfId="4918" xr:uid="{33EFC1D5-54EB-4630-90A0-666D9DDD8F4A}"/>
    <cellStyle name="Comma 7 6 3 6 2" xfId="27262" xr:uid="{3DBEA452-D5B7-4573-9611-B22636B32724}"/>
    <cellStyle name="Comma 7 6 3 6 3" xfId="27856" xr:uid="{18868A69-83E5-43C1-B06F-3600A8F65256}"/>
    <cellStyle name="Comma 7 6 3 6 4" xfId="14210" xr:uid="{9E573F68-FCB4-4BA3-B42E-E92861EC75F0}"/>
    <cellStyle name="Comma 7 6 3 7" xfId="6663" xr:uid="{7052F44D-9F59-41BC-8F0E-03F9C92B062F}"/>
    <cellStyle name="Comma 7 6 3 7 2" xfId="17043" xr:uid="{C390A5C7-FDCB-42E1-917F-5CF360D52B23}"/>
    <cellStyle name="Comma 7 6 3 8" xfId="9496" xr:uid="{EA7EDDA5-DEB2-4B2A-B71E-B6740F9D6D4A}"/>
    <cellStyle name="Comma 7 6 3 8 2" xfId="19876" xr:uid="{B355EA29-EC2F-469C-A830-D4B3E64D5A5E}"/>
    <cellStyle name="Comma 7 6 3 9" xfId="23263" xr:uid="{C9357FCF-C68B-423E-8713-5590C530334C}"/>
    <cellStyle name="Comma 7 6 4" xfId="529" xr:uid="{00000000-0005-0000-0000-0000F8020000}"/>
    <cellStyle name="Comma 7 6 4 2" xfId="1794" xr:uid="{00000000-0005-0000-0000-0000F9020000}"/>
    <cellStyle name="Comma 7 6 4 2 2" xfId="23916" xr:uid="{461306F4-CC51-41EF-898A-E9488C332240}"/>
    <cellStyle name="Comma 7 6 4 2 2 2" xfId="29810" xr:uid="{57D54F67-70B5-4496-B67A-CCD271CE0A1A}"/>
    <cellStyle name="Comma 7 6 4 2 2 2 2" xfId="30785" xr:uid="{275B49E3-BA19-4808-AF0E-992BAD75E9CA}"/>
    <cellStyle name="Comma 7 6 4 2 3" xfId="24293" xr:uid="{089D13FD-4729-4D15-80E1-E28074858099}"/>
    <cellStyle name="Comma 7 6 4 2 4" xfId="30039" xr:uid="{3CAEEE8B-0AAD-4E47-8D9D-7B15CA8A6CF5}"/>
    <cellStyle name="Comma 7 6 4 3" xfId="1795" xr:uid="{00000000-0005-0000-0000-0000FA020000}"/>
    <cellStyle name="Comma 7 6 4 4" xfId="1793" xr:uid="{00000000-0005-0000-0000-0000FB020000}"/>
    <cellStyle name="Comma 7 6 4 5" xfId="4919" xr:uid="{2C77362A-6873-444E-B14C-FAA30BCA57CB}"/>
    <cellStyle name="Comma 7 6 4 5 2" xfId="14211" xr:uid="{C6C22BA0-4EEC-40BF-9A2B-ECD4F30E0328}"/>
    <cellStyle name="Comma 7 6 4 5 2 2" xfId="31116" xr:uid="{108BB9CF-32ED-4F0D-84FA-ED3968C16286}"/>
    <cellStyle name="Comma 7 6 4 5 2 3" xfId="30784" xr:uid="{0C9D9E98-C376-4509-99C7-461FA0F154D1}"/>
    <cellStyle name="Comma 7 6 4 6" xfId="6664" xr:uid="{B5D98CB2-C2F7-4A23-B0A0-CAFC738FBDA2}"/>
    <cellStyle name="Comma 7 6 4 6 2" xfId="17044" xr:uid="{CB0A4849-9D34-4D9C-828B-FA1FD7A9C39E}"/>
    <cellStyle name="Comma 7 6 4 7" xfId="9497" xr:uid="{A7F82291-B191-4B31-9A00-3C33733B7CDB}"/>
    <cellStyle name="Comma 7 6 4 7 2" xfId="19877" xr:uid="{895531C1-A89E-4C95-A546-1604F409EE1B}"/>
    <cellStyle name="Comma 7 6 4 8" xfId="23398" xr:uid="{1B88D223-F22D-4CD0-9B37-64E4FFB2E99C}"/>
    <cellStyle name="Comma 7 6 4 9" xfId="13374" xr:uid="{D6DEE421-8356-4C29-8B02-F990C6140E48}"/>
    <cellStyle name="Comma 7 6 5" xfId="1796" xr:uid="{00000000-0005-0000-0000-0000FC020000}"/>
    <cellStyle name="Comma 7 6 5 2" xfId="2573" xr:uid="{00000000-0005-0000-0000-000048020000}"/>
    <cellStyle name="Comma 7 6 5 2 2" xfId="7697" xr:uid="{214766C4-5442-4056-BBCF-25EFC9D14903}"/>
    <cellStyle name="Comma 7 6 5 2 2 2" xfId="18077" xr:uid="{7ABFEC52-D2E5-4E24-985B-B77C47CD40DF}"/>
    <cellStyle name="Comma 7 6 5 2 3" xfId="10530" xr:uid="{E4338EB2-8C0F-49BC-AB64-1C26551D1A54}"/>
    <cellStyle name="Comma 7 6 5 2 3 2" xfId="20910" xr:uid="{EE5AFDC6-F44C-47C9-AC73-44AAC855D5F6}"/>
    <cellStyle name="Comma 7 6 5 2 4" xfId="15244" xr:uid="{091C491E-3118-48B7-8179-E6285792460D}"/>
    <cellStyle name="Comma 7 6 5 2 5" xfId="30441" xr:uid="{F7FA1887-1CFD-4A77-A944-6246311872AB}"/>
    <cellStyle name="Comma 7 6 5 3" xfId="2063" xr:uid="{00000000-0005-0000-0000-0000FC020000}"/>
    <cellStyle name="Comma 7 6 5 4" xfId="5639" xr:uid="{E6B8AE12-F1B5-499A-8F3E-004979DA9C30}"/>
    <cellStyle name="Comma 7 6 5 4 2" xfId="29846" xr:uid="{7BBD256C-B730-43AF-815C-82C21BC38304}"/>
    <cellStyle name="Comma 7 6 5 5" xfId="23315" xr:uid="{186F7AEF-2327-4ED2-96ED-D56E6A0454EA}"/>
    <cellStyle name="Comma 7 6 5 6" xfId="12960" xr:uid="{E7DC528C-F130-4FF3-A64C-873FB2F5F56E}"/>
    <cellStyle name="Comma 7 6 6" xfId="1797" xr:uid="{00000000-0005-0000-0000-0000FD020000}"/>
    <cellStyle name="Comma 7 6 6 2" xfId="2287" xr:uid="{00000000-0005-0000-0000-000042020000}"/>
    <cellStyle name="Comma 7 6 6 2 2" xfId="7413" xr:uid="{DC0BA885-AAD0-406B-8C49-1F80B01D3139}"/>
    <cellStyle name="Comma 7 6 6 2 2 2" xfId="17793" xr:uid="{097FC72B-A4B1-41F1-89FA-E497A9C55EB6}"/>
    <cellStyle name="Comma 7 6 6 2 3" xfId="10246" xr:uid="{519F6ED0-7B20-436A-85EB-0745016D725D}"/>
    <cellStyle name="Comma 7 6 6 2 3 2" xfId="20626" xr:uid="{DF8105FF-DC48-4A5A-A798-92E7F20D62BA}"/>
    <cellStyle name="Comma 7 6 6 2 4" xfId="28719" xr:uid="{E1AB2579-9A5D-455E-A557-06AF11B88023}"/>
    <cellStyle name="Comma 7 6 6 2 5" xfId="27129" xr:uid="{9AA29743-1BB0-42A7-8142-D25BC83613CB}"/>
    <cellStyle name="Comma 7 6 6 2 6" xfId="14960" xr:uid="{D4CDCE7D-8BC5-43F6-B455-A2D94633B00D}"/>
    <cellStyle name="Comma 7 6 6 3" xfId="3566" xr:uid="{00000000-0005-0000-0000-0000FD020000}"/>
    <cellStyle name="Comma 7 6 6 4" xfId="25442" xr:uid="{42872B52-D575-49A2-AA17-DDB0CA2A7F99}"/>
    <cellStyle name="Comma 7 6 6 4 2" xfId="29882" xr:uid="{BA8926F2-5495-4B23-B877-3C97DC6CD642}"/>
    <cellStyle name="Comma 7 6 6 5" xfId="30005" xr:uid="{FA1DB840-8290-41D1-B01F-2F13D74261E2}"/>
    <cellStyle name="Comma 7 6 7" xfId="1783" xr:uid="{00000000-0005-0000-0000-0000FE020000}"/>
    <cellStyle name="Comma 7 6 7 2" xfId="27962" xr:uid="{1D32C5D1-031B-4E2E-A3F9-D5DB05CFD04C}"/>
    <cellStyle name="Comma 7 6 7 3" xfId="26877" xr:uid="{B323087D-4CC4-4BF7-B52C-5DE2B8509722}"/>
    <cellStyle name="Comma 7 6 8" xfId="3874" xr:uid="{A243BA53-A050-43A4-8A3D-C78E4411F594}"/>
    <cellStyle name="Comma 7 6 8 2" xfId="8705" xr:uid="{733A62D6-3F62-4B36-8242-2EBEEB5A247A}"/>
    <cellStyle name="Comma 7 6 8 2 2" xfId="19085" xr:uid="{81A8AB01-5EDE-492D-B7C3-58BE425DAAA2}"/>
    <cellStyle name="Comma 7 6 8 3" xfId="11538" xr:uid="{B218D86A-0B04-4ADA-B846-E6BC15240D73}"/>
    <cellStyle name="Comma 7 6 8 3 2" xfId="21918" xr:uid="{F31D6500-97F9-4A0D-A795-B6A0706BA972}"/>
    <cellStyle name="Comma 7 6 8 4" xfId="26594" xr:uid="{CAC20320-2EAC-4B05-8692-6D3045E06A47}"/>
    <cellStyle name="Comma 7 6 8 5" xfId="27355" xr:uid="{DEE963F9-8BF7-4796-ACC9-4FE8D34367F4}"/>
    <cellStyle name="Comma 7 6 8 6" xfId="16252" xr:uid="{2D16975B-8A13-4782-9163-3507B8A142AF}"/>
    <cellStyle name="Comma 7 6 9" xfId="4915" xr:uid="{E140A11C-3D15-4805-ADFA-F3493BC37417}"/>
    <cellStyle name="Comma 7 6 9 2" xfId="27837" xr:uid="{DBD250EF-0CB8-46C9-8225-D7982C860CC2}"/>
    <cellStyle name="Comma 7 6 9 3" xfId="26538" xr:uid="{E121BB5B-DD5E-428B-81BD-221BD63329A9}"/>
    <cellStyle name="Comma 7 6 9 4" xfId="14207" xr:uid="{4BEFEFAE-F8A4-43F4-B877-5A604371F221}"/>
    <cellStyle name="Comma 7 7" xfId="530" xr:uid="{00000000-0005-0000-0000-0000FF020000}"/>
    <cellStyle name="Comma 7 7 10" xfId="9498" xr:uid="{50FDD31A-098F-48AB-B132-9EE274435206}"/>
    <cellStyle name="Comma 7 7 10 2" xfId="19878" xr:uid="{A8FC17F2-4D77-4ADA-AD8A-911C3D7D6DEA}"/>
    <cellStyle name="Comma 7 7 11" xfId="25360" xr:uid="{118FA5C7-65DC-45FE-B93C-6554CEF9BCA8}"/>
    <cellStyle name="Comma 7 7 12" xfId="12519" xr:uid="{FF46BF83-0098-4B24-9994-7447DE95D4C9}"/>
    <cellStyle name="Comma 7 7 2" xfId="531" xr:uid="{00000000-0005-0000-0000-000000030000}"/>
    <cellStyle name="Comma 7 7 2 2" xfId="1800" xr:uid="{00000000-0005-0000-0000-000001030000}"/>
    <cellStyle name="Comma 7 7 2 2 2" xfId="2878" xr:uid="{00000000-0005-0000-0000-00004B020000}"/>
    <cellStyle name="Comma 7 7 2 2 2 2" xfId="7994" xr:uid="{D28A7FE0-815E-40F6-B577-8EE44F14115F}"/>
    <cellStyle name="Comma 7 7 2 2 2 2 2" xfId="18374" xr:uid="{7E714202-2115-41B1-BE5B-C9B27748611D}"/>
    <cellStyle name="Comma 7 7 2 2 2 2 2 2" xfId="31136" xr:uid="{7B4E6E3D-5D0B-40D6-84BD-43D775109142}"/>
    <cellStyle name="Comma 7 7 2 2 2 2 2 3" xfId="30786" xr:uid="{B018A964-2BCE-44BC-8397-0B29A05DF726}"/>
    <cellStyle name="Comma 7 7 2 2 2 3" xfId="10827" xr:uid="{F74D12D5-5D88-48FF-9BD2-A7E636270A5A}"/>
    <cellStyle name="Comma 7 7 2 2 2 3 2" xfId="21207" xr:uid="{95D531FD-307A-4FF7-8544-4302C89D47C7}"/>
    <cellStyle name="Comma 7 7 2 2 2 4" xfId="27271" xr:uid="{2D36A089-837D-4523-ABDD-F77154AE563C}"/>
    <cellStyle name="Comma 7 7 2 2 2 5" xfId="27934" xr:uid="{DCC99E43-CDA7-4EDE-81A0-F6B7B059AB6F}"/>
    <cellStyle name="Comma 7 7 2 2 2 6" xfId="15541" xr:uid="{04D0BAE1-45A9-4878-AF22-2CF922039EBE}"/>
    <cellStyle name="Comma 7 7 2 2 3" xfId="3580" xr:uid="{00000000-0005-0000-0000-000001030000}"/>
    <cellStyle name="Comma 7 7 2 2 4" xfId="5640" xr:uid="{E60974FD-09CC-420F-88A2-C27C1F08E48E}"/>
    <cellStyle name="Comma 7 7 2 2 4 2" xfId="29765" xr:uid="{FA4FB0BF-A96C-40AA-BA96-8F4951D06A90}"/>
    <cellStyle name="Comma 7 7 2 2 5" xfId="23737" xr:uid="{DDB5FC3F-E011-4CC3-8D63-61A5361B71E1}"/>
    <cellStyle name="Comma 7 7 2 2 6" xfId="13375" xr:uid="{A6B18B30-EDDD-470D-BDBF-EDBB2C02A202}"/>
    <cellStyle name="Comma 7 7 2 3" xfId="1801" xr:uid="{00000000-0005-0000-0000-000002030000}"/>
    <cellStyle name="Comma 7 7 2 3 2" xfId="25032" xr:uid="{6BDD10C8-D5D2-4B16-8186-157162E3C65A}"/>
    <cellStyle name="Comma 7 7 2 3 2 2" xfId="30787" xr:uid="{1E3CD265-152F-4835-8EE5-09A9941F2276}"/>
    <cellStyle name="Comma 7 7 2 3 2 3" xfId="30553" xr:uid="{02D9238D-CBBE-43CD-9C24-03C90F95B3B3}"/>
    <cellStyle name="Comma 7 7 2 3 3" xfId="23909" xr:uid="{53A23F6E-80A4-406E-B3C9-3A9ED17968CC}"/>
    <cellStyle name="Comma 7 7 2 3 4" xfId="30040" xr:uid="{B10D0033-ABBF-4989-8018-A0B99E559E65}"/>
    <cellStyle name="Comma 7 7 2 3 5" xfId="29662" xr:uid="{F6B21234-EF52-417D-A18F-B6EF8AD1E09D}"/>
    <cellStyle name="Comma 7 7 2 4" xfId="1799" xr:uid="{00000000-0005-0000-0000-000003030000}"/>
    <cellStyle name="Comma 7 7 2 4 2" xfId="25968" xr:uid="{928C0968-72D2-40CF-B38F-C587FD022FFD}"/>
    <cellStyle name="Comma 7 7 2 4 2 2" xfId="30788" xr:uid="{7E046A25-CAE9-4CDB-BD51-E8747CBC0EBF}"/>
    <cellStyle name="Comma 7 7 2 4 2 3" xfId="30587" xr:uid="{B9BA8C80-016D-4DAF-B5A7-EEAE08BA1850}"/>
    <cellStyle name="Comma 7 7 2 4 3" xfId="26522" xr:uid="{CAC2A65E-3A8D-42D8-84C7-B38C0C2F5982}"/>
    <cellStyle name="Comma 7 7 2 5" xfId="4921" xr:uid="{239690F2-C5AE-4138-BA4B-E931B00A0C76}"/>
    <cellStyle name="Comma 7 7 2 5 2" xfId="27396" xr:uid="{6C46E5A6-E068-48A6-84C8-923B14C8C664}"/>
    <cellStyle name="Comma 7 7 2 5 3" xfId="26344" xr:uid="{1121C310-24E6-43B1-AD4B-C5140617375D}"/>
    <cellStyle name="Comma 7 7 2 5 4" xfId="14213" xr:uid="{E085C55D-9818-4A07-9CBC-6D2769FAA9C6}"/>
    <cellStyle name="Comma 7 7 2 5 5" xfId="30618" xr:uid="{E846814E-5B6C-4A6E-9E58-68D4CC744C88}"/>
    <cellStyle name="Comma 7 7 2 6" xfId="6666" xr:uid="{DD6743ED-F36E-42EF-BCC8-D247E79BEAB5}"/>
    <cellStyle name="Comma 7 7 2 6 2" xfId="28190" xr:uid="{09C40607-E8D7-4EDF-8CAD-2BBBB59E95FE}"/>
    <cellStyle name="Comma 7 7 2 6 3" xfId="25850" xr:uid="{DF3D8436-B356-46BD-B73F-05EBED1C5A82}"/>
    <cellStyle name="Comma 7 7 2 6 4" xfId="17046" xr:uid="{6560A0A3-9F8F-4350-B9D6-8C08EAF729FA}"/>
    <cellStyle name="Comma 7 7 2 7" xfId="9499" xr:uid="{142BE0BF-F0C7-4044-B001-825484052DB6}"/>
    <cellStyle name="Comma 7 7 2 7 2" xfId="19879" xr:uid="{84AFA158-7969-4E74-A9C1-00288C7EAD7F}"/>
    <cellStyle name="Comma 7 7 2 8" xfId="23569" xr:uid="{B2713F2F-A70B-459F-89CB-BF8108D1CB18}"/>
    <cellStyle name="Comma 7 7 2 9" xfId="12677" xr:uid="{90971410-4F47-4005-9D38-04964861F1BA}"/>
    <cellStyle name="Comma 7 7 3" xfId="532" xr:uid="{00000000-0005-0000-0000-000004030000}"/>
    <cellStyle name="Comma 7 7 3 2" xfId="1803" xr:uid="{00000000-0005-0000-0000-000005030000}"/>
    <cellStyle name="Comma 7 7 3 2 2" xfId="28252" xr:uid="{48865CA2-C9C0-4384-9537-03BE2E1C1AEF}"/>
    <cellStyle name="Comma 7 7 3 2 2 2" xfId="30790" xr:uid="{54EA8795-81FA-4C62-9DDB-F155986CC086}"/>
    <cellStyle name="Comma 7 7 3 2 2 3" xfId="30601" xr:uid="{AC10B343-A6F7-4CEA-BFEF-D4DBB8A29826}"/>
    <cellStyle name="Comma 7 7 3 2 3" xfId="26166" xr:uid="{9DA42141-736D-4760-973F-3846DDC86D5D}"/>
    <cellStyle name="Comma 7 7 3 3" xfId="1804" xr:uid="{00000000-0005-0000-0000-000006030000}"/>
    <cellStyle name="Comma 7 7 3 4" xfId="1802" xr:uid="{00000000-0005-0000-0000-000007030000}"/>
    <cellStyle name="Comma 7 7 3 5" xfId="4922" xr:uid="{8A800B21-38D2-4169-9A0A-C7CE2DCA6913}"/>
    <cellStyle name="Comma 7 7 3 5 2" xfId="27774" xr:uid="{CAC9E993-7576-48F2-90FB-B70206948F53}"/>
    <cellStyle name="Comma 7 7 3 5 2 2" xfId="31196" xr:uid="{222CF450-24C8-4421-8103-13361694F782}"/>
    <cellStyle name="Comma 7 7 3 5 2 3" xfId="30789" xr:uid="{7960C803-F401-450C-B756-1ADD0E85CCC6}"/>
    <cellStyle name="Comma 7 7 3 5 3" xfId="28094" xr:uid="{DE909C5A-C2CB-4711-96D7-5834683A1C78}"/>
    <cellStyle name="Comma 7 7 3 5 4" xfId="14214" xr:uid="{2C8A9832-13D5-4034-8A46-573276CE087F}"/>
    <cellStyle name="Comma 7 7 3 6" xfId="6667" xr:uid="{3F43B62D-2338-43C2-89F5-E9BB71FB2183}"/>
    <cellStyle name="Comma 7 7 3 6 2" xfId="17047" xr:uid="{180EEF6C-AB5A-45C3-8317-609457B02BCF}"/>
    <cellStyle name="Comma 7 7 3 7" xfId="9500" xr:uid="{49A3CF87-C7C0-484A-9E72-9F82C0BF2CD2}"/>
    <cellStyle name="Comma 7 7 3 7 2" xfId="19880" xr:uid="{E964E7FB-30E3-4BAB-82A9-8AEB293FFDF0}"/>
    <cellStyle name="Comma 7 7 3 8" xfId="23299" xr:uid="{5096E029-B4D1-48BF-ABDA-3CDC57159BE6}"/>
    <cellStyle name="Comma 7 7 3 9" xfId="13095" xr:uid="{B0F81821-31D7-4208-8FE0-992320CEBD42}"/>
    <cellStyle name="Comma 7 7 4" xfId="1805" xr:uid="{00000000-0005-0000-0000-000008030000}"/>
    <cellStyle name="Comma 7 7 4 2" xfId="2288" xr:uid="{00000000-0005-0000-0000-000049020000}"/>
    <cellStyle name="Comma 7 7 4 2 2" xfId="7414" xr:uid="{F6D21630-6982-45E4-8F24-E3C9FFF045AE}"/>
    <cellStyle name="Comma 7 7 4 2 2 2" xfId="17794" xr:uid="{0EEBBDB9-627A-4B75-83EB-DBD19366E7CC}"/>
    <cellStyle name="Comma 7 7 4 2 2 2 2" xfId="31126" xr:uid="{578F950F-8ECC-4DFC-BB7D-F799DE989C62}"/>
    <cellStyle name="Comma 7 7 4 2 2 2 3" xfId="30791" xr:uid="{F5A2BB4A-33A4-4166-889B-4FB51AB60A5C}"/>
    <cellStyle name="Comma 7 7 4 2 3" xfId="10247" xr:uid="{AEA8E18D-997D-4E37-AD37-EF558E62476D}"/>
    <cellStyle name="Comma 7 7 4 2 3 2" xfId="20627" xr:uid="{60FC6F78-5B6C-463A-A447-570A1A607AF0}"/>
    <cellStyle name="Comma 7 7 4 2 4" xfId="26753" xr:uid="{019723D5-8315-480B-8F55-49C0F9153DF4}"/>
    <cellStyle name="Comma 7 7 4 2 5" xfId="27794" xr:uid="{042291AB-C325-4A62-BC20-890E333216F9}"/>
    <cellStyle name="Comma 7 7 4 2 6" xfId="14961" xr:uid="{FDB895C9-DDCC-4F51-B6E5-EBE8D4F40A4C}"/>
    <cellStyle name="Comma 7 7 4 3" xfId="2059" xr:uid="{00000000-0005-0000-0000-000008030000}"/>
    <cellStyle name="Comma 7 7 4 4" xfId="23743" xr:uid="{619F8327-B3EE-4273-8887-4963F8146300}"/>
    <cellStyle name="Comma 7 7 4 4 2" xfId="29737" xr:uid="{787F23BB-5755-4C4F-9AEF-D15F9D5BAA42}"/>
    <cellStyle name="Comma 7 7 4 5" xfId="29847" xr:uid="{B9DD2DA5-2A68-4CBC-BCA3-1B5F3034B17B}"/>
    <cellStyle name="Comma 7 7 4 6" xfId="29990" xr:uid="{B686D5D9-8B80-451A-AB28-EB3DD1D3523C}"/>
    <cellStyle name="Comma 7 7 5" xfId="1806" xr:uid="{00000000-0005-0000-0000-000009030000}"/>
    <cellStyle name="Comma 7 7 5 2" xfId="25671" xr:uid="{6DCCAF9D-3C6C-4CF6-ADEB-8BDFB46B6777}"/>
    <cellStyle name="Comma 7 7 5 2 2" xfId="29827" xr:uid="{4A7BD1EE-60D6-4780-87E7-19A73C10E6BF}"/>
    <cellStyle name="Comma 7 7 5 2 2 2" xfId="30792" xr:uid="{BA5C71EA-B3F2-4687-A4B5-790C585B6E1A}"/>
    <cellStyle name="Comma 7 7 5 3" xfId="24746" xr:uid="{3D5F4592-4DA7-47D0-9EA5-0B5125233E85}"/>
    <cellStyle name="Comma 7 7 5 4" xfId="30022" xr:uid="{1DEC4015-E095-4F70-8620-A8BE279518E9}"/>
    <cellStyle name="Comma 7 7 6" xfId="1798" xr:uid="{00000000-0005-0000-0000-00000A030000}"/>
    <cellStyle name="Comma 7 7 6 2" xfId="27387" xr:uid="{FD0E0FBD-37AE-490F-91F8-9CCBB4423EF3}"/>
    <cellStyle name="Comma 7 7 6 2 2" xfId="30793" xr:uid="{CAA61A27-B80A-4F0E-809E-70C3BBC4F0DD}"/>
    <cellStyle name="Comma 7 7 6 2 3" xfId="30586" xr:uid="{779BF925-478F-4B92-9D61-F3E81C8C6CCA}"/>
    <cellStyle name="Comma 7 7 6 3" xfId="26160" xr:uid="{9E7C1505-9440-4656-81A5-60B0DA959126}"/>
    <cellStyle name="Comma 7 7 7" xfId="3875" xr:uid="{63484131-385A-48FC-9577-827A00C6C209}"/>
    <cellStyle name="Comma 7 7 7 2" xfId="8706" xr:uid="{6B6E3777-A3F2-4DBF-8000-9E1C7145C7F7}"/>
    <cellStyle name="Comma 7 7 7 2 2" xfId="28965" xr:uid="{93D6C549-71AE-47E8-8365-1C72267D5D1F}"/>
    <cellStyle name="Comma 7 7 7 2 3" xfId="26596" xr:uid="{93FAB1B6-5EB6-47EA-9CAF-F284522760BF}"/>
    <cellStyle name="Comma 7 7 7 2 4" xfId="19086" xr:uid="{475EB69E-4EBA-446C-88F4-239C3C6C2AF1}"/>
    <cellStyle name="Comma 7 7 7 3" xfId="11539" xr:uid="{7DD52BCC-0988-4F95-90B7-2B0A471E3CB8}"/>
    <cellStyle name="Comma 7 7 7 3 2" xfId="21919" xr:uid="{9527B6D8-C9DB-46D7-9789-1171994ADE03}"/>
    <cellStyle name="Comma 7 7 7 4" xfId="28442" xr:uid="{2A04695C-E94E-4851-A7B6-EF551D4FACA7}"/>
    <cellStyle name="Comma 7 7 7 5" xfId="16253" xr:uid="{2AE89966-7AA3-4AD8-AF85-26D5201500BB}"/>
    <cellStyle name="Comma 7 7 8" xfId="4920" xr:uid="{1FF9725F-9C5C-4FEF-A994-E5879C35E46B}"/>
    <cellStyle name="Comma 7 7 8 2" xfId="26559" xr:uid="{F4F273FE-BBED-4FD3-A033-BAEA2F2F1D9B}"/>
    <cellStyle name="Comma 7 7 8 3" xfId="26219" xr:uid="{B5C319B4-74FC-456F-AD1E-DD4723D1A541}"/>
    <cellStyle name="Comma 7 7 8 4" xfId="14212" xr:uid="{9CDD5C5C-5C26-48FC-8E43-907198F456A1}"/>
    <cellStyle name="Comma 7 7 9" xfId="6665" xr:uid="{5D28B574-6165-49B6-9C0A-67D3A5BE9D44}"/>
    <cellStyle name="Comma 7 7 9 2" xfId="28352" xr:uid="{D8B50F86-FF86-4730-90EF-51DF93B57945}"/>
    <cellStyle name="Comma 7 7 9 3" xfId="26616" xr:uid="{5FDBDD01-9F65-4C69-8015-93A6A1BC3AE7}"/>
    <cellStyle name="Comma 7 7 9 4" xfId="17045" xr:uid="{E630287C-B041-4CC3-A8BF-95F48E308AAD}"/>
    <cellStyle name="Comma 7 8" xfId="533" xr:uid="{00000000-0005-0000-0000-00000B030000}"/>
    <cellStyle name="Comma 7 8 10" xfId="9501" xr:uid="{461F5D78-4212-4B9A-BA8E-E1658EDA4F9C}"/>
    <cellStyle name="Comma 7 8 10 2" xfId="19881" xr:uid="{154366DA-16BF-43D6-87AE-1FD7DB703DB4}"/>
    <cellStyle name="Comma 7 8 11" xfId="25559" xr:uid="{7BB37B85-2E11-4E16-93D5-DE9A40AB2DA7}"/>
    <cellStyle name="Comma 7 8 12" xfId="12520" xr:uid="{4E7BAA29-FD58-4EA4-B2C8-58E0CB3D8D7B}"/>
    <cellStyle name="Comma 7 8 2" xfId="534" xr:uid="{00000000-0005-0000-0000-00000C030000}"/>
    <cellStyle name="Comma 7 8 2 2" xfId="1809" xr:uid="{00000000-0005-0000-0000-00000D030000}"/>
    <cellStyle name="Comma 7 8 2 2 2" xfId="2879" xr:uid="{00000000-0005-0000-0000-00004F020000}"/>
    <cellStyle name="Comma 7 8 2 2 2 2" xfId="7995" xr:uid="{CD53C1D8-009B-4791-9A8C-45599DAAB69E}"/>
    <cellStyle name="Comma 7 8 2 2 2 2 2" xfId="18375" xr:uid="{6DA734DC-28A7-4035-BE93-E085BC2161E4}"/>
    <cellStyle name="Comma 7 8 2 2 2 2 2 2" xfId="31137" xr:uid="{081405D7-D07D-4A91-BD9B-45D8AD436235}"/>
    <cellStyle name="Comma 7 8 2 2 2 2 2 3" xfId="30794" xr:uid="{ED36736C-00D1-4FB1-B140-7B9566A4683E}"/>
    <cellStyle name="Comma 7 8 2 2 2 3" xfId="10828" xr:uid="{74B8DE86-C376-4E09-838B-42B6BE90821A}"/>
    <cellStyle name="Comma 7 8 2 2 2 3 2" xfId="21208" xr:uid="{B7791B1F-4DA4-4DDB-B1B7-190DD76C2FB9}"/>
    <cellStyle name="Comma 7 8 2 2 2 4" xfId="26068" xr:uid="{F150A47D-E926-48B2-BF75-9DE9AEF8B5B0}"/>
    <cellStyle name="Comma 7 8 2 2 2 5" xfId="27836" xr:uid="{EDF632D7-0D70-4B26-81C2-8C3E2A45B60A}"/>
    <cellStyle name="Comma 7 8 2 2 2 6" xfId="15542" xr:uid="{50E5CF0A-F2B3-4711-B935-FCE736EECF79}"/>
    <cellStyle name="Comma 7 8 2 2 3" xfId="3672" xr:uid="{00000000-0005-0000-0000-00000D030000}"/>
    <cellStyle name="Comma 7 8 2 2 4" xfId="5641" xr:uid="{9E374B7E-CF60-47C4-B1DD-BDBD665548B0}"/>
    <cellStyle name="Comma 7 8 2 2 4 2" xfId="29766" xr:uid="{E9FED823-1012-4BC6-A428-7E2379C3BA30}"/>
    <cellStyle name="Comma 7 8 2 2 5" xfId="24712" xr:uid="{9A5A09C9-3914-4354-B649-7132336C7DB3}"/>
    <cellStyle name="Comma 7 8 2 2 6" xfId="13376" xr:uid="{6C81D992-67E6-4CFD-8DBA-855A2E3A856C}"/>
    <cellStyle name="Comma 7 8 2 3" xfId="1810" xr:uid="{00000000-0005-0000-0000-00000E030000}"/>
    <cellStyle name="Comma 7 8 2 3 2" xfId="23651" xr:uid="{EB25C3F5-EA75-465E-A70E-F7B9887AEA1A}"/>
    <cellStyle name="Comma 7 8 2 3 2 2" xfId="30795" xr:uid="{F6B8A557-F23D-438B-8822-B00D42CBEC46}"/>
    <cellStyle name="Comma 7 8 2 3 2 3" xfId="30554" xr:uid="{D701D235-4E4F-4A67-B996-44B03CEEE62B}"/>
    <cellStyle name="Comma 7 8 2 3 3" xfId="23269" xr:uid="{E168AB56-CAC1-4EAC-9C84-294233F63871}"/>
    <cellStyle name="Comma 7 8 2 3 4" xfId="30041" xr:uid="{5595654F-D3F2-4C58-9711-80F5D4516389}"/>
    <cellStyle name="Comma 7 8 2 3 5" xfId="29663" xr:uid="{F89B622F-2B7F-4DD5-B596-4AE854E840FE}"/>
    <cellStyle name="Comma 7 8 2 4" xfId="1808" xr:uid="{00000000-0005-0000-0000-00000F030000}"/>
    <cellStyle name="Comma 7 8 2 4 2" xfId="27623" xr:uid="{E4811423-FA33-410A-9876-3E8BEC2D3065}"/>
    <cellStyle name="Comma 7 8 2 4 2 2" xfId="30796" xr:uid="{F5E6F138-1B96-4B9C-A041-BA40BEE9149A}"/>
    <cellStyle name="Comma 7 8 2 4 2 3" xfId="30589" xr:uid="{113A6CB1-FA98-4193-9DC6-59E261BEBAD5}"/>
    <cellStyle name="Comma 7 8 2 4 3" xfId="25916" xr:uid="{EABA93C2-25D5-4451-B9DE-9B5893A33E3F}"/>
    <cellStyle name="Comma 7 8 2 5" xfId="4924" xr:uid="{D1A1F25A-7A3B-40B1-BEC3-4D4C61326147}"/>
    <cellStyle name="Comma 7 8 2 5 2" xfId="28322" xr:uid="{F6F8DF29-AD51-47CE-B45E-C2AD691D54BC}"/>
    <cellStyle name="Comma 7 8 2 5 3" xfId="26729" xr:uid="{1E6E70BF-F1F1-448D-BA1B-C77D9E174168}"/>
    <cellStyle name="Comma 7 8 2 5 4" xfId="14216" xr:uid="{75CA7517-6A37-4BB9-AEC6-F672F6B531A4}"/>
    <cellStyle name="Comma 7 8 2 5 5" xfId="30617" xr:uid="{36739910-A0E7-407D-A213-70F47A9FB38C}"/>
    <cellStyle name="Comma 7 8 2 6" xfId="6669" xr:uid="{0981CEDA-989B-4C0C-B248-B66D8E8C1C01}"/>
    <cellStyle name="Comma 7 8 2 6 2" xfId="27154" xr:uid="{136CBA79-2251-444D-AC2F-3F6842052E5E}"/>
    <cellStyle name="Comma 7 8 2 6 3" xfId="27896" xr:uid="{16623E2B-23F0-471E-B292-20EDEFF4FA11}"/>
    <cellStyle name="Comma 7 8 2 6 4" xfId="17049" xr:uid="{AC21FBA9-A74E-4B2A-A66B-7E2177BDFDB9}"/>
    <cellStyle name="Comma 7 8 2 7" xfId="9502" xr:uid="{0C4FF75F-2AC2-4B80-9E5D-01B19B29264B}"/>
    <cellStyle name="Comma 7 8 2 7 2" xfId="19882" xr:uid="{66501C24-DCC0-4357-B57E-5A839A2717AC}"/>
    <cellStyle name="Comma 7 8 2 8" xfId="23028" xr:uid="{AAF3A4F9-B1B1-46C1-9D32-F0C7BCE6CA49}"/>
    <cellStyle name="Comma 7 8 2 9" xfId="12678" xr:uid="{6EF18D4A-69CC-4574-9887-CDB47C37F0AE}"/>
    <cellStyle name="Comma 7 8 3" xfId="535" xr:uid="{00000000-0005-0000-0000-000010030000}"/>
    <cellStyle name="Comma 7 8 3 2" xfId="1812" xr:uid="{00000000-0005-0000-0000-000011030000}"/>
    <cellStyle name="Comma 7 8 3 2 2" xfId="27695" xr:uid="{EE97ABFA-D157-4430-A325-5B0F3B9991C9}"/>
    <cellStyle name="Comma 7 8 3 2 2 2" xfId="30798" xr:uid="{27CF7EC5-7EB8-4BFD-BCE0-B0F02E2406C6}"/>
    <cellStyle name="Comma 7 8 3 2 2 3" xfId="30602" xr:uid="{5081A3B1-9BBF-4264-A72F-EC54681B085A}"/>
    <cellStyle name="Comma 7 8 3 2 3" xfId="26346" xr:uid="{96658A2E-F3EC-4CC7-885E-17AFB1B42EAE}"/>
    <cellStyle name="Comma 7 8 3 3" xfId="1813" xr:uid="{00000000-0005-0000-0000-000012030000}"/>
    <cellStyle name="Comma 7 8 3 4" xfId="1811" xr:uid="{00000000-0005-0000-0000-000013030000}"/>
    <cellStyle name="Comma 7 8 3 5" xfId="4925" xr:uid="{F0790063-54C7-4AD8-9AE8-CBE6BFE99F5F}"/>
    <cellStyle name="Comma 7 8 3 5 2" xfId="26395" xr:uid="{7FBAB89E-9A2E-4B30-8DE2-1B5B9E1B3B7B}"/>
    <cellStyle name="Comma 7 8 3 5 2 2" xfId="31176" xr:uid="{B7C2DA88-707B-4D9B-B86B-2337AB76038C}"/>
    <cellStyle name="Comma 7 8 3 5 2 3" xfId="30797" xr:uid="{C3139D6A-C6C8-4FB4-A5E3-3E0682926834}"/>
    <cellStyle name="Comma 7 8 3 5 3" xfId="26960" xr:uid="{905EB402-36F7-4334-AF2B-CBB7E0930E43}"/>
    <cellStyle name="Comma 7 8 3 5 4" xfId="14217" xr:uid="{CAF63625-BA47-433D-A2E5-6C304B8F5ADB}"/>
    <cellStyle name="Comma 7 8 3 6" xfId="6670" xr:uid="{D64777B9-39B4-4016-BBF2-2AE4971EE1AF}"/>
    <cellStyle name="Comma 7 8 3 6 2" xfId="17050" xr:uid="{8C8B1E7D-DE6D-448A-8E09-94964748D0F6}"/>
    <cellStyle name="Comma 7 8 3 7" xfId="9503" xr:uid="{84A33AD1-D033-409D-82FF-8B36F66D65E4}"/>
    <cellStyle name="Comma 7 8 3 7 2" xfId="19883" xr:uid="{F7BC0EF3-BD9E-4B91-929E-4003ECF93E0D}"/>
    <cellStyle name="Comma 7 8 3 8" xfId="25290" xr:uid="{B1225EDF-EBF5-4B5F-8E6C-B3A8C984E342}"/>
    <cellStyle name="Comma 7 8 3 9" xfId="13096" xr:uid="{526BFBFF-DA58-4A8D-AD4E-0152291E5DBC}"/>
    <cellStyle name="Comma 7 8 4" xfId="1814" xr:uid="{00000000-0005-0000-0000-000014030000}"/>
    <cellStyle name="Comma 7 8 4 2" xfId="2289" xr:uid="{00000000-0005-0000-0000-00004D020000}"/>
    <cellStyle name="Comma 7 8 4 2 2" xfId="7415" xr:uid="{867495F1-1ECD-434E-A732-4E7A6A51DB48}"/>
    <cellStyle name="Comma 7 8 4 2 2 2" xfId="17795" xr:uid="{E78E2C73-FC82-4138-9644-A92D78C309B8}"/>
    <cellStyle name="Comma 7 8 4 2 2 2 2" xfId="31127" xr:uid="{DCA6D1C7-1322-4480-B219-4BF158B0F1E8}"/>
    <cellStyle name="Comma 7 8 4 2 2 2 3" xfId="30799" xr:uid="{DE93F21A-3123-4AC4-B36D-73D11AF2C594}"/>
    <cellStyle name="Comma 7 8 4 2 3" xfId="10248" xr:uid="{BD492B3B-C3AD-4B81-BCB2-620D31CFDE8F}"/>
    <cellStyle name="Comma 7 8 4 2 3 2" xfId="20628" xr:uid="{396078FF-E548-4743-A8C6-FC817F04D910}"/>
    <cellStyle name="Comma 7 8 4 2 4" xfId="28331" xr:uid="{61DC55D1-8713-427D-9465-1702ADABBB63}"/>
    <cellStyle name="Comma 7 8 4 2 5" xfId="27440" xr:uid="{8D7AEC3E-A32C-440C-BB97-EF9226F8256A}"/>
    <cellStyle name="Comma 7 8 4 2 6" xfId="14962" xr:uid="{8B56D362-DC89-4A56-87CD-D5060D7A5E83}"/>
    <cellStyle name="Comma 7 8 4 3" xfId="3599" xr:uid="{00000000-0005-0000-0000-000014030000}"/>
    <cellStyle name="Comma 7 8 4 4" xfId="24317" xr:uid="{26CBA72F-2AA8-4AE1-958A-63A49970CB47}"/>
    <cellStyle name="Comma 7 8 4 4 2" xfId="29738" xr:uid="{24393F3C-DB19-4078-9336-35E1AE2F85F6}"/>
    <cellStyle name="Comma 7 8 4 5" xfId="29848" xr:uid="{4A5ECDAD-660F-4328-BAC4-07C32749A506}"/>
    <cellStyle name="Comma 7 8 4 6" xfId="29991" xr:uid="{587744C6-0414-46C8-8D3F-F58C20B13D75}"/>
    <cellStyle name="Comma 7 8 5" xfId="1815" xr:uid="{00000000-0005-0000-0000-000015030000}"/>
    <cellStyle name="Comma 7 8 5 2" xfId="23785" xr:uid="{79A225CD-EE67-4FD6-AD4B-AA6D75F99659}"/>
    <cellStyle name="Comma 7 8 5 2 2" xfId="29828" xr:uid="{85D21D4E-521C-4890-ABEA-B0F0A9C6E194}"/>
    <cellStyle name="Comma 7 8 5 2 2 2" xfId="30800" xr:uid="{32CF2401-1888-4757-9934-9E94BDDB7892}"/>
    <cellStyle name="Comma 7 8 5 3" xfId="24112" xr:uid="{BE8CBB68-BEC0-4594-95E1-007E844A55A2}"/>
    <cellStyle name="Comma 7 8 5 4" xfId="30023" xr:uid="{43D9B9D1-144B-4A25-937C-F86412C4CA52}"/>
    <cellStyle name="Comma 7 8 6" xfId="1807" xr:uid="{00000000-0005-0000-0000-000016030000}"/>
    <cellStyle name="Comma 7 8 6 2" xfId="28222" xr:uid="{1CA307A6-ECBB-4DCD-88E9-ED86F26BE09F}"/>
    <cellStyle name="Comma 7 8 6 2 2" xfId="30801" xr:uid="{36E76C61-6C08-4EC0-ADAB-97813DC20F84}"/>
    <cellStyle name="Comma 7 8 6 2 3" xfId="30588" xr:uid="{E692720D-A46C-47F1-A85F-B7A7AD465287}"/>
    <cellStyle name="Comma 7 8 6 3" xfId="27678" xr:uid="{47269680-C7F1-443B-94CC-DB37DC94BFF9}"/>
    <cellStyle name="Comma 7 8 7" xfId="3876" xr:uid="{4E1B37EE-892E-4B22-8A57-FAF1D1C6572E}"/>
    <cellStyle name="Comma 7 8 7 2" xfId="8707" xr:uid="{598D5516-2486-45CE-A842-83BBF8BFD9B2}"/>
    <cellStyle name="Comma 7 8 7 2 2" xfId="28966" xr:uid="{38C60BAA-5968-415B-9F0C-9B0A90809A03}"/>
    <cellStyle name="Comma 7 8 7 2 3" xfId="27199" xr:uid="{3212C4AC-5E4E-45E3-864E-6A8AA009C1C6}"/>
    <cellStyle name="Comma 7 8 7 2 4" xfId="19087" xr:uid="{AD156519-36F4-42C5-978F-CDB42CF7CE6E}"/>
    <cellStyle name="Comma 7 8 7 3" xfId="11540" xr:uid="{34AD759C-EECD-4EB7-A985-94EC25B6BD7C}"/>
    <cellStyle name="Comma 7 8 7 3 2" xfId="21920" xr:uid="{30F5E2A8-98E4-412F-98EA-9E6712A6434F}"/>
    <cellStyle name="Comma 7 8 7 4" xfId="28445" xr:uid="{6D0CA708-58AB-4A0A-8CA3-30F241B6BC9D}"/>
    <cellStyle name="Comma 7 8 7 5" xfId="16254" xr:uid="{F58FAA39-5F5F-40F3-8809-91C495ED2C5F}"/>
    <cellStyle name="Comma 7 8 8" xfId="4923" xr:uid="{FC361A54-B3B9-4526-A514-2FFB01AC2745}"/>
    <cellStyle name="Comma 7 8 8 2" xfId="27983" xr:uid="{CF2A26E8-C53A-49CB-ABB2-819806C7B2B5}"/>
    <cellStyle name="Comma 7 8 8 3" xfId="27484" xr:uid="{E208AC5E-DC00-4A5C-A8D5-24888A084401}"/>
    <cellStyle name="Comma 7 8 8 4" xfId="14215" xr:uid="{FF28E469-B7B7-4857-9622-C399099D8EE9}"/>
    <cellStyle name="Comma 7 8 9" xfId="6668" xr:uid="{B324349D-72A9-450E-9A21-C6036A1E6171}"/>
    <cellStyle name="Comma 7 8 9 2" xfId="28313" xr:uid="{D52010AA-3F8B-4FC2-9CB4-D35A2BD78896}"/>
    <cellStyle name="Comma 7 8 9 3" xfId="27605" xr:uid="{9327B767-1AD5-4B81-9BD1-7CF1E8F56090}"/>
    <cellStyle name="Comma 7 8 9 4" xfId="17048" xr:uid="{3B500CB7-EABF-4A64-AA2B-FAB952617488}"/>
    <cellStyle name="Comma 7 9" xfId="536" xr:uid="{00000000-0005-0000-0000-000017030000}"/>
    <cellStyle name="Comma 7 9 10" xfId="12512" xr:uid="{CA8F814C-E18C-478F-8492-0E3678FE41EE}"/>
    <cellStyle name="Comma 7 9 2" xfId="1817" xr:uid="{00000000-0005-0000-0000-000018030000}"/>
    <cellStyle name="Comma 7 9 2 2" xfId="3074" xr:uid="{00000000-0005-0000-0000-000052020000}"/>
    <cellStyle name="Comma 7 9 2 2 2" xfId="8153" xr:uid="{7EB1558F-4BBD-401A-9BB1-02827B491119}"/>
    <cellStyle name="Comma 7 9 2 2 2 2" xfId="18533" xr:uid="{A51FDFC9-0670-48B5-99DC-EA7F265E4998}"/>
    <cellStyle name="Comma 7 9 2 2 2 2 2" xfId="31143" xr:uid="{8996AED9-583D-45D1-90AF-796571A1EF0C}"/>
    <cellStyle name="Comma 7 9 2 2 2 2 3" xfId="30802" xr:uid="{11FE597E-A302-4F05-AB71-E873DAD04A9D}"/>
    <cellStyle name="Comma 7 9 2 2 3" xfId="10986" xr:uid="{5A4792B8-16DA-4A10-B4BA-D0A16135D4E9}"/>
    <cellStyle name="Comma 7 9 2 2 3 2" xfId="21366" xr:uid="{407AA900-0444-45C7-87FB-519CD37F3547}"/>
    <cellStyle name="Comma 7 9 2 2 4" xfId="24621" xr:uid="{263D3238-FB6A-4166-9E0F-9A170E5F5491}"/>
    <cellStyle name="Comma 7 9 2 2 4 2" xfId="30072" xr:uid="{4DA89B82-2FB7-4F27-A5F9-327004076252}"/>
    <cellStyle name="Comma 7 9 2 2 5" xfId="26912" xr:uid="{E0B26200-B909-460C-ADFE-F623EC31F0AD}"/>
    <cellStyle name="Comma 7 9 2 2 6" xfId="15700" xr:uid="{4D0F8B44-F253-416E-9952-95114F5388B3}"/>
    <cellStyle name="Comma 7 9 2 3" xfId="3539" xr:uid="{00000000-0005-0000-0000-000018030000}"/>
    <cellStyle name="Comma 7 9 2 3 2" xfId="26005" xr:uid="{A8C73E7C-8AB8-418B-A3AD-AE2E8770E7B7}"/>
    <cellStyle name="Comma 7 9 2 3 3" xfId="26206" xr:uid="{F5144315-CC66-497E-B687-52E38566539C}"/>
    <cellStyle name="Comma 7 9 2 4" xfId="5642" xr:uid="{26AB8BAA-7C90-4332-A8E8-C3C028A6FB41}"/>
    <cellStyle name="Comma 7 9 2 4 2" xfId="29778" xr:uid="{EBB2BB2F-2710-46EF-886B-754275719B42}"/>
    <cellStyle name="Comma 7 9 2 5" xfId="23295" xr:uid="{862CD927-F753-4FFB-9BA2-947802506C9D}"/>
    <cellStyle name="Comma 7 9 2 5 2" xfId="26383" xr:uid="{1DBF96B7-8112-4682-8CB5-A2B389146D52}"/>
    <cellStyle name="Comma 7 9 2 6" xfId="27144" xr:uid="{0D7A1526-65E0-4B55-9E48-AE83E29A2405}"/>
    <cellStyle name="Comma 7 9 2 7" xfId="13586" xr:uid="{3F6E615D-8E56-45E3-9BAA-34C81C32ED6C}"/>
    <cellStyle name="Comma 7 9 3" xfId="1818" xr:uid="{00000000-0005-0000-0000-000019030000}"/>
    <cellStyle name="Comma 7 9 3 2" xfId="2676" xr:uid="{00000000-0005-0000-0000-000053020000}"/>
    <cellStyle name="Comma 7 9 3 2 2" xfId="7799" xr:uid="{EE094E1D-91DD-4AF9-9924-669D955F4440}"/>
    <cellStyle name="Comma 7 9 3 2 2 2" xfId="18179" xr:uid="{168E5124-944A-4736-8237-BA275D072811}"/>
    <cellStyle name="Comma 7 9 3 2 3" xfId="10632" xr:uid="{8DE6D478-554F-48FC-97D3-FC2A598600F1}"/>
    <cellStyle name="Comma 7 9 3 2 3 2" xfId="21012" xr:uid="{BFCF240F-9FCF-4BBE-8720-4984D125AD11}"/>
    <cellStyle name="Comma 7 9 3 2 4" xfId="15346" xr:uid="{068C15C1-0248-4BB5-91C4-591913BAB33F}"/>
    <cellStyle name="Comma 7 9 3 2 5" xfId="30442" xr:uid="{92D51025-E4C0-4904-9638-6A17E656034E}"/>
    <cellStyle name="Comma 7 9 3 3" xfId="3679" xr:uid="{00000000-0005-0000-0000-000019030000}"/>
    <cellStyle name="Comma 7 9 3 4" xfId="5643" xr:uid="{E6BE7499-77E4-463B-BA19-0EA0E6022915}"/>
    <cellStyle name="Comma 7 9 3 4 2" xfId="29752" xr:uid="{8B795218-E896-406B-B68C-5A7BF886D01A}"/>
    <cellStyle name="Comma 7 9 3 5" xfId="25275" xr:uid="{7D0B094D-0CA5-4323-8D1E-92D1204A0A44}"/>
    <cellStyle name="Comma 7 9 3 6" xfId="13083" xr:uid="{2CB02459-2C4D-42D2-BC60-59F6E613B83F}"/>
    <cellStyle name="Comma 7 9 4" xfId="1816" xr:uid="{00000000-0005-0000-0000-00001A030000}"/>
    <cellStyle name="Comma 7 9 4 2" xfId="2281" xr:uid="{00000000-0005-0000-0000-000051020000}"/>
    <cellStyle name="Comma 7 9 4 2 2" xfId="7407" xr:uid="{ECA70E22-B669-47E5-B237-A70B09FDC2A2}"/>
    <cellStyle name="Comma 7 9 4 2 2 2" xfId="17787" xr:uid="{1D6C3169-C893-45C9-B5B3-340E7E6A62A5}"/>
    <cellStyle name="Comma 7 9 4 2 3" xfId="10240" xr:uid="{11770743-9A61-4906-A0ED-1A5ACCCDCA38}"/>
    <cellStyle name="Comma 7 9 4 2 3 2" xfId="20620" xr:uid="{7675E9C0-FB1D-44AD-B035-05F10DA62EA6}"/>
    <cellStyle name="Comma 7 9 4 2 4" xfId="27525" xr:uid="{95FCDC5A-9251-463A-A380-C6D5AD704ABD}"/>
    <cellStyle name="Comma 7 9 4 2 5" xfId="27304" xr:uid="{324D5791-4AA4-4432-A12B-D8FC4773221C}"/>
    <cellStyle name="Comma 7 9 4 2 6" xfId="14954" xr:uid="{F01CC1D9-EF50-417F-A807-BBAB256F29E1}"/>
    <cellStyle name="Comma 7 9 4 3" xfId="3554" xr:uid="{00000000-0005-0000-0000-00001A030000}"/>
    <cellStyle name="Comma 7 9 4 4" xfId="24761" xr:uid="{B4293C2A-2C20-4FDE-A651-4B5858E9672E}"/>
    <cellStyle name="Comma 7 9 5" xfId="3820" xr:uid="{3D055A9D-8184-4A6C-9135-4B8A07BEEB18}"/>
    <cellStyle name="Comma 7 9 5 2" xfId="8652" xr:uid="{7EB7CAAC-EB41-4A44-8227-8CF10A5544D8}"/>
    <cellStyle name="Comma 7 9 5 2 2" xfId="28959" xr:uid="{5CC8E82A-50BA-42E3-9621-4DBC89A6A158}"/>
    <cellStyle name="Comma 7 9 5 2 3" xfId="27855" xr:uid="{A5444BD1-DD3C-40FE-AECF-8FCD53DAD86E}"/>
    <cellStyle name="Comma 7 9 5 2 4" xfId="19032" xr:uid="{71F6C542-F48E-4D3B-A0C7-337AF60739F8}"/>
    <cellStyle name="Comma 7 9 5 3" xfId="11485" xr:uid="{3BD67E6A-DC58-4E0D-997C-E91619E70115}"/>
    <cellStyle name="Comma 7 9 5 3 2" xfId="21865" xr:uid="{CD9BBADF-ACEF-46B7-BFF9-58818B2D56C8}"/>
    <cellStyle name="Comma 7 9 5 4" xfId="25784" xr:uid="{D48D0E3E-A5CA-4B91-83E5-67DD914A8009}"/>
    <cellStyle name="Comma 7 9 5 5" xfId="16199" xr:uid="{F94D35A4-ECAF-49AC-BD3F-70DB8DD4B1B3}"/>
    <cellStyle name="Comma 7 9 6" xfId="4926" xr:uid="{D22195E0-32A3-453D-9C14-4748AEF3F690}"/>
    <cellStyle name="Comma 7 9 6 2" xfId="26465" xr:uid="{B179DB98-8514-4BDE-8987-D81C391102FC}"/>
    <cellStyle name="Comma 7 9 6 3" xfId="26826" xr:uid="{D9F1185C-06C9-42E9-B7C4-CEDEA200AE0E}"/>
    <cellStyle name="Comma 7 9 6 4" xfId="14218" xr:uid="{1D9C0D45-4A3E-4F7A-9E4C-C409913351A3}"/>
    <cellStyle name="Comma 7 9 7" xfId="6671" xr:uid="{A29537A1-F65B-4843-AF0C-05B168F8C09C}"/>
    <cellStyle name="Comma 7 9 7 2" xfId="27160" xr:uid="{55520C70-263D-4AB1-9319-FCA27D1942CD}"/>
    <cellStyle name="Comma 7 9 7 3" xfId="28104" xr:uid="{3DEC0D27-D036-43CE-80BF-8AA8FB19AFF0}"/>
    <cellStyle name="Comma 7 9 7 4" xfId="17051" xr:uid="{34C2D03F-AC0D-41F1-9799-D9E2EBFC00DD}"/>
    <cellStyle name="Comma 7 9 8" xfId="9504" xr:uid="{8F55B808-19E6-440B-84BB-7FBA72F377C5}"/>
    <cellStyle name="Comma 7 9 8 2" xfId="19884" xr:uid="{1D27389B-E2DF-4746-8101-736D586E99AF}"/>
    <cellStyle name="Comma 7 9 9" xfId="25139" xr:uid="{80C7AA19-964D-41F1-ACB4-443F7B2D85F5}"/>
    <cellStyle name="Comma 8" xfId="537" xr:uid="{00000000-0005-0000-0000-00001B030000}"/>
    <cellStyle name="Comma 9" xfId="538" xr:uid="{00000000-0005-0000-0000-00001C030000}"/>
    <cellStyle name="Comma 9 10" xfId="4927" xr:uid="{D81A1123-0425-468A-A1BB-1DD38680E9D1}"/>
    <cellStyle name="Comma 9 10 2" xfId="26366" xr:uid="{2F7F6436-B119-4AAD-9BB4-535464C9DAF3}"/>
    <cellStyle name="Comma 9 10 3" xfId="26329" xr:uid="{11FB18E3-EF94-4ED6-AAB4-FB17CD4BE561}"/>
    <cellStyle name="Comma 9 10 4" xfId="14219" xr:uid="{C2272325-F265-4852-9258-DAE0CE633BD7}"/>
    <cellStyle name="Comma 9 11" xfId="6672" xr:uid="{95397FF4-3D6A-4510-9989-BDDD317F97F2}"/>
    <cellStyle name="Comma 9 11 2" xfId="17052" xr:uid="{6A8550DD-A343-468B-A01C-05090AE9B719}"/>
    <cellStyle name="Comma 9 12" xfId="9505" xr:uid="{37183DA1-35CA-425D-87D1-F35C8D8A3F5E}"/>
    <cellStyle name="Comma 9 12 2" xfId="19885" xr:uid="{AA8AB3EF-C4D8-40C4-888D-AD22826DDFE1}"/>
    <cellStyle name="Comma 9 13" xfId="24006" xr:uid="{90CABFF4-ACC6-474D-BA61-1A43940CC5A2}"/>
    <cellStyle name="Comma 9 14" xfId="12405" xr:uid="{E2A8DE87-DBCD-4E16-9E4C-5722B7CB5393}"/>
    <cellStyle name="Comma 9 2" xfId="539" xr:uid="{00000000-0005-0000-0000-00001D030000}"/>
    <cellStyle name="Comma 9 2 10" xfId="6673" xr:uid="{800B4AE7-61CF-406F-BD50-717A47770535}"/>
    <cellStyle name="Comma 9 2 10 2" xfId="17053" xr:uid="{EA88CEC4-AC8C-4B27-B2D7-D33FADE80FF7}"/>
    <cellStyle name="Comma 9 2 11" xfId="9506" xr:uid="{F115FB81-E8DA-404A-892D-70F80F1B972C}"/>
    <cellStyle name="Comma 9 2 11 2" xfId="19886" xr:uid="{D7387538-8BF7-4F07-8FF0-AA9EC494776E}"/>
    <cellStyle name="Comma 9 2 12" xfId="24298" xr:uid="{E705879D-9FBA-4AEB-9FC8-2CC39AD5F36B}"/>
    <cellStyle name="Comma 9 2 13" xfId="12465" xr:uid="{8235A749-3C40-4A9B-8E8C-82B30F51A632}"/>
    <cellStyle name="Comma 9 2 2" xfId="540" xr:uid="{00000000-0005-0000-0000-00001E030000}"/>
    <cellStyle name="Comma 9 2 2 10" xfId="9507" xr:uid="{60CE9C71-F376-4025-821D-C30B7ED78186}"/>
    <cellStyle name="Comma 9 2 2 10 2" xfId="19887" xr:uid="{18234C9B-D2F9-4D6B-A13E-6C37086F7DF7}"/>
    <cellStyle name="Comma 9 2 2 11" xfId="25518" xr:uid="{6F546E97-01B6-477F-8094-EFA3F2FE1901}"/>
    <cellStyle name="Comma 9 2 2 12" xfId="12522" xr:uid="{DA9AA6E8-DB69-4F4C-A37A-A4469B73781E}"/>
    <cellStyle name="Comma 9 2 2 2" xfId="1822" xr:uid="{00000000-0005-0000-0000-00001F030000}"/>
    <cellStyle name="Comma 9 2 2 2 2" xfId="3076" xr:uid="{00000000-0005-0000-0000-000059020000}"/>
    <cellStyle name="Comma 9 2 2 2 2 2" xfId="6168" xr:uid="{1695681D-ACBD-434B-92F0-1F63368C6589}"/>
    <cellStyle name="Comma 9 2 2 2 2 2 2" xfId="25922" xr:uid="{1B1CBA3A-40E4-44FA-A7A4-CC0EB921C6F7}"/>
    <cellStyle name="Comma 9 2 2 2 2 2 3" xfId="26612" xr:uid="{DC9B371E-C0E3-4F73-83D3-29213CEBA90B}"/>
    <cellStyle name="Comma 9 2 2 2 2 2 4" xfId="15702" xr:uid="{447748E3-8314-4430-86E0-135F2EC6ED2D}"/>
    <cellStyle name="Comma 9 2 2 2 2 3" xfId="8155" xr:uid="{8046AE2B-9CD5-45A1-9232-B44A496B2A17}"/>
    <cellStyle name="Comma 9 2 2 2 2 3 2" xfId="18535" xr:uid="{F9F494A4-A347-41BB-86CB-E0B86E0FE416}"/>
    <cellStyle name="Comma 9 2 2 2 2 4" xfId="10988" xr:uid="{9B606771-FA20-4716-AFBD-6E37C66FE5D7}"/>
    <cellStyle name="Comma 9 2 2 2 2 4 2" xfId="21368" xr:uid="{90959D85-FFB6-4460-9FE8-52FDA187F7E2}"/>
    <cellStyle name="Comma 9 2 2 2 2 5" xfId="23819" xr:uid="{AD747A12-C7F9-41AF-8F2D-7D7060459104}"/>
    <cellStyle name="Comma 9 2 2 2 2 6" xfId="27341" xr:uid="{1A746590-4CA1-467D-848F-B895E1094CB2}"/>
    <cellStyle name="Comma 9 2 2 2 2 7" xfId="13588" xr:uid="{E7ABC69F-1CB5-411E-9E74-C2F9145DA71A}"/>
    <cellStyle name="Comma 9 2 2 2 3" xfId="2687" xr:uid="{00000000-0005-0000-0000-000058020000}"/>
    <cellStyle name="Comma 9 2 2 2 3 2" xfId="7810" xr:uid="{2128038F-D34A-47F5-90D6-38092A039B87}"/>
    <cellStyle name="Comma 9 2 2 2 3 2 2" xfId="27020" xr:uid="{A3DF1628-9D36-42BB-8086-112FB6BCA36B}"/>
    <cellStyle name="Comma 9 2 2 2 3 2 3" xfId="27859" xr:uid="{A5C60455-71A0-4AFE-8333-7E52BDF26654}"/>
    <cellStyle name="Comma 9 2 2 2 3 2 4" xfId="18190" xr:uid="{D77EA3DE-65CE-420F-B482-3F239AB4629E}"/>
    <cellStyle name="Comma 9 2 2 2 3 3" xfId="10643" xr:uid="{21EEC8A8-4538-49B0-9259-9092C61F7629}"/>
    <cellStyle name="Comma 9 2 2 2 3 3 2" xfId="21023" xr:uid="{6EF02B8B-FD2A-423A-9119-A24F9D043202}"/>
    <cellStyle name="Comma 9 2 2 2 3 4" xfId="25011" xr:uid="{E65E7057-6A9B-4E73-B147-10E224C434CB}"/>
    <cellStyle name="Comma 9 2 2 2 3 5" xfId="15357" xr:uid="{65EDEDBF-9135-4EDF-B076-15DD1724FE14}"/>
    <cellStyle name="Comma 9 2 2 2 4" xfId="2046" xr:uid="{00000000-0005-0000-0000-00001F030000}"/>
    <cellStyle name="Comma 9 2 2 2 4 2" xfId="26108" xr:uid="{122440CA-696A-44E0-9E96-A87373C105F9}"/>
    <cellStyle name="Comma 9 2 2 2 4 3" xfId="27291" xr:uid="{4E4768B2-7AB8-4453-8074-05036922F932}"/>
    <cellStyle name="Comma 9 2 2 2 5" xfId="4269" xr:uid="{15F18BA8-7F97-4777-9066-8253069EFE6E}"/>
    <cellStyle name="Comma 9 2 2 2 5 2" xfId="9040" xr:uid="{9FE3AAF4-1EE5-47ED-B8D4-F93ABC268CE4}"/>
    <cellStyle name="Comma 9 2 2 2 5 2 2" xfId="19420" xr:uid="{6A6573BE-1A19-4442-870C-069C69D8A52C}"/>
    <cellStyle name="Comma 9 2 2 2 5 2 3" xfId="31044" xr:uid="{F0C0A167-9B27-4A98-AB6A-B02856686997}"/>
    <cellStyle name="Comma 9 2 2 2 5 2 4" xfId="30803" xr:uid="{940BAFB2-DDDF-4DFD-AC79-DD26DD309846}"/>
    <cellStyle name="Comma 9 2 2 2 5 3" xfId="11873" xr:uid="{D66D2D42-7EBA-40C4-BE58-4D64A5059408}"/>
    <cellStyle name="Comma 9 2 2 2 5 3 2" xfId="22253" xr:uid="{6B46C0D7-EBC5-4194-90D8-6BCEC8A7CC97}"/>
    <cellStyle name="Comma 9 2 2 2 5 4" xfId="28386" xr:uid="{7BC0D46E-3348-466F-8DFC-3BD610176F0D}"/>
    <cellStyle name="Comma 9 2 2 2 5 5" xfId="27900" xr:uid="{B715E0BE-8612-4D9B-8094-A86B31BEC63D}"/>
    <cellStyle name="Comma 9 2 2 2 5 6" xfId="16587" xr:uid="{16CD614C-D92C-43D8-816F-40DF7AA64539}"/>
    <cellStyle name="Comma 9 2 2 2 6" xfId="5646" xr:uid="{668570A6-D60D-4778-B198-50FD03580688}"/>
    <cellStyle name="Comma 9 2 2 2 6 2" xfId="29724" xr:uid="{5FAFEE43-02EA-4263-B848-C1EA850D9CC6}"/>
    <cellStyle name="Comma 9 2 2 2 6 2 2" xfId="30978" xr:uid="{5D796100-B80F-4D81-937F-89F02B01DAF1}"/>
    <cellStyle name="Comma 9 2 2 2 7" xfId="25137" xr:uid="{C3EE7BD6-8743-4519-9C3D-CB652EFF1857}"/>
    <cellStyle name="Comma 9 2 2 2 8" xfId="13099" xr:uid="{E9F47D49-DC26-47D8-9B66-DEB5C8F17696}"/>
    <cellStyle name="Comma 9 2 2 3" xfId="1823" xr:uid="{00000000-0005-0000-0000-000020030000}"/>
    <cellStyle name="Comma 9 2 2 3 2" xfId="3077" xr:uid="{00000000-0005-0000-0000-00005A020000}"/>
    <cellStyle name="Comma 9 2 2 3 2 2" xfId="8156" xr:uid="{BA1A08A8-8F25-42BA-8FF5-CF4370543494}"/>
    <cellStyle name="Comma 9 2 2 3 2 2 2" xfId="28829" xr:uid="{FEA450FD-A44B-4F78-B887-6FBB04F43C55}"/>
    <cellStyle name="Comma 9 2 2 3 2 2 2 2" xfId="31228" xr:uid="{E0EAEE44-385B-43C4-A241-FDA503A0345E}"/>
    <cellStyle name="Comma 9 2 2 3 2 2 2 3" xfId="30805" xr:uid="{0E41FCD9-0F8F-41FD-9B49-7F0530E67F12}"/>
    <cellStyle name="Comma 9 2 2 3 2 2 3" xfId="26384" xr:uid="{4ABFB2F1-EFEF-44B5-B10D-DE0D3C6BDABA}"/>
    <cellStyle name="Comma 9 2 2 3 2 2 4" xfId="18536" xr:uid="{6D88F806-B1B0-4D9A-BBC6-DBDC26EA2E99}"/>
    <cellStyle name="Comma 9 2 2 3 2 3" xfId="10989" xr:uid="{4C570C57-C828-4E9B-9C5B-D3D470D1304A}"/>
    <cellStyle name="Comma 9 2 2 3 2 3 2" xfId="21369" xr:uid="{85E85D4A-641F-4B1F-B4B2-73E48F5F3F73}"/>
    <cellStyle name="Comma 9 2 2 3 2 4" xfId="24873" xr:uid="{3C1C18F6-326F-4101-B42C-CAFA790586F4}"/>
    <cellStyle name="Comma 9 2 2 3 2 5" xfId="15703" xr:uid="{5E62D3EB-52D8-4B2A-8967-E1EC80A96F32}"/>
    <cellStyle name="Comma 9 2 2 3 3" xfId="2090" xr:uid="{00000000-0005-0000-0000-000020030000}"/>
    <cellStyle name="Comma 9 2 2 3 4" xfId="4419" xr:uid="{51ADD6C0-603D-4098-9009-CBEFA0A69A4B}"/>
    <cellStyle name="Comma 9 2 2 3 4 2" xfId="9190" xr:uid="{F3BDC41A-CFD9-47C5-A0ED-1DF0D97D107C}"/>
    <cellStyle name="Comma 9 2 2 3 4 2 2" xfId="19570" xr:uid="{6A163FFC-6407-458E-95EF-1755EB510D2C}"/>
    <cellStyle name="Comma 9 2 2 3 4 2 3" xfId="31084" xr:uid="{200D0FEF-51EA-4B32-BD4F-ED01F56CF64F}"/>
    <cellStyle name="Comma 9 2 2 3 4 2 4" xfId="30804" xr:uid="{45D769B4-A51B-4357-BF7C-CEA3942690FF}"/>
    <cellStyle name="Comma 9 2 2 3 4 3" xfId="12023" xr:uid="{B8CDA8CB-E142-4092-9D7D-1F70CFFAECDF}"/>
    <cellStyle name="Comma 9 2 2 3 4 3 2" xfId="22403" xr:uid="{A2F09515-9B43-40E8-8E58-EDBDFCCA4661}"/>
    <cellStyle name="Comma 9 2 2 3 4 4" xfId="16737" xr:uid="{EAE4FB54-618E-4BD5-8A10-FD59118FE55B}"/>
    <cellStyle name="Comma 9 2 2 3 5" xfId="5647" xr:uid="{1753FA6C-087A-430B-A68A-C681B0D13A8B}"/>
    <cellStyle name="Comma 9 2 2 3 5 2" xfId="29710" xr:uid="{8E3DEB05-C8FD-4B12-9825-E73EE046D749}"/>
    <cellStyle name="Comma 9 2 2 3 5 2 2" xfId="30979" xr:uid="{AFFAD961-C129-4BDB-B8E1-FC9907D6727B}"/>
    <cellStyle name="Comma 9 2 2 3 6" xfId="24153" xr:uid="{41DAB614-918F-4599-BF83-9AA4B418D79E}"/>
    <cellStyle name="Comma 9 2 2 3 7" xfId="13589" xr:uid="{2E3B28A3-F72F-46DD-9CA8-18228347FB64}"/>
    <cellStyle name="Comma 9 2 2 4" xfId="1821" xr:uid="{00000000-0005-0000-0000-000021030000}"/>
    <cellStyle name="Comma 9 2 2 4 2" xfId="3075" xr:uid="{00000000-0005-0000-0000-00005B020000}"/>
    <cellStyle name="Comma 9 2 2 4 2 2" xfId="8154" xr:uid="{3821D36B-E30A-436A-ADD2-C492AC21B492}"/>
    <cellStyle name="Comma 9 2 2 4 2 2 2" xfId="28828" xr:uid="{75B182AE-DD33-43EB-BD11-5250C85A4E01}"/>
    <cellStyle name="Comma 9 2 2 4 2 2 3" xfId="26309" xr:uid="{BA6A95AF-6109-40B1-B3B9-241F006D302F}"/>
    <cellStyle name="Comma 9 2 2 4 2 2 4" xfId="18534" xr:uid="{6DC6F597-8D99-4D70-85A2-BCF10AE0AD8E}"/>
    <cellStyle name="Comma 9 2 2 4 2 3" xfId="10987" xr:uid="{2A3734C0-6283-4588-9F43-DBEA24F07785}"/>
    <cellStyle name="Comma 9 2 2 4 2 3 2" xfId="21367" xr:uid="{73BB00D0-276E-47F7-A419-031530E0420D}"/>
    <cellStyle name="Comma 9 2 2 4 2 4" xfId="26315" xr:uid="{4114B98C-05CB-4B13-B488-16099DD307AD}"/>
    <cellStyle name="Comma 9 2 2 4 2 5" xfId="15701" xr:uid="{6AE8E6BF-8A14-431C-99B4-E9E63BED19BF}"/>
    <cellStyle name="Comma 9 2 2 4 3" xfId="3607" xr:uid="{00000000-0005-0000-0000-000021030000}"/>
    <cellStyle name="Comma 9 2 2 4 4" xfId="5645" xr:uid="{8B26A1BB-AE5F-48D9-8E42-E69CDD492616}"/>
    <cellStyle name="Comma 9 2 2 4 4 2" xfId="29961" xr:uid="{7C9ED966-91AA-4C46-BB66-8180C9956C71}"/>
    <cellStyle name="Comma 9 2 2 4 5" xfId="24326" xr:uid="{8BA3453A-B276-4F0C-8B80-BF13CA76962C}"/>
    <cellStyle name="Comma 9 2 2 4 6" xfId="13587" xr:uid="{1A9E97E1-72D1-4AFC-BB30-AF8F5B6BAA27}"/>
    <cellStyle name="Comma 9 2 2 5" xfId="2642" xr:uid="{00000000-0005-0000-0000-00005C020000}"/>
    <cellStyle name="Comma 9 2 2 5 2" xfId="5903" xr:uid="{45A164FE-5FE9-43B5-9529-C545256EB1C7}"/>
    <cellStyle name="Comma 9 2 2 5 2 2" xfId="28649" xr:uid="{F52522D7-FE86-4CED-8031-4C36F7BDC289}"/>
    <cellStyle name="Comma 9 2 2 5 2 2 2" xfId="31210" xr:uid="{972E3E93-27A6-4530-8159-6C6AF4E7DBCC}"/>
    <cellStyle name="Comma 9 2 2 5 2 2 3" xfId="30806" xr:uid="{08104823-45CC-4C4D-B84B-B3362DB2DCBC}"/>
    <cellStyle name="Comma 9 2 2 5 2 3" xfId="27234" xr:uid="{C3BE4EB7-43AA-4AC7-BEFF-8B26A3BE7026}"/>
    <cellStyle name="Comma 9 2 2 5 2 4" xfId="15313" xr:uid="{08E79145-1382-4681-9832-B0F6E2DADE39}"/>
    <cellStyle name="Comma 9 2 2 5 3" xfId="7766" xr:uid="{5D0B9A8F-12FE-41D9-A9E6-A0FC75FD3FD8}"/>
    <cellStyle name="Comma 9 2 2 5 3 2" xfId="18146" xr:uid="{0A8DFB72-F3C6-4083-88C0-C732F813D519}"/>
    <cellStyle name="Comma 9 2 2 5 4" xfId="10599" xr:uid="{4B064456-B3B1-4B04-A024-41F9964ADD43}"/>
    <cellStyle name="Comma 9 2 2 5 4 2" xfId="20979" xr:uid="{755E6D50-A281-4A13-84B5-51D522FD572A}"/>
    <cellStyle name="Comma 9 2 2 5 5" xfId="23655" xr:uid="{435834F1-E757-4761-960E-34D3DB17B906}"/>
    <cellStyle name="Comma 9 2 2 5 6" xfId="13030" xr:uid="{5AE173AE-BF38-4842-AA91-78EA7873D122}"/>
    <cellStyle name="Comma 9 2 2 6" xfId="2291" xr:uid="{00000000-0005-0000-0000-000057020000}"/>
    <cellStyle name="Comma 9 2 2 6 2" xfId="7417" xr:uid="{F0EED383-DED6-4BF2-97EE-EDD10841C3A9}"/>
    <cellStyle name="Comma 9 2 2 6 2 2" xfId="17797" xr:uid="{E2E25D04-1C5B-42F3-971A-9693DBE7026D}"/>
    <cellStyle name="Comma 9 2 2 6 3" xfId="10250" xr:uid="{94DC420B-AA21-4FD5-93D5-21B40811B1C2}"/>
    <cellStyle name="Comma 9 2 2 6 3 2" xfId="20630" xr:uid="{E6D15CCE-188C-46C1-8F19-27097D48CB9C}"/>
    <cellStyle name="Comma 9 2 2 6 4" xfId="22651" xr:uid="{D0547388-BB56-43F0-887B-5DC1986503B8}"/>
    <cellStyle name="Comma 9 2 2 6 5" xfId="26804" xr:uid="{140F2489-462A-432C-AAD8-2C4B4DBDF3A3}"/>
    <cellStyle name="Comma 9 2 2 6 6" xfId="14964" xr:uid="{93BB5F1A-804A-42CC-B8EB-C9CEF1F05211}"/>
    <cellStyle name="Comma 9 2 2 7" xfId="3826" xr:uid="{F187D117-A490-47DB-9E10-75EB17734E90}"/>
    <cellStyle name="Comma 9 2 2 7 2" xfId="8658" xr:uid="{644F7400-21EC-44AC-96AB-03542AB9BCFE}"/>
    <cellStyle name="Comma 9 2 2 7 2 2" xfId="19038" xr:uid="{C00F856F-2CD0-4E3B-A3DA-35E428B0F0FE}"/>
    <cellStyle name="Comma 9 2 2 7 3" xfId="11491" xr:uid="{DC85BDFB-B499-4C6E-A0B1-105AFB53FA00}"/>
    <cellStyle name="Comma 9 2 2 7 3 2" xfId="21871" xr:uid="{2AB65E47-B840-4E3A-9190-E4321AA48705}"/>
    <cellStyle name="Comma 9 2 2 7 4" xfId="26442" xr:uid="{0585DF1F-C5C2-4D34-BBE6-8DFF8DBF905E}"/>
    <cellStyle name="Comma 9 2 2 7 5" xfId="28041" xr:uid="{BEC9E2EF-CCA4-4CC5-8AB1-C4763C60ED1D}"/>
    <cellStyle name="Comma 9 2 2 7 6" xfId="16205" xr:uid="{F05C9D44-64C0-4600-BDB2-376264D8F02B}"/>
    <cellStyle name="Comma 9 2 2 8" xfId="4929" xr:uid="{3AD1A3B8-0529-4279-AFBA-6A259E6478D4}"/>
    <cellStyle name="Comma 9 2 2 8 2" xfId="14221" xr:uid="{3A55FC0C-5526-4111-8F2F-A420A93B599F}"/>
    <cellStyle name="Comma 9 2 2 9" xfId="6674" xr:uid="{6EFE6E0B-F24A-4847-A285-0AA765FBEBDF}"/>
    <cellStyle name="Comma 9 2 2 9 2" xfId="17054" xr:uid="{0ECC4CAE-5358-4A94-B368-95E70F3C5906}"/>
    <cellStyle name="Comma 9 2 3" xfId="541" xr:uid="{00000000-0005-0000-0000-000022030000}"/>
    <cellStyle name="Comma 9 2 3 10" xfId="12680" xr:uid="{F4C62D95-DF88-450B-B844-5FCA3C4178EF}"/>
    <cellStyle name="Comma 9 2 3 2" xfId="1825" xr:uid="{00000000-0005-0000-0000-000023030000}"/>
    <cellStyle name="Comma 9 2 3 2 2" xfId="3078" xr:uid="{00000000-0005-0000-0000-00005E020000}"/>
    <cellStyle name="Comma 9 2 3 2 2 2" xfId="8157" xr:uid="{00C34E79-4A12-4FEF-8FD7-A120007AC003}"/>
    <cellStyle name="Comma 9 2 3 2 2 2 2" xfId="28830" xr:uid="{9400F8BF-E03C-47B4-8A73-79D8316A2F57}"/>
    <cellStyle name="Comma 9 2 3 2 2 2 3" xfId="28632" xr:uid="{7A2BE245-EA15-44B8-97A3-BD9684DEFF4F}"/>
    <cellStyle name="Comma 9 2 3 2 2 2 4" xfId="18537" xr:uid="{11C459B9-9635-43E5-A2CE-CA3DDB0927D6}"/>
    <cellStyle name="Comma 9 2 3 2 2 3" xfId="10990" xr:uid="{179EA3D4-61C5-47DF-BA03-BCD2392F900C}"/>
    <cellStyle name="Comma 9 2 3 2 2 3 2" xfId="21370" xr:uid="{2A1FE7AD-F25F-4C3B-8926-616BF3F7D3E5}"/>
    <cellStyle name="Comma 9 2 3 2 2 4" xfId="25747" xr:uid="{942CDB3C-31B9-48FD-A9C8-9181B9986ACB}"/>
    <cellStyle name="Comma 9 2 3 2 2 5" xfId="15704" xr:uid="{A62BBE42-1AD1-4C98-BC5F-080129262303}"/>
    <cellStyle name="Comma 9 2 3 2 3" xfId="3698" xr:uid="{00000000-0005-0000-0000-000023030000}"/>
    <cellStyle name="Comma 9 2 3 2 4" xfId="5648" xr:uid="{E79966CE-366E-44ED-8CF4-EF18FE3B9A08}"/>
    <cellStyle name="Comma 9 2 3 2 4 2" xfId="29962" xr:uid="{C540771B-03DD-4A97-8D6C-125C8B900220}"/>
    <cellStyle name="Comma 9 2 3 2 5" xfId="23090" xr:uid="{7BC34336-6CF0-4232-A50B-C2757E6B9AA2}"/>
    <cellStyle name="Comma 9 2 3 2 6" xfId="13590" xr:uid="{AE8E06AD-96D0-46A8-B033-8D8865597D33}"/>
    <cellStyle name="Comma 9 2 3 3" xfId="1826" xr:uid="{00000000-0005-0000-0000-000024030000}"/>
    <cellStyle name="Comma 9 2 3 3 2" xfId="2686" xr:uid="{00000000-0005-0000-0000-00005F020000}"/>
    <cellStyle name="Comma 9 2 3 3 2 2" xfId="7809" xr:uid="{B9ACF73D-5345-46F9-B10F-7BF577F6FA2C}"/>
    <cellStyle name="Comma 9 2 3 3 2 2 2" xfId="18189" xr:uid="{7BDE12E2-F66C-43CB-A936-014FC451446C}"/>
    <cellStyle name="Comma 9 2 3 3 2 3" xfId="10642" xr:uid="{7B796FA2-53F4-4E07-ACB6-8A1AA81C96CF}"/>
    <cellStyle name="Comma 9 2 3 3 2 3 2" xfId="21022" xr:uid="{865B3BD9-33FF-4391-A8D9-6B5ECEDC6CF6}"/>
    <cellStyle name="Comma 9 2 3 3 2 4" xfId="15356" xr:uid="{372507FF-8B1F-490B-A74C-426CD780667A}"/>
    <cellStyle name="Comma 9 2 3 3 2 5" xfId="30443" xr:uid="{B9D0D307-C678-4D48-9BB3-FA80D0D64076}"/>
    <cellStyle name="Comma 9 2 3 3 3" xfId="2079" xr:uid="{00000000-0005-0000-0000-000024030000}"/>
    <cellStyle name="Comma 9 2 3 3 4" xfId="5649" xr:uid="{CE82BC05-DECC-433A-A1AE-079FA93D71A1}"/>
    <cellStyle name="Comma 9 2 3 3 4 2" xfId="29910" xr:uid="{DEAC15BD-E4D5-4066-9D0F-223E4FCD8552}"/>
    <cellStyle name="Comma 9 2 3 3 5" xfId="25040" xr:uid="{6B690C1C-4E4E-4CEB-9458-3070211420B8}"/>
    <cellStyle name="Comma 9 2 3 3 6" xfId="13098" xr:uid="{9A279FFC-6243-4F00-B96A-9C2520A46EDC}"/>
    <cellStyle name="Comma 9 2 3 4" xfId="1824" xr:uid="{00000000-0005-0000-0000-000025030000}"/>
    <cellStyle name="Comma 9 2 3 4 2" xfId="4655" xr:uid="{2B316BF8-A02B-4FA6-9E0C-A81BF302FB1E}"/>
    <cellStyle name="Comma 9 2 3 4 2 2" xfId="9406" xr:uid="{83C3117E-0556-4527-B429-6733E7FC28FB}"/>
    <cellStyle name="Comma 9 2 3 4 2 2 2" xfId="19786" xr:uid="{75F44DC8-6775-40EE-BB1B-FE5900228869}"/>
    <cellStyle name="Comma 9 2 3 4 2 3" xfId="12239" xr:uid="{02383733-3AC8-4F33-847D-F4EDED4B1500}"/>
    <cellStyle name="Comma 9 2 3 4 2 3 2" xfId="22619" xr:uid="{7E9B7457-55E4-47A6-AEC3-2AB45A85A26B}"/>
    <cellStyle name="Comma 9 2 3 4 2 4" xfId="28308" xr:uid="{517B9FA5-CA7B-4147-8281-57997331AEA6}"/>
    <cellStyle name="Comma 9 2 3 4 2 5" xfId="27039" xr:uid="{67CB897C-285F-4C47-BC05-557ED67C8AB1}"/>
    <cellStyle name="Comma 9 2 3 4 2 6" xfId="16953" xr:uid="{3AB9AAA6-8579-4953-89F0-8E36A6C0DD15}"/>
    <cellStyle name="Comma 9 2 3 4 3" xfId="22757" xr:uid="{53723204-0815-4045-A056-7FCD23F7396E}"/>
    <cellStyle name="Comma 9 2 3 5" xfId="4135" xr:uid="{58960FB7-AA3D-4773-B9E0-BAA94B5F7831}"/>
    <cellStyle name="Comma 9 2 3 5 2" xfId="8906" xr:uid="{45BD0102-A3DB-46F1-B996-4B740B50B967}"/>
    <cellStyle name="Comma 9 2 3 5 2 2" xfId="29011" xr:uid="{FD6FD515-24A7-44F7-9B6A-EE8B41326D0B}"/>
    <cellStyle name="Comma 9 2 3 5 2 3" xfId="27359" xr:uid="{4196D849-59CB-4781-A66E-CA6616B641F1}"/>
    <cellStyle name="Comma 9 2 3 5 2 4" xfId="19286" xr:uid="{1B49DD98-D93E-4499-8109-0BF6F8E1781D}"/>
    <cellStyle name="Comma 9 2 3 5 2 5" xfId="31016" xr:uid="{F7D350F9-DB22-40CD-A277-E89E784C5412}"/>
    <cellStyle name="Comma 9 2 3 5 3" xfId="11739" xr:uid="{FEEBFF0E-3A22-490B-94EE-A20B651F3918}"/>
    <cellStyle name="Comma 9 2 3 5 3 2" xfId="22119" xr:uid="{7BCDA1FB-7008-4553-90F2-782DDE9547DF}"/>
    <cellStyle name="Comma 9 2 3 5 4" xfId="28101" xr:uid="{6B05F112-D1B4-4987-9ED9-AD61916186A5}"/>
    <cellStyle name="Comma 9 2 3 5 5" xfId="16453" xr:uid="{E2103747-DE1C-424E-A121-811632EDB617}"/>
    <cellStyle name="Comma 9 2 3 6" xfId="4930" xr:uid="{B11DD8E7-1558-472B-8FE9-B7DE5AE1C3AA}"/>
    <cellStyle name="Comma 9 2 3 6 2" xfId="28258" xr:uid="{B5064F52-1DEC-48C6-AD6C-94D57ED80CDC}"/>
    <cellStyle name="Comma 9 2 3 6 3" xfId="27716" xr:uid="{90953E80-ECF8-4692-9972-22BB6C8DE61E}"/>
    <cellStyle name="Comma 9 2 3 6 4" xfId="14222" xr:uid="{6FE659B4-9790-4D04-B838-7A04B11F19B9}"/>
    <cellStyle name="Comma 9 2 3 7" xfId="6675" xr:uid="{A3767453-1D26-4077-9762-3232EF5FAEF7}"/>
    <cellStyle name="Comma 9 2 3 7 2" xfId="28415" xr:uid="{C0ECF8F6-3BBF-4631-AE2A-78AAE82D9245}"/>
    <cellStyle name="Comma 9 2 3 7 3" xfId="27283" xr:uid="{A1AC7B48-6458-4882-A59B-BA808F918EEC}"/>
    <cellStyle name="Comma 9 2 3 7 4" xfId="17055" xr:uid="{C6323C8C-63AA-4061-9C69-B64F539EFDEC}"/>
    <cellStyle name="Comma 9 2 3 8" xfId="9508" xr:uid="{19B45FED-76C2-4145-940D-2F2BC325C947}"/>
    <cellStyle name="Comma 9 2 3 8 2" xfId="19888" xr:uid="{A7D0349A-2623-433A-82FA-CC129D323731}"/>
    <cellStyle name="Comma 9 2 3 9" xfId="25165" xr:uid="{491DEFD9-42C7-46F8-B951-F96D761D4FA0}"/>
    <cellStyle name="Comma 9 2 4" xfId="1827" xr:uid="{00000000-0005-0000-0000-000026030000}"/>
    <cellStyle name="Comma 9 2 4 2" xfId="3079" xr:uid="{00000000-0005-0000-0000-000060020000}"/>
    <cellStyle name="Comma 9 2 4 2 2" xfId="8158" xr:uid="{3871DE92-AD0D-4C55-9FDA-EB07377910AF}"/>
    <cellStyle name="Comma 9 2 4 2 2 2" xfId="28831" xr:uid="{35DDB46A-9F32-451D-BE4A-FB8BA2BFC5CB}"/>
    <cellStyle name="Comma 9 2 4 2 2 2 2" xfId="31229" xr:uid="{D86CE846-FB1A-46CF-AAA1-01DB85ECFA69}"/>
    <cellStyle name="Comma 9 2 4 2 2 2 3" xfId="30808" xr:uid="{BE13AE7C-8747-44CE-A1E1-1A36A7111489}"/>
    <cellStyle name="Comma 9 2 4 2 2 3" xfId="27381" xr:uid="{1D429F61-482C-40AA-9F51-7ED2D3E08585}"/>
    <cellStyle name="Comma 9 2 4 2 2 4" xfId="18538" xr:uid="{E513781B-C37F-4A79-B6A8-73A52D5D952C}"/>
    <cellStyle name="Comma 9 2 4 2 3" xfId="10991" xr:uid="{5FAD14CD-9E4E-4A54-B659-08425DC4EB51}"/>
    <cellStyle name="Comma 9 2 4 2 3 2" xfId="21371" xr:uid="{D5BA3C34-8A17-499D-9401-2290B594129A}"/>
    <cellStyle name="Comma 9 2 4 2 4" xfId="25661" xr:uid="{DE4B7DEE-3DFB-4D95-9D94-5B6697CA1424}"/>
    <cellStyle name="Comma 9 2 4 2 5" xfId="15705" xr:uid="{B32A986E-B469-403A-9A26-89063FFD10F3}"/>
    <cellStyle name="Comma 9 2 4 3" xfId="3619" xr:uid="{00000000-0005-0000-0000-000026030000}"/>
    <cellStyle name="Comma 9 2 4 4" xfId="4420" xr:uid="{730607A7-848F-4DD4-AC1A-3254E1DC46BC}"/>
    <cellStyle name="Comma 9 2 4 4 2" xfId="9191" xr:uid="{C7AB3644-B0B6-4154-BE4F-C29BF5ECB030}"/>
    <cellStyle name="Comma 9 2 4 4 2 2" xfId="19571" xr:uid="{7AE53B1F-54DA-4F06-99C4-5B8CE011620E}"/>
    <cellStyle name="Comma 9 2 4 4 2 3" xfId="31085" xr:uid="{BE5A0B73-4A4C-4029-A301-6535C3F13C1D}"/>
    <cellStyle name="Comma 9 2 4 4 2 4" xfId="30807" xr:uid="{C1548C2B-E83F-4CD1-8AE4-504BDC32719D}"/>
    <cellStyle name="Comma 9 2 4 4 3" xfId="12024" xr:uid="{05AB095B-DD55-4F70-B186-D55D3B66DE04}"/>
    <cellStyle name="Comma 9 2 4 4 3 2" xfId="22404" xr:uid="{83C0AEC2-D7F8-4FB1-8063-95763749ADDC}"/>
    <cellStyle name="Comma 9 2 4 4 4" xfId="27980" xr:uid="{48E7C24F-7C7F-4635-9EBC-9D453F175853}"/>
    <cellStyle name="Comma 9 2 4 4 5" xfId="28161" xr:uid="{38EC5DA3-2ECC-43FA-AFF3-4E44C4962149}"/>
    <cellStyle name="Comma 9 2 4 4 6" xfId="16738" xr:uid="{E7145DA8-4655-4CB9-96FD-E1E6B4F01E4F}"/>
    <cellStyle name="Comma 9 2 4 5" xfId="5650" xr:uid="{D9BE428C-8235-4EF9-B20E-E5BB3AFC6747}"/>
    <cellStyle name="Comma 9 2 4 5 2" xfId="29692" xr:uid="{E7A06D38-4B4A-4976-BC01-C3B6B233E532}"/>
    <cellStyle name="Comma 9 2 4 5 2 2" xfId="30980" xr:uid="{FFEA7A56-AD8A-44D9-BC17-C7A9B2757E95}"/>
    <cellStyle name="Comma 9 2 4 6" xfId="24675" xr:uid="{6EEEF6C0-BA3C-4450-82E6-71744843DDBB}"/>
    <cellStyle name="Comma 9 2 4 7" xfId="13591" xr:uid="{81F21B33-152E-41A4-8622-BE740F8B59B3}"/>
    <cellStyle name="Comma 9 2 5" xfId="1828" xr:uid="{00000000-0005-0000-0000-000027030000}"/>
    <cellStyle name="Comma 9 2 5 2" xfId="2881" xr:uid="{00000000-0005-0000-0000-000061020000}"/>
    <cellStyle name="Comma 9 2 5 2 2" xfId="7997" xr:uid="{30435070-21F0-450E-8F48-DD2475E78426}"/>
    <cellStyle name="Comma 9 2 5 2 2 2" xfId="27244" xr:uid="{B2DCA550-CDEE-430E-8093-FA1E260FBBA3}"/>
    <cellStyle name="Comma 9 2 5 2 2 2 2" xfId="31187" xr:uid="{935049C4-8F57-47F7-A020-2141BFAE117B}"/>
    <cellStyle name="Comma 9 2 5 2 2 2 3" xfId="30809" xr:uid="{E09FB7FE-6B02-4145-8F9C-245D63874152}"/>
    <cellStyle name="Comma 9 2 5 2 2 3" xfId="26152" xr:uid="{A90172AA-ECBA-49AF-A27D-7287150C6C55}"/>
    <cellStyle name="Comma 9 2 5 2 2 4" xfId="18377" xr:uid="{BB53FA4A-1DDF-48F5-8459-C96D8C66B94A}"/>
    <cellStyle name="Comma 9 2 5 2 3" xfId="10830" xr:uid="{8DBDF390-F889-45B9-8090-2E42DC2B125A}"/>
    <cellStyle name="Comma 9 2 5 2 3 2" xfId="21210" xr:uid="{3D817999-D32B-42D4-A4EE-FDDC6CAAAB75}"/>
    <cellStyle name="Comma 9 2 5 2 4" xfId="28530" xr:uid="{EFD68B7B-CEB1-42E8-96C8-A4CE64C8ED24}"/>
    <cellStyle name="Comma 9 2 5 2 5" xfId="15544" xr:uid="{178AD210-1937-49B9-920C-01104FD1710F}"/>
    <cellStyle name="Comma 9 2 5 3" xfId="3537" xr:uid="{00000000-0005-0000-0000-000027030000}"/>
    <cellStyle name="Comma 9 2 5 4" xfId="5651" xr:uid="{D7164F72-134C-4D46-901D-95E30936FD2B}"/>
    <cellStyle name="Comma 9 2 5 4 2" xfId="29925" xr:uid="{5C9B02E0-C788-4B1D-BC0E-E607E53C7539}"/>
    <cellStyle name="Comma 9 2 5 5" xfId="25504" xr:uid="{683D3246-020B-45A9-8F05-CD8C07E60BC7}"/>
    <cellStyle name="Comma 9 2 5 6" xfId="13378" xr:uid="{D127C0C3-511A-4158-94C4-3B598D743006}"/>
    <cellStyle name="Comma 9 2 6" xfId="1820" xr:uid="{00000000-0005-0000-0000-000028030000}"/>
    <cellStyle name="Comma 9 2 6 2" xfId="2540" xr:uid="{00000000-0005-0000-0000-000062020000}"/>
    <cellStyle name="Comma 9 2 6 2 2" xfId="7664" xr:uid="{12A85B8F-612E-4B7E-8375-3FD272B72C3E}"/>
    <cellStyle name="Comma 9 2 6 2 2 2" xfId="18044" xr:uid="{63602DFF-BD8A-4BE0-91FF-331DD6264E16}"/>
    <cellStyle name="Comma 9 2 6 2 3" xfId="10497" xr:uid="{61B4E7AC-8DB2-43F1-868D-FAA2881C85E4}"/>
    <cellStyle name="Comma 9 2 6 2 3 2" xfId="20877" xr:uid="{1BB267DC-2623-4AAD-9299-6628C1181669}"/>
    <cellStyle name="Comma 9 2 6 2 4" xfId="28007" xr:uid="{93DFBBE4-AEC2-43A7-B32D-98AE37918C88}"/>
    <cellStyle name="Comma 9 2 6 2 5" xfId="27052" xr:uid="{3C93F917-4687-49AB-A2DE-9CFA582651C6}"/>
    <cellStyle name="Comma 9 2 6 2 6" xfId="15211" xr:uid="{B954EB0A-A415-4D84-A87E-51039639E08C}"/>
    <cellStyle name="Comma 9 2 6 3" xfId="3706" xr:uid="{00000000-0005-0000-0000-000028030000}"/>
    <cellStyle name="Comma 9 2 6 4" xfId="5644" xr:uid="{D898191B-5E99-42ED-AE9E-BA7EEF98ED5F}"/>
    <cellStyle name="Comma 9 2 6 4 2" xfId="29877" xr:uid="{E41C2E13-76EE-4F01-AD17-0737E327D418}"/>
    <cellStyle name="Comma 9 2 6 5" xfId="23854" xr:uid="{D61276F4-B8A3-4202-B41B-BD1945D207E6}"/>
    <cellStyle name="Comma 9 2 6 6" xfId="12927" xr:uid="{0F80994B-85B6-4398-ADA2-8150445C52AA}"/>
    <cellStyle name="Comma 9 2 7" xfId="2234" xr:uid="{00000000-0005-0000-0000-000056020000}"/>
    <cellStyle name="Comma 9 2 7 2" xfId="7360" xr:uid="{C4B32B00-5182-49D8-9EA5-796AE2208F5A}"/>
    <cellStyle name="Comma 9 2 7 2 2" xfId="26719" xr:uid="{E24BCB5C-C6EA-4FDB-9EC3-913147FB8779}"/>
    <cellStyle name="Comma 9 2 7 2 2 2" xfId="31182" xr:uid="{B8E870C8-2DC3-4142-9B70-BD70882B4D51}"/>
    <cellStyle name="Comma 9 2 7 2 2 3" xfId="30810" xr:uid="{BBA9BA85-2DE8-4D34-8E86-BAE1DE19E844}"/>
    <cellStyle name="Comma 9 2 7 2 3" xfId="28267" xr:uid="{90482539-1104-4FEC-A0B4-4BBC91205F8D}"/>
    <cellStyle name="Comma 9 2 7 2 4" xfId="17740" xr:uid="{A997357B-75E5-4FBD-8E85-7D845313D2E4}"/>
    <cellStyle name="Comma 9 2 7 3" xfId="10193" xr:uid="{6CC74026-AB08-411B-B16F-52096AABA2AE}"/>
    <cellStyle name="Comma 9 2 7 3 2" xfId="20573" xr:uid="{D660BE8F-3CEC-43C8-B3F2-515CBFAE10A6}"/>
    <cellStyle name="Comma 9 2 7 4" xfId="25033" xr:uid="{6B933433-0728-4A4C-81A0-760F81048C5E}"/>
    <cellStyle name="Comma 9 2 7 5" xfId="14907" xr:uid="{9E029389-AF9E-4E2C-80CF-C3A6CB490564}"/>
    <cellStyle name="Comma 9 2 8" xfId="3878" xr:uid="{14ABF57D-7E2D-49B0-92F4-00CADDA395CB}"/>
    <cellStyle name="Comma 9 2 8 2" xfId="8709" xr:uid="{A7E88751-1D29-4175-B2B8-DA20A976F5E3}"/>
    <cellStyle name="Comma 9 2 8 2 2" xfId="19089" xr:uid="{E69C0CF9-2C8E-461A-BD73-73D7F51D1663}"/>
    <cellStyle name="Comma 9 2 8 3" xfId="11542" xr:uid="{95E42C6C-C80A-4C6F-AEA5-4FFFB2425A1A}"/>
    <cellStyle name="Comma 9 2 8 3 2" xfId="21922" xr:uid="{7A3F958E-C57F-4788-976D-1AE8E6A57944}"/>
    <cellStyle name="Comma 9 2 8 4" xfId="26412" xr:uid="{FD7B0B76-E8B9-487D-8AAD-C9933C1ACB6C}"/>
    <cellStyle name="Comma 9 2 8 5" xfId="27760" xr:uid="{AC65A6F0-19BB-40A6-9BE0-0678F17B6B3B}"/>
    <cellStyle name="Comma 9 2 8 6" xfId="16256" xr:uid="{6C8D399F-9CD0-4228-9326-262AC491334C}"/>
    <cellStyle name="Comma 9 2 9" xfId="4928" xr:uid="{BD7D2C77-C633-4CFC-AAC8-AEB80D7AE154}"/>
    <cellStyle name="Comma 9 2 9 2" xfId="25983" xr:uid="{FF5AE70A-CB98-46FE-AEBC-034F7A064D0C}"/>
    <cellStyle name="Comma 9 2 9 3" xfId="27779" xr:uid="{9617A20E-B9DC-4147-BB81-6D931C61435A}"/>
    <cellStyle name="Comma 9 2 9 4" xfId="14220" xr:uid="{B60DB025-08CD-4CE5-A225-EF26AA61A2E6}"/>
    <cellStyle name="Comma 9 3" xfId="542" xr:uid="{00000000-0005-0000-0000-000029030000}"/>
    <cellStyle name="Comma 9 3 10" xfId="9509" xr:uid="{E7E81DE3-7484-41E0-8FA9-F356A46CD991}"/>
    <cellStyle name="Comma 9 3 10 2" xfId="19889" xr:uid="{ABE7FEB3-D309-49D2-9D77-CEDDF86F8FC8}"/>
    <cellStyle name="Comma 9 3 11" xfId="24494" xr:uid="{D4380A83-A032-4878-B2BD-F5EDC2355B6A}"/>
    <cellStyle name="Comma 9 3 12" xfId="12521" xr:uid="{1EC29B22-E11A-4F03-9D04-7890D63A35C8}"/>
    <cellStyle name="Comma 9 3 2" xfId="1830" xr:uid="{00000000-0005-0000-0000-00002A030000}"/>
    <cellStyle name="Comma 9 3 2 2" xfId="3081" xr:uid="{00000000-0005-0000-0000-000065020000}"/>
    <cellStyle name="Comma 9 3 2 2 2" xfId="6169" xr:uid="{5D3F1E2F-6C13-4865-A186-7E6BC20EDFBA}"/>
    <cellStyle name="Comma 9 3 2 2 2 2" xfId="24146" xr:uid="{7FAC486F-3150-4423-B79F-82D92D5D4315}"/>
    <cellStyle name="Comma 9 3 2 2 2 2 2" xfId="28012" xr:uid="{6EDB3307-FB2D-428A-B7BB-51FD25238CFA}"/>
    <cellStyle name="Comma 9 3 2 2 2 2 3" xfId="31149" xr:uid="{5B67C8A6-D0F9-4F81-B1C0-F30C304F8C08}"/>
    <cellStyle name="Comma 9 3 2 2 2 3" xfId="26868" xr:uid="{652D5C03-1AD5-43F2-95C2-87421CEC1E98}"/>
    <cellStyle name="Comma 9 3 2 2 2 4" xfId="15707" xr:uid="{4A7AF802-84FA-4651-8493-69DBEFBEF268}"/>
    <cellStyle name="Comma 9 3 2 2 3" xfId="8160" xr:uid="{41C885F3-2F9F-457C-9A41-B93334694117}"/>
    <cellStyle name="Comma 9 3 2 2 3 2" xfId="18540" xr:uid="{52F9EBF8-6C8D-4A10-9E5C-BDDF8CD76353}"/>
    <cellStyle name="Comma 9 3 2 2 4" xfId="10993" xr:uid="{6690BEA3-7986-4505-B2F3-1A50EFC06E03}"/>
    <cellStyle name="Comma 9 3 2 2 4 2" xfId="21373" xr:uid="{16FA8055-7EF8-4083-8B83-CB2D93CE4C92}"/>
    <cellStyle name="Comma 9 3 2 2 5" xfId="24467" xr:uid="{C74E39ED-E802-4F6C-B356-E5113AB4E949}"/>
    <cellStyle name="Comma 9 3 2 2 5 2" xfId="30074" xr:uid="{8548742A-9BBA-4637-B5B9-9DA740E4A09B}"/>
    <cellStyle name="Comma 9 3 2 2 6" xfId="27864" xr:uid="{1092D0DD-8FB3-44DD-86EE-6FC6DA4E3B78}"/>
    <cellStyle name="Comma 9 3 2 2 7" xfId="13593" xr:uid="{20D41558-9592-4905-9B8D-FAFB5DB1DBDE}"/>
    <cellStyle name="Comma 9 3 2 3" xfId="2688" xr:uid="{00000000-0005-0000-0000-000064020000}"/>
    <cellStyle name="Comma 9 3 2 3 2" xfId="7811" xr:uid="{45825168-987C-424D-9B12-52F792D7F9B4}"/>
    <cellStyle name="Comma 9 3 2 3 2 2" xfId="28521" xr:uid="{E0FBFBB5-EC4B-4CDC-A0B7-7F4A0932546C}"/>
    <cellStyle name="Comma 9 3 2 3 2 3" xfId="28377" xr:uid="{B1C725C8-4663-4026-A58A-6EC98692EB7D}"/>
    <cellStyle name="Comma 9 3 2 3 2 4" xfId="18191" xr:uid="{CF70C67C-65D6-4BF2-9FF7-5986B90AEE6F}"/>
    <cellStyle name="Comma 9 3 2 3 3" xfId="10644" xr:uid="{51C13CA6-B671-4F5D-917F-E88F4B3AEAF6}"/>
    <cellStyle name="Comma 9 3 2 3 3 2" xfId="21024" xr:uid="{4A99DD87-1800-46CD-ADE8-C5F3EF349A55}"/>
    <cellStyle name="Comma 9 3 2 3 4" xfId="22680" xr:uid="{3EB0B22D-8F5E-48CF-B5FA-63B60A9EE603}"/>
    <cellStyle name="Comma 9 3 2 3 5" xfId="15358" xr:uid="{F541BCBC-753B-4B7B-AEF7-D891549388FA}"/>
    <cellStyle name="Comma 9 3 2 4" xfId="3695" xr:uid="{00000000-0005-0000-0000-00002A030000}"/>
    <cellStyle name="Comma 9 3 2 4 2" xfId="26649" xr:uid="{5A147B94-5AF9-4CDC-8BC6-C737EBE8A913}"/>
    <cellStyle name="Comma 9 3 2 4 3" xfId="26682" xr:uid="{FB1D1AC5-9D11-429C-BF39-EEAC07E5768E}"/>
    <cellStyle name="Comma 9 3 2 5" xfId="4270" xr:uid="{F1DB953E-CDE1-43E8-9BEA-964C5E5A9856}"/>
    <cellStyle name="Comma 9 3 2 5 2" xfId="9041" xr:uid="{F26FC550-BC30-48DE-A2FC-AF981BC732EC}"/>
    <cellStyle name="Comma 9 3 2 5 2 2" xfId="19421" xr:uid="{6FDAA852-56CA-4BF6-BB17-4AA7D4E56C64}"/>
    <cellStyle name="Comma 9 3 2 5 2 3" xfId="31045" xr:uid="{A3B5197F-9B5D-4143-A697-326D2D0AB011}"/>
    <cellStyle name="Comma 9 3 2 5 2 4" xfId="30811" xr:uid="{C5508924-C6EA-4A67-BDDF-7E50FD3BE005}"/>
    <cellStyle name="Comma 9 3 2 5 3" xfId="11874" xr:uid="{A33959D1-ED4C-4C55-92A7-CC84556D1C9C}"/>
    <cellStyle name="Comma 9 3 2 5 3 2" xfId="22254" xr:uid="{D062A147-5A9C-4F48-A79B-58F7E85DB901}"/>
    <cellStyle name="Comma 9 3 2 5 4" xfId="27366" xr:uid="{FD0C7BF0-A587-4637-98FE-1287570FBD22}"/>
    <cellStyle name="Comma 9 3 2 5 5" xfId="28425" xr:uid="{A03FA1EB-B70A-4B0D-B080-7587374271FE}"/>
    <cellStyle name="Comma 9 3 2 5 6" xfId="16588" xr:uid="{9A425600-8E7C-4649-8D14-D414987A8C3D}"/>
    <cellStyle name="Comma 9 3 2 6" xfId="5653" xr:uid="{77D156F7-476C-46F2-93AE-31A8AC882BEE}"/>
    <cellStyle name="Comma 9 3 2 6 2" xfId="29725" xr:uid="{553F6754-B523-42B0-B4FE-4907B6316108}"/>
    <cellStyle name="Comma 9 3 2 6 2 2" xfId="30981" xr:uid="{699CA55B-0135-496F-BFC8-968E66D2718F}"/>
    <cellStyle name="Comma 9 3 2 7" xfId="25226" xr:uid="{32CD50D2-C9AE-4571-939C-C8C54DC3B34F}"/>
    <cellStyle name="Comma 9 3 2 8" xfId="13100" xr:uid="{B68D3080-BA5F-48EA-9188-311DC047BBAB}"/>
    <cellStyle name="Comma 9 3 2 9" xfId="29992" xr:uid="{9DCA55B1-63A8-4DF5-A458-C59A6106A22A}"/>
    <cellStyle name="Comma 9 3 3" xfId="1831" xr:uid="{00000000-0005-0000-0000-00002B030000}"/>
    <cellStyle name="Comma 9 3 3 2" xfId="3082" xr:uid="{00000000-0005-0000-0000-000066020000}"/>
    <cellStyle name="Comma 9 3 3 2 2" xfId="8161" xr:uid="{30BFB4DD-F5E5-4102-846B-4027E615BCE0}"/>
    <cellStyle name="Comma 9 3 3 2 2 2" xfId="28833" xr:uid="{1D3DCD9E-22E3-4A2B-BFEA-68D716F7632B}"/>
    <cellStyle name="Comma 9 3 3 2 2 2 2" xfId="31230" xr:uid="{122F2141-B372-4667-A3EB-B92731022D63}"/>
    <cellStyle name="Comma 9 3 3 2 2 2 3" xfId="30813" xr:uid="{B37193DA-685B-4302-9C78-E276FA29B8E2}"/>
    <cellStyle name="Comma 9 3 3 2 2 3" xfId="27468" xr:uid="{761CFDA3-BD8E-439D-AE3A-6616D3D38BC8}"/>
    <cellStyle name="Comma 9 3 3 2 2 4" xfId="18541" xr:uid="{6FF6D2FD-49D1-478F-8C56-148E459735BA}"/>
    <cellStyle name="Comma 9 3 3 2 3" xfId="10994" xr:uid="{8A4A876A-3AFA-455C-9C42-6A97F80DED57}"/>
    <cellStyle name="Comma 9 3 3 2 3 2" xfId="21374" xr:uid="{9FE326AD-216F-4337-A89B-6ED14C842C11}"/>
    <cellStyle name="Comma 9 3 3 2 4" xfId="24094" xr:uid="{4A6A6AAB-A78E-43A5-A912-AA5037B542FD}"/>
    <cellStyle name="Comma 9 3 3 2 5" xfId="15708" xr:uid="{4224EED2-F5B5-4C80-A76D-50B890931CA9}"/>
    <cellStyle name="Comma 9 3 3 3" xfId="3705" xr:uid="{00000000-0005-0000-0000-00002B030000}"/>
    <cellStyle name="Comma 9 3 3 4" xfId="4421" xr:uid="{18170F86-C2D3-41E7-9BBC-5C6417543022}"/>
    <cellStyle name="Comma 9 3 3 4 2" xfId="9192" xr:uid="{26B92FD6-E0D8-470C-9556-778A5F8FEAFF}"/>
    <cellStyle name="Comma 9 3 3 4 2 2" xfId="19572" xr:uid="{F377DAD8-5711-4268-8A8B-9A61CD9EDB6C}"/>
    <cellStyle name="Comma 9 3 3 4 2 3" xfId="31086" xr:uid="{057F8738-14E9-452A-B2A1-4B72350EA751}"/>
    <cellStyle name="Comma 9 3 3 4 2 4" xfId="30812" xr:uid="{BE881679-89E9-4CF6-A166-B978E2ED3F85}"/>
    <cellStyle name="Comma 9 3 3 4 3" xfId="12025" xr:uid="{84CDBBE9-88B1-45BB-84B9-365383A18EEB}"/>
    <cellStyle name="Comma 9 3 3 4 3 2" xfId="22405" xr:uid="{11C3063F-87D1-4D1E-B343-A620DEF1A22B}"/>
    <cellStyle name="Comma 9 3 3 4 4" xfId="16739" xr:uid="{A83B7572-DEFE-4674-B9BC-F693F0EB8DA2}"/>
    <cellStyle name="Comma 9 3 3 5" xfId="5654" xr:uid="{B525BE71-296E-4A8D-A239-535718B25E1D}"/>
    <cellStyle name="Comma 9 3 3 5 2" xfId="29696" xr:uid="{25FDA149-4835-475C-A7F8-D677AAAFBB08}"/>
    <cellStyle name="Comma 9 3 3 5 2 2" xfId="30982" xr:uid="{8A31E08D-F38C-4717-AA35-0B286BA438E3}"/>
    <cellStyle name="Comma 9 3 3 6" xfId="24664" xr:uid="{3D67FC07-C30E-4BB2-B210-DB9C3EA33BDF}"/>
    <cellStyle name="Comma 9 3 3 7" xfId="13594" xr:uid="{5FA0F202-D403-4101-916A-106D8E59EF14}"/>
    <cellStyle name="Comma 9 3 4" xfId="1829" xr:uid="{00000000-0005-0000-0000-00002C030000}"/>
    <cellStyle name="Comma 9 3 4 2" xfId="3080" xr:uid="{00000000-0005-0000-0000-000067020000}"/>
    <cellStyle name="Comma 9 3 4 2 2" xfId="8159" xr:uid="{A44917E5-A260-4E57-A00D-74E81142C856}"/>
    <cellStyle name="Comma 9 3 4 2 2 2" xfId="28832" xr:uid="{E1D0D1D7-BCBC-4025-A9A4-65F4CA9D0DA2}"/>
    <cellStyle name="Comma 9 3 4 2 2 3" xfId="26694" xr:uid="{6EFBF9CB-8F8C-49E7-9369-5F3AF238C536}"/>
    <cellStyle name="Comma 9 3 4 2 2 4" xfId="18539" xr:uid="{411A0BFC-0770-4A0F-9BFF-5513F5ADE6E2}"/>
    <cellStyle name="Comma 9 3 4 2 3" xfId="10992" xr:uid="{379F143A-75EE-4D4F-83EE-FE40F42B0461}"/>
    <cellStyle name="Comma 9 3 4 2 3 2" xfId="21372" xr:uid="{0A5CACF6-8CDA-4E18-9620-A72C6691C0CE}"/>
    <cellStyle name="Comma 9 3 4 2 4" xfId="25174" xr:uid="{96CFF20C-9ADF-43F2-ABAD-249183DF8F3F}"/>
    <cellStyle name="Comma 9 3 4 2 5" xfId="15706" xr:uid="{12C4A8BE-B9AB-4776-A2A2-D7A439B32A7B}"/>
    <cellStyle name="Comma 9 3 4 3" xfId="3670" xr:uid="{00000000-0005-0000-0000-00002C030000}"/>
    <cellStyle name="Comma 9 3 4 4" xfId="5652" xr:uid="{2992C92C-8EDE-4819-B747-CFD197F07934}"/>
    <cellStyle name="Comma 9 3 4 4 2" xfId="29963" xr:uid="{BB309544-82A9-4F34-A3A4-5C8ABA70C651}"/>
    <cellStyle name="Comma 9 3 4 5" xfId="22863" xr:uid="{7A0D85F2-7603-4244-8EA4-BCE31E460284}"/>
    <cellStyle name="Comma 9 3 4 6" xfId="13592" xr:uid="{E59C85B5-D30B-41E2-8D24-850FCB8A133A}"/>
    <cellStyle name="Comma 9 3 5" xfId="2583" xr:uid="{00000000-0005-0000-0000-000068020000}"/>
    <cellStyle name="Comma 9 3 5 2" xfId="5847" xr:uid="{9AFCFEEE-2505-4F6D-A481-F03D7C6B099D}"/>
    <cellStyle name="Comma 9 3 5 2 2" xfId="27705" xr:uid="{71638D3E-073B-465B-8079-C421AEEF8FCF}"/>
    <cellStyle name="Comma 9 3 5 2 2 2" xfId="31195" xr:uid="{A200391D-8B39-419F-859D-3D90BFEFCC8C}"/>
    <cellStyle name="Comma 9 3 5 2 2 3" xfId="30814" xr:uid="{66DD9239-68FF-45F3-AF1C-1AA6F4162EB8}"/>
    <cellStyle name="Comma 9 3 5 2 3" xfId="28110" xr:uid="{88E78A97-D798-40B1-B121-601BFA26463A}"/>
    <cellStyle name="Comma 9 3 5 2 4" xfId="15254" xr:uid="{876EBB0C-63E8-4A7B-9EDA-9C1C3871BA2F}"/>
    <cellStyle name="Comma 9 3 5 3" xfId="7707" xr:uid="{BEA5950F-02E1-43FC-B1F1-A36C58FBB631}"/>
    <cellStyle name="Comma 9 3 5 3 2" xfId="18087" xr:uid="{FF85433C-FEC8-47E7-B6A5-8EEC6298B380}"/>
    <cellStyle name="Comma 9 3 5 4" xfId="10540" xr:uid="{65183B43-D80D-49BA-BEF9-F6E503BD1F06}"/>
    <cellStyle name="Comma 9 3 5 4 2" xfId="20920" xr:uid="{21238C72-15FC-4007-A9F9-B93D39F31BED}"/>
    <cellStyle name="Comma 9 3 5 5" xfId="23342" xr:uid="{E1FCD651-C478-44B8-92D8-7921DAE26410}"/>
    <cellStyle name="Comma 9 3 5 6" xfId="12970" xr:uid="{D658D3A0-00E0-4869-960E-19BC6F8649B5}"/>
    <cellStyle name="Comma 9 3 6" xfId="2290" xr:uid="{00000000-0005-0000-0000-000063020000}"/>
    <cellStyle name="Comma 9 3 6 2" xfId="7416" xr:uid="{025F373A-BE43-4E48-85A7-5A7239E2FC8F}"/>
    <cellStyle name="Comma 9 3 6 2 2" xfId="17796" xr:uid="{A00288B0-3EAD-4837-B259-F6C4CCB3457F}"/>
    <cellStyle name="Comma 9 3 6 3" xfId="10249" xr:uid="{CA02812C-EBA4-4234-A901-7D6F1FC3AB91}"/>
    <cellStyle name="Comma 9 3 6 3 2" xfId="20629" xr:uid="{8FCD722B-FB2D-486A-89B1-ACD6791E1381}"/>
    <cellStyle name="Comma 9 3 6 4" xfId="25402" xr:uid="{7C46B817-38A3-42C6-882C-98B3949A937A}"/>
    <cellStyle name="Comma 9 3 6 5" xfId="27259" xr:uid="{93B1D2DF-2A26-4BF0-ACE2-6FB4605820E9}"/>
    <cellStyle name="Comma 9 3 6 6" xfId="14963" xr:uid="{828B998B-8124-4DEA-903D-2B09FAA8B816}"/>
    <cellStyle name="Comma 9 3 7" xfId="3825" xr:uid="{9D146E72-9673-49A7-806E-FB272B5C17CE}"/>
    <cellStyle name="Comma 9 3 7 2" xfId="8657" xr:uid="{BC26A82D-0058-4EFB-8C47-948475657A86}"/>
    <cellStyle name="Comma 9 3 7 2 2" xfId="19037" xr:uid="{55C8ACED-B877-4D7A-A9B1-AC60BCE92CAA}"/>
    <cellStyle name="Comma 9 3 7 3" xfId="11490" xr:uid="{FDD557D6-8B8B-4718-92FD-32760A075EE3}"/>
    <cellStyle name="Comma 9 3 7 3 2" xfId="21870" xr:uid="{0FD211B6-4E5B-487B-87A0-EE2F7A318503}"/>
    <cellStyle name="Comma 9 3 7 4" xfId="26116" xr:uid="{0E9C60C0-50AC-45C5-A9CD-C7BE1E7C0246}"/>
    <cellStyle name="Comma 9 3 7 5" xfId="28093" xr:uid="{1633684F-EEAE-4F4D-8516-7185672DF3DD}"/>
    <cellStyle name="Comma 9 3 7 6" xfId="16204" xr:uid="{301EE679-6692-44AB-93B8-513D570952F7}"/>
    <cellStyle name="Comma 9 3 8" xfId="4931" xr:uid="{77B32B7E-E9F2-43A7-9503-9206BCE0429D}"/>
    <cellStyle name="Comma 9 3 8 2" xfId="14223" xr:uid="{84EDABC1-9EAF-47EA-9F3B-282B5B0532D7}"/>
    <cellStyle name="Comma 9 3 9" xfId="6676" xr:uid="{E1EE7C5D-FE69-4EF7-AC70-A5F4889A2F0D}"/>
    <cellStyle name="Comma 9 3 9 2" xfId="17056" xr:uid="{742713B6-8D96-48AF-8C04-8C2D9EA52616}"/>
    <cellStyle name="Comma 9 4" xfId="543" xr:uid="{00000000-0005-0000-0000-00002D030000}"/>
    <cellStyle name="Comma 9 4 10" xfId="12679" xr:uid="{3C78FD5E-2306-4C10-B6FB-57929E2C1CCB}"/>
    <cellStyle name="Comma 9 4 2" xfId="1833" xr:uid="{00000000-0005-0000-0000-00002E030000}"/>
    <cellStyle name="Comma 9 4 2 2" xfId="3083" xr:uid="{00000000-0005-0000-0000-00006A020000}"/>
    <cellStyle name="Comma 9 4 2 2 2" xfId="8162" xr:uid="{D45C281E-EDA4-4C74-897C-FA30A35FA9EC}"/>
    <cellStyle name="Comma 9 4 2 2 2 2" xfId="28834" xr:uid="{5EAC4C5F-3550-465C-8620-97567FEA2F7B}"/>
    <cellStyle name="Comma 9 4 2 2 2 3" xfId="28399" xr:uid="{D04C0551-F87A-4571-AF8D-4BD6E13F12A9}"/>
    <cellStyle name="Comma 9 4 2 2 2 4" xfId="18542" xr:uid="{0B0475C1-0F95-4754-8A42-092F6CFCE269}"/>
    <cellStyle name="Comma 9 4 2 2 3" xfId="10995" xr:uid="{505883EF-447C-4761-BB1F-648E3A0C6355}"/>
    <cellStyle name="Comma 9 4 2 2 3 2" xfId="21375" xr:uid="{3D737D26-8D47-42D5-BB22-1E4818534386}"/>
    <cellStyle name="Comma 9 4 2 2 4" xfId="24004" xr:uid="{96A29539-771F-4E38-884F-6CC3BCAFD248}"/>
    <cellStyle name="Comma 9 4 2 2 5" xfId="15709" xr:uid="{412DA1D9-9811-42B5-8081-0F6DE9609973}"/>
    <cellStyle name="Comma 9 4 2 3" xfId="2863" xr:uid="{00000000-0005-0000-0000-00002E030000}"/>
    <cellStyle name="Comma 9 4 2 4" xfId="5655" xr:uid="{FACDA99C-DDD8-460F-90C1-E63427823092}"/>
    <cellStyle name="Comma 9 4 2 4 2" xfId="29779" xr:uid="{E30DC661-0A7D-4302-84B9-97F8610FC21A}"/>
    <cellStyle name="Comma 9 4 2 5" xfId="24263" xr:uid="{3265BF72-9522-42AA-B61C-3BDC8B8C2FEA}"/>
    <cellStyle name="Comma 9 4 2 6" xfId="13595" xr:uid="{777200A9-6584-4AD9-8F33-936578F81C45}"/>
    <cellStyle name="Comma 9 4 3" xfId="1834" xr:uid="{00000000-0005-0000-0000-00002F030000}"/>
    <cellStyle name="Comma 9 4 3 2" xfId="2685" xr:uid="{00000000-0005-0000-0000-00006B020000}"/>
    <cellStyle name="Comma 9 4 3 2 2" xfId="7808" xr:uid="{E331375F-8633-44FE-825C-9D28423035A0}"/>
    <cellStyle name="Comma 9 4 3 2 2 2" xfId="18188" xr:uid="{1DAC768A-1B7D-40B1-827C-C4417E242BA6}"/>
    <cellStyle name="Comma 9 4 3 2 3" xfId="10641" xr:uid="{70FCB1B9-77A8-47C2-8CD6-DDBFED7DE979}"/>
    <cellStyle name="Comma 9 4 3 2 3 2" xfId="21021" xr:uid="{F4D14E92-635C-44F3-AF4A-2EE9D0000A5A}"/>
    <cellStyle name="Comma 9 4 3 2 4" xfId="15355" xr:uid="{A80AE682-E449-4C51-8007-0414D76349D1}"/>
    <cellStyle name="Comma 9 4 3 2 5" xfId="30444" xr:uid="{B26AB995-9DA7-45C6-8F4A-F83B12EC79F3}"/>
    <cellStyle name="Comma 9 4 3 3" xfId="2865" xr:uid="{00000000-0005-0000-0000-00002F030000}"/>
    <cellStyle name="Comma 9 4 3 4" xfId="5656" xr:uid="{5A2DC35C-DA84-47EE-9C97-6ECF34E3F1B9}"/>
    <cellStyle name="Comma 9 4 3 4 2" xfId="29756" xr:uid="{3FF33E2E-17F3-4806-92DB-FC2FBAC24A0C}"/>
    <cellStyle name="Comma 9 4 3 5" xfId="23995" xr:uid="{5E6A089C-D917-41FC-BC1A-85B936181ADC}"/>
    <cellStyle name="Comma 9 4 3 6" xfId="13097" xr:uid="{CA7AFE53-3DF3-4060-99A5-F06C7E393E9D}"/>
    <cellStyle name="Comma 9 4 4" xfId="1832" xr:uid="{00000000-0005-0000-0000-000030030000}"/>
    <cellStyle name="Comma 9 4 4 2" xfId="4625" xr:uid="{FE65B954-A8A9-4EAA-8C9D-BB93F9307337}"/>
    <cellStyle name="Comma 9 4 4 2 2" xfId="9396" xr:uid="{CC2D082B-9568-4061-BFBC-7503E89197A5}"/>
    <cellStyle name="Comma 9 4 4 2 2 2" xfId="19776" xr:uid="{1081FF1A-E036-4CD8-8BA8-9FC86411E3A1}"/>
    <cellStyle name="Comma 9 4 4 2 3" xfId="12229" xr:uid="{857A7544-3BCE-4D2B-A6D8-4060EFC69FAD}"/>
    <cellStyle name="Comma 9 4 4 2 3 2" xfId="22609" xr:uid="{3C845386-DD0D-4613-A146-6785A04FC2CA}"/>
    <cellStyle name="Comma 9 4 4 2 4" xfId="28494" xr:uid="{A373CDC8-DBDB-4B19-BFB6-C534F20C37EB}"/>
    <cellStyle name="Comma 9 4 4 2 5" xfId="26180" xr:uid="{54DC8C73-61C9-4057-873E-9401108C2B6F}"/>
    <cellStyle name="Comma 9 4 4 2 6" xfId="16943" xr:uid="{52C391CC-B8A7-420E-80D5-E049C16AC34D}"/>
    <cellStyle name="Comma 9 4 4 3" xfId="25129" xr:uid="{2F96BC45-D1A8-477B-912B-54E4C4A93C35}"/>
    <cellStyle name="Comma 9 4 5" xfId="4134" xr:uid="{3A5B6A9D-E2F9-4176-8736-970E7F931A38}"/>
    <cellStyle name="Comma 9 4 5 2" xfId="8905" xr:uid="{231E58DE-E60E-4884-A444-43E1D087A008}"/>
    <cellStyle name="Comma 9 4 5 2 2" xfId="29010" xr:uid="{50BE6FA5-AEA9-4730-8B03-94597896F2AC}"/>
    <cellStyle name="Comma 9 4 5 2 3" xfId="27945" xr:uid="{FC375E88-CEB9-42BF-B05D-CC17C8C7FACB}"/>
    <cellStyle name="Comma 9 4 5 2 4" xfId="19285" xr:uid="{8C961C43-0FD4-4DE2-AF9A-F682BF2269EA}"/>
    <cellStyle name="Comma 9 4 5 2 5" xfId="31015" xr:uid="{C70E7451-E225-40B7-9553-75756977E965}"/>
    <cellStyle name="Comma 9 4 5 3" xfId="11738" xr:uid="{97DBAD62-6B6E-4B36-BEDA-3E9C71377653}"/>
    <cellStyle name="Comma 9 4 5 3 2" xfId="22118" xr:uid="{5B2E8434-CDB6-4456-9914-5C1A52D21BA2}"/>
    <cellStyle name="Comma 9 4 5 4" xfId="23807" xr:uid="{43B1E241-E8F2-4E70-A670-726EB7856799}"/>
    <cellStyle name="Comma 9 4 5 5" xfId="16452" xr:uid="{1D690D66-5B99-40BC-A859-3606B2565E5A}"/>
    <cellStyle name="Comma 9 4 6" xfId="4932" xr:uid="{0091691E-B76B-4D47-B30A-70E1F774625F}"/>
    <cellStyle name="Comma 9 4 6 2" xfId="27139" xr:uid="{03F91043-8AF1-4A18-845A-F17760B2E279}"/>
    <cellStyle name="Comma 9 4 6 3" xfId="26023" xr:uid="{60957D1F-98E5-47F2-8A98-70467DECF462}"/>
    <cellStyle name="Comma 9 4 6 4" xfId="14224" xr:uid="{5C397A5E-5721-42D2-9020-F116BDBE3D50}"/>
    <cellStyle name="Comma 9 4 7" xfId="6677" xr:uid="{BF37F11C-F416-4874-9EC2-E625A9DD0D55}"/>
    <cellStyle name="Comma 9 4 7 2" xfId="25855" xr:uid="{6DBE41EF-36D8-4C35-8416-709ECA033017}"/>
    <cellStyle name="Comma 9 4 7 3" xfId="27648" xr:uid="{12019546-0995-48DF-B220-09A66AC498C8}"/>
    <cellStyle name="Comma 9 4 7 4" xfId="17057" xr:uid="{32AF84CE-B18D-464C-A70E-6DE5EC154F9A}"/>
    <cellStyle name="Comma 9 4 8" xfId="9510" xr:uid="{9CB2F9B3-66D1-40D1-952E-C5E337CE3155}"/>
    <cellStyle name="Comma 9 4 8 2" xfId="19890" xr:uid="{EACFA2CD-C989-4EFF-B1E9-0B93E72AA165}"/>
    <cellStyle name="Comma 9 4 9" xfId="23379" xr:uid="{DC4BC53C-6F1B-438D-AE51-C463E2080EF4}"/>
    <cellStyle name="Comma 9 5" xfId="544" xr:uid="{00000000-0005-0000-0000-000031030000}"/>
    <cellStyle name="Comma 9 5 10" xfId="13596" xr:uid="{83B15E35-6B93-4D49-AEF8-1630BB09035E}"/>
    <cellStyle name="Comma 9 5 2" xfId="1836" xr:uid="{00000000-0005-0000-0000-000032030000}"/>
    <cellStyle name="Comma 9 5 2 2" xfId="23871" xr:uid="{DCC8170A-53AF-458D-A295-81F5DBDF94FB}"/>
    <cellStyle name="Comma 9 5 2 2 2" xfId="29733" xr:uid="{4EE9F0A9-B64B-4BBC-877F-5C2DC9EA782C}"/>
    <cellStyle name="Comma 9 5 2 2 2 2" xfId="30816" xr:uid="{7DDDB3C0-0AA8-429A-9485-C1BA4A808B64}"/>
    <cellStyle name="Comma 9 5 2 3" xfId="25739" xr:uid="{BD4F76CC-DB4F-408A-9F04-DD94FC6E59F4}"/>
    <cellStyle name="Comma 9 5 2 4" xfId="30061" xr:uid="{2C5886AA-A058-4749-A25F-7DF620D43BC6}"/>
    <cellStyle name="Comma 9 5 3" xfId="1837" xr:uid="{00000000-0005-0000-0000-000033030000}"/>
    <cellStyle name="Comma 9 5 4" xfId="1835" xr:uid="{00000000-0005-0000-0000-000034030000}"/>
    <cellStyle name="Comma 9 5 5" xfId="4422" xr:uid="{8EC6386D-C2C1-405F-852E-EAC3F4EC2A41}"/>
    <cellStyle name="Comma 9 5 5 2" xfId="9193" xr:uid="{8A7F21B0-5A5D-4C74-B81C-486ACD5191D6}"/>
    <cellStyle name="Comma 9 5 5 2 2" xfId="19573" xr:uid="{E6AFE00C-408F-49CE-97BB-B98173877846}"/>
    <cellStyle name="Comma 9 5 5 2 3" xfId="31087" xr:uid="{2CDF2188-A78B-4855-8CE4-F384313AF8EE}"/>
    <cellStyle name="Comma 9 5 5 2 4" xfId="30815" xr:uid="{A68B76D1-A43A-4AAC-9BB7-E9A4D4A197E0}"/>
    <cellStyle name="Comma 9 5 5 3" xfId="12026" xr:uid="{5D6BBF46-0E92-42E9-8FE6-45DB54368DB5}"/>
    <cellStyle name="Comma 9 5 5 3 2" xfId="22406" xr:uid="{BDC8279A-D582-4486-AC4B-D513E2A5B65C}"/>
    <cellStyle name="Comma 9 5 5 4" xfId="16740" xr:uid="{537E17A7-7BE3-4DD4-B5E0-334C97CB41B1}"/>
    <cellStyle name="Comma 9 5 6" xfId="4933" xr:uid="{3BEECAB2-096E-478B-8733-052CC5DA46D1}"/>
    <cellStyle name="Comma 9 5 6 2" xfId="14225" xr:uid="{132FD597-578A-4B73-932F-F8193B464CB5}"/>
    <cellStyle name="Comma 9 5 7" xfId="6678" xr:uid="{C13BDEBE-EC6F-4B5B-B3FF-187FD5333AD1}"/>
    <cellStyle name="Comma 9 5 7 2" xfId="17058" xr:uid="{640FFE14-AE5F-4D33-94EA-47F986E50348}"/>
    <cellStyle name="Comma 9 5 8" xfId="9511" xr:uid="{A92927A1-ABCD-49F8-9AAF-A2700459F7EF}"/>
    <cellStyle name="Comma 9 5 8 2" xfId="19891" xr:uid="{6FC0863A-4F9B-40B6-857E-4D242A7598FA}"/>
    <cellStyle name="Comma 9 5 9" xfId="25536" xr:uid="{D2C37B91-35F4-4516-8914-A4B4F52CA9F9}"/>
    <cellStyle name="Comma 9 6" xfId="1838" xr:uid="{00000000-0005-0000-0000-000035030000}"/>
    <cellStyle name="Comma 9 6 2" xfId="2880" xr:uid="{00000000-0005-0000-0000-00006D020000}"/>
    <cellStyle name="Comma 9 6 2 2" xfId="7996" xr:uid="{F8DF9D05-4BF2-44A5-8B37-515E769FFBD5}"/>
    <cellStyle name="Comma 9 6 2 2 2" xfId="28511" xr:uid="{72FA9D96-51E4-4F4A-978B-4A85F827A191}"/>
    <cellStyle name="Comma 9 6 2 2 2 2" xfId="31206" xr:uid="{AC86CCF5-87B5-486C-A95D-B373481C3E5D}"/>
    <cellStyle name="Comma 9 6 2 2 2 3" xfId="30817" xr:uid="{A3D88B5A-1B43-49B3-A188-71217E96AF43}"/>
    <cellStyle name="Comma 9 6 2 2 3" xfId="28127" xr:uid="{13D8EEBD-E61C-47F1-8E6D-4914C778CF50}"/>
    <cellStyle name="Comma 9 6 2 2 4" xfId="18376" xr:uid="{2FBE579A-0724-40CE-A96C-AE6C5A8A6738}"/>
    <cellStyle name="Comma 9 6 2 3" xfId="10829" xr:uid="{117361D7-DE3B-48DA-A416-490B2DBE8F56}"/>
    <cellStyle name="Comma 9 6 2 3 2" xfId="21209" xr:uid="{4B1EFDCC-AF3A-4AA3-A4B3-4EA13FEE091E}"/>
    <cellStyle name="Comma 9 6 2 4" xfId="23706" xr:uid="{52309564-43A7-44AD-ACC3-88FC48623B4F}"/>
    <cellStyle name="Comma 9 6 2 5" xfId="15543" xr:uid="{A5167BCE-42C2-4F06-B756-5F61D70AB861}"/>
    <cellStyle name="Comma 9 6 3" xfId="3701" xr:uid="{00000000-0005-0000-0000-000035030000}"/>
    <cellStyle name="Comma 9 6 4" xfId="5657" xr:uid="{F0889DBC-5892-417F-8EE7-FA192F9E9925}"/>
    <cellStyle name="Comma 9 6 4 2" xfId="29767" xr:uid="{B3881E7F-EA6D-4505-A0C2-F6197E7FCB7D}"/>
    <cellStyle name="Comma 9 6 5" xfId="24582" xr:uid="{56AB86CB-57DE-41F5-A230-5CEEE65EC711}"/>
    <cellStyle name="Comma 9 6 6" xfId="13377" xr:uid="{9075C2A9-E0C7-42DA-8F05-B5C16EE5D13C}"/>
    <cellStyle name="Comma 9 7" xfId="1839" xr:uid="{00000000-0005-0000-0000-000036030000}"/>
    <cellStyle name="Comma 9 7 2" xfId="2480" xr:uid="{00000000-0005-0000-0000-00006E020000}"/>
    <cellStyle name="Comma 9 7 2 2" xfId="7604" xr:uid="{D5B135C5-3CB5-4DF1-B349-0B52A0BC6519}"/>
    <cellStyle name="Comma 9 7 2 2 2" xfId="17984" xr:uid="{839A207B-8E9A-435A-B9A2-4DB69BB8C548}"/>
    <cellStyle name="Comma 9 7 2 3" xfId="10437" xr:uid="{7A2A9931-09CA-4C00-8628-5260613B428F}"/>
    <cellStyle name="Comma 9 7 2 3 2" xfId="20817" xr:uid="{BB635F78-7B5F-469E-A4E1-A95E414DCC15}"/>
    <cellStyle name="Comma 9 7 2 4" xfId="27707" xr:uid="{E697571F-732E-4AA2-8232-8ADA520FD7E3}"/>
    <cellStyle name="Comma 9 7 2 5" xfId="27042" xr:uid="{2C8384A5-EDEB-4BC1-BCE6-5F8E40BA29C5}"/>
    <cellStyle name="Comma 9 7 2 6" xfId="15151" xr:uid="{5BA22906-1C66-4AAA-9480-D2A998B67ED2}"/>
    <cellStyle name="Comma 9 7 3" xfId="3659" xr:uid="{00000000-0005-0000-0000-000036030000}"/>
    <cellStyle name="Comma 9 7 4" xfId="5658" xr:uid="{30261AFC-BC09-4145-A1C1-20C674F34240}"/>
    <cellStyle name="Comma 9 7 4 2" xfId="29865" xr:uid="{F821CFCD-FFB9-4C80-B833-DA30AE5E5A8C}"/>
    <cellStyle name="Comma 9 7 5" xfId="24923" xr:uid="{29E6EB39-4CF9-46EE-BB9A-ACC34553CA10}"/>
    <cellStyle name="Comma 9 7 6" xfId="12867" xr:uid="{B716D2F0-27D6-45B7-9D21-02D2AFFE409C}"/>
    <cellStyle name="Comma 9 8" xfId="1819" xr:uid="{00000000-0005-0000-0000-000037030000}"/>
    <cellStyle name="Comma 9 8 2" xfId="2174" xr:uid="{00000000-0005-0000-0000-000055020000}"/>
    <cellStyle name="Comma 9 8 2 2" xfId="7300" xr:uid="{0681815D-DA0A-44AC-B63D-096C72FAF05F}"/>
    <cellStyle name="Comma 9 8 2 2 2" xfId="17680" xr:uid="{4E66BBA4-5680-4D52-8C98-7FD554A826E1}"/>
    <cellStyle name="Comma 9 8 2 3" xfId="10133" xr:uid="{8A8E8938-B03B-4A5B-B9C5-378A6A3693A6}"/>
    <cellStyle name="Comma 9 8 2 3 2" xfId="20513" xr:uid="{50971F9A-6718-488A-A0F2-E7DA43E14EA9}"/>
    <cellStyle name="Comma 9 8 2 4" xfId="27924" xr:uid="{0F5FA70B-01F5-4593-A104-BDD6E3273FAB}"/>
    <cellStyle name="Comma 9 8 2 5" xfId="25963" xr:uid="{B66DC2D6-5D54-4F8E-82C0-EC4FEB159109}"/>
    <cellStyle name="Comma 9 8 2 6" xfId="14847" xr:uid="{80F29169-2463-4D00-9FF7-78830790E047}"/>
    <cellStyle name="Comma 9 8 3" xfId="3546" xr:uid="{00000000-0005-0000-0000-000037030000}"/>
    <cellStyle name="Comma 9 8 4" xfId="25253" xr:uid="{002E24B2-B2C8-44B9-8713-3DE11B6D9157}"/>
    <cellStyle name="Comma 9 9" xfId="3877" xr:uid="{843F6AD1-FCB4-445A-AA8D-FE1C9F50769F}"/>
    <cellStyle name="Comma 9 9 2" xfId="8708" xr:uid="{95A34064-24CD-4754-9807-8A57438B2F68}"/>
    <cellStyle name="Comma 9 9 2 2" xfId="19088" xr:uid="{7555BDD1-0452-4A18-A1C8-2D9D28563F51}"/>
    <cellStyle name="Comma 9 9 3" xfId="11541" xr:uid="{6B5AB9F2-6D06-45A2-91F3-BB97F134CEA2}"/>
    <cellStyle name="Comma 9 9 3 2" xfId="21921" xr:uid="{5C5B9B25-98D4-49A4-940B-809F1F4D44DD}"/>
    <cellStyle name="Comma 9 9 4" xfId="28053" xr:uid="{86BCF2E4-A5F7-4B4D-9E16-0B7509DA28D2}"/>
    <cellStyle name="Comma 9 9 5" xfId="28682" xr:uid="{7A68E2DD-3DD2-483A-8D01-3717E66A3056}"/>
    <cellStyle name="Comma 9 9 6" xfId="16255" xr:uid="{C6FC2547-1541-496E-83B5-C02EE9239EC9}"/>
    <cellStyle name="Currency" xfId="545" builtinId="4"/>
    <cellStyle name="Currency 10" xfId="9512" xr:uid="{E689EB5D-FEBE-4207-8328-F59950977F17}"/>
    <cellStyle name="Currency 10 2" xfId="19892" xr:uid="{2B6095D5-BCD8-4CCD-85E7-EE646FEB2A7C}"/>
    <cellStyle name="Currency 11" xfId="31725" xr:uid="{50C09DAD-7BB7-4B5C-917D-B69F3EB82B30}"/>
    <cellStyle name="Currency 12" xfId="31726" xr:uid="{69491EB7-021E-4ADE-A85E-04FC9A02E371}"/>
    <cellStyle name="Currency 2" xfId="546" xr:uid="{00000000-0005-0000-0000-000039030000}"/>
    <cellStyle name="Currency 2 2" xfId="547" xr:uid="{00000000-0005-0000-0000-00003A030000}"/>
    <cellStyle name="Currency 2 2 2" xfId="1841" xr:uid="{00000000-0005-0000-0000-00003B030000}"/>
    <cellStyle name="Currency 2 2 2 2" xfId="25522" xr:uid="{F33B5A7B-A6F4-4F39-9943-AAAD1FE7791C}"/>
    <cellStyle name="Currency 2 2 2 2 2" xfId="29675" xr:uid="{8A10BD16-5AEB-494E-881F-7E0D230EA123}"/>
    <cellStyle name="Currency 2 2 2 3" xfId="25760" xr:uid="{8F717FAC-E6A7-4309-961E-F4148D0E234D}"/>
    <cellStyle name="Currency 2 2 3" xfId="1842" xr:uid="{00000000-0005-0000-0000-00003C030000}"/>
    <cellStyle name="Currency 2 2 3 2" xfId="31310" xr:uid="{7BFE6CF7-9CFB-4E56-9502-51B9DDDA54DC}"/>
    <cellStyle name="Currency 2 2 3 3" xfId="31261" xr:uid="{1228AB1E-3502-40BF-A461-A45B15291AD2}"/>
    <cellStyle name="Currency 2 2 4" xfId="1840" xr:uid="{00000000-0005-0000-0000-00003D030000}"/>
    <cellStyle name="Currency 2 2 5" xfId="30403" xr:uid="{6C56C78C-CF80-400B-8AD4-5EA478965CBC}"/>
    <cellStyle name="Currency 2 2 5 2" xfId="30445" xr:uid="{52EAF437-DE7B-45B5-A79E-F2F09DDEC780}"/>
    <cellStyle name="Currency 2 2 6" xfId="31732" xr:uid="{B1431204-32C2-4525-9311-376EB91B9E68}"/>
    <cellStyle name="Currency 2 3" xfId="548" xr:uid="{00000000-0005-0000-0000-00003E030000}"/>
    <cellStyle name="Currency 2 4" xfId="549" xr:uid="{00000000-0005-0000-0000-00003F030000}"/>
    <cellStyle name="Currency 2 4 10" xfId="27031" xr:uid="{E2BB59DD-EAC6-4905-8F26-36D6C8445F5A}"/>
    <cellStyle name="Currency 2 4 11" xfId="14227" xr:uid="{EFB3DA06-E140-4491-AB6E-684BE1B48751}"/>
    <cellStyle name="Currency 2 4 2" xfId="550" xr:uid="{00000000-0005-0000-0000-000040030000}"/>
    <cellStyle name="Currency 2 4 2 2" xfId="1845" xr:uid="{00000000-0005-0000-0000-000041030000}"/>
    <cellStyle name="Currency 2 4 2 3" xfId="1846" xr:uid="{00000000-0005-0000-0000-000042030000}"/>
    <cellStyle name="Currency 2 4 2 4" xfId="1844" xr:uid="{00000000-0005-0000-0000-000043030000}"/>
    <cellStyle name="Currency 2 4 2 5" xfId="6681" xr:uid="{6B07941A-733F-4265-B589-986D489FB7FB}"/>
    <cellStyle name="Currency 2 4 2 5 2" xfId="17061" xr:uid="{A75C8787-838D-458D-9893-435FAFB16D29}"/>
    <cellStyle name="Currency 2 4 2 6" xfId="9514" xr:uid="{4A2CCE91-071D-4DFC-94AA-3F311A8B76DD}"/>
    <cellStyle name="Currency 2 4 2 6 2" xfId="19894" xr:uid="{F9F12B49-8742-44E9-86C5-23FD4B485300}"/>
    <cellStyle name="Currency 2 4 2 7" xfId="25184" xr:uid="{8C613C50-0C1C-451F-91C4-8486798283CE}"/>
    <cellStyle name="Currency 2 4 2 8" xfId="14228" xr:uid="{F0C44351-F905-47A4-AD58-729DEE0B4430}"/>
    <cellStyle name="Currency 2 4 3" xfId="1847" xr:uid="{00000000-0005-0000-0000-000044030000}"/>
    <cellStyle name="Currency 2 4 3 2" xfId="31311" xr:uid="{63EA3BD5-D743-4D3E-B117-DC4C143B3472}"/>
    <cellStyle name="Currency 2 4 3 3" xfId="31270" xr:uid="{143BD92B-F210-4D52-85D1-C1196C82AA7E}"/>
    <cellStyle name="Currency 2 4 4" xfId="1848" xr:uid="{00000000-0005-0000-0000-000045030000}"/>
    <cellStyle name="Currency 2 4 5" xfId="1843" xr:uid="{00000000-0005-0000-0000-000046030000}"/>
    <cellStyle name="Currency 2 4 6" xfId="6680" xr:uid="{8CFBB05E-FC06-4B48-9CB7-78AB3B06959E}"/>
    <cellStyle name="Currency 2 4 6 2" xfId="17060" xr:uid="{24208534-EA6E-486C-9511-89CD5A46A0BC}"/>
    <cellStyle name="Currency 2 4 6 3" xfId="29820" xr:uid="{7495F884-4559-4BB6-B6DD-02CAC4FD0E91}"/>
    <cellStyle name="Currency 2 4 7" xfId="9513" xr:uid="{E9C1AF90-268C-4F7A-A2C6-48777BDDBCCB}"/>
    <cellStyle name="Currency 2 4 7 2" xfId="19893" xr:uid="{58A25324-231A-479A-B501-749E4161E97F}"/>
    <cellStyle name="Currency 2 4 8" xfId="24632" xr:uid="{27BCA51D-A890-4632-B002-5D71C0530BA5}"/>
    <cellStyle name="Currency 2 4 9" xfId="22900" xr:uid="{F015D0BA-F72C-4632-855D-37F062B28834}"/>
    <cellStyle name="Currency 2 5" xfId="1849" xr:uid="{00000000-0005-0000-0000-000047030000}"/>
    <cellStyle name="Currency 2 5 2" xfId="31272" xr:uid="{C9960BEB-433F-4D8A-AB3D-38B8005C5B97}"/>
    <cellStyle name="Currency 2 5 3" xfId="31312" xr:uid="{17E81078-713B-441E-8C51-6F85DC0B3771}"/>
    <cellStyle name="Currency 2 5 4" xfId="31254" xr:uid="{71529EA7-54A6-4052-B414-B4F635F70A11}"/>
    <cellStyle name="Currency 2 6" xfId="30402" xr:uid="{BCAB48D8-82F5-4F43-A322-3E67DE7472E1}"/>
    <cellStyle name="Currency 2 6 2" xfId="31260" xr:uid="{E8739B1A-634F-45BD-BCE4-041B23EE0F95}"/>
    <cellStyle name="Currency 2 7" xfId="31731" xr:uid="{64F74D17-D806-4C43-B557-ADB798BEED05}"/>
    <cellStyle name="Currency 3" xfId="551" xr:uid="{00000000-0005-0000-0000-000048030000}"/>
    <cellStyle name="Currency 3 10" xfId="30619" xr:uid="{CC98C09A-FB90-4F09-8713-CE67BE1C4FA6}"/>
    <cellStyle name="Currency 3 11" xfId="30917" xr:uid="{AC79C766-96F4-4BB0-9D53-CAD075CD5FB9}"/>
    <cellStyle name="Currency 3 12" xfId="31730" xr:uid="{BBB3409B-21CA-4FEF-99F6-CD30D3F98184}"/>
    <cellStyle name="Currency 3 2" xfId="552" xr:uid="{00000000-0005-0000-0000-000049030000}"/>
    <cellStyle name="Currency 3 2 2" xfId="1851" xr:uid="{00000000-0005-0000-0000-00004A030000}"/>
    <cellStyle name="Currency 3 2 2 2" xfId="30603" xr:uid="{87CC1BB8-D490-4CBA-AE62-52158B1BF23D}"/>
    <cellStyle name="Currency 3 2 2 2 2" xfId="30819" xr:uid="{0C94806D-7676-421F-9E69-D685AFF23599}"/>
    <cellStyle name="Currency 3 2 2 3" xfId="30564" xr:uid="{1EE52B54-EC85-4641-BC5E-D5D513A14121}"/>
    <cellStyle name="Currency 3 2 2 4" xfId="30930" xr:uid="{9104C6C5-305B-4CE0-B9BE-66CC40287E6D}"/>
    <cellStyle name="Currency 3 2 3" xfId="1852" xr:uid="{00000000-0005-0000-0000-00004B030000}"/>
    <cellStyle name="Currency 3 2 3 2" xfId="30614" xr:uid="{2D020D6F-B1E2-42BA-9525-8CD612C11686}"/>
    <cellStyle name="Currency 3 2 3 2 2" xfId="30820" xr:uid="{793F920B-E972-4134-AAFB-C8B0826B0E0C}"/>
    <cellStyle name="Currency 3 2 3 3" xfId="30575" xr:uid="{B4E6E47A-8B2C-4E61-BB8D-30D9C4F7C82A}"/>
    <cellStyle name="Currency 3 2 3 4" xfId="30941" xr:uid="{F852420D-7AB5-4DD1-92DF-D97324C12DE3}"/>
    <cellStyle name="Currency 3 2 4" xfId="1850" xr:uid="{00000000-0005-0000-0000-00004C030000}"/>
    <cellStyle name="Currency 3 2 4 2" xfId="30556" xr:uid="{143D821B-A1E5-45AA-8D28-FA09A9A6E54E}"/>
    <cellStyle name="Currency 3 2 4 2 2" xfId="30821" xr:uid="{5A603EFF-9CB2-4DC6-9418-67911C9EF2AE}"/>
    <cellStyle name="Currency 3 2 5" xfId="6682" xr:uid="{4FCFE811-3755-46F4-8803-2EFC844A90DA}"/>
    <cellStyle name="Currency 3 2 5 2" xfId="17062" xr:uid="{1F927C96-6E01-4C40-9B2D-7222789598FC}"/>
    <cellStyle name="Currency 3 2 5 2 2" xfId="30818" xr:uid="{82416E93-F733-465F-9221-BF5CA319CA6B}"/>
    <cellStyle name="Currency 3 2 5 3" xfId="30446" xr:uid="{CFB4445B-2822-44EE-97D3-586E0F3CB5E1}"/>
    <cellStyle name="Currency 3 2 6" xfId="9515" xr:uid="{A25B73E7-4A18-4EDD-982A-FC35F1B762F1}"/>
    <cellStyle name="Currency 3 2 6 2" xfId="19895" xr:uid="{FCE94371-A497-4F1A-B43C-D5DF03027CDF}"/>
    <cellStyle name="Currency 3 2 7" xfId="25616" xr:uid="{E1682AC9-7E11-46F4-8DF3-337BFBCF6CAC}"/>
    <cellStyle name="Currency 3 2 8" xfId="14229" xr:uid="{ADDB2CFA-D549-4A22-A71D-B2AEB10EA70D}"/>
    <cellStyle name="Currency 3 3" xfId="30412" xr:uid="{D9261D7C-4BB0-4F23-8A7D-89513C8C9F65}"/>
    <cellStyle name="Currency 3 4" xfId="30413" xr:uid="{56B42A0C-41FC-4CE6-B7AD-37115BE76475}"/>
    <cellStyle name="Currency 3 4 2" xfId="30447" xr:uid="{FAFC5492-58AD-4064-AA46-E99FA44DE317}"/>
    <cellStyle name="Currency 3 4 2 2" xfId="30604" xr:uid="{26A558A6-6954-4BC7-9B2E-CB04CA19DF15}"/>
    <cellStyle name="Currency 3 4 2 2 2" xfId="30822" xr:uid="{BAD0F4FB-A620-4584-9052-59B615478FE4}"/>
    <cellStyle name="Currency 3 4 2 3" xfId="30565" xr:uid="{CF89AC64-B129-47C4-9033-859EF82BC59F}"/>
    <cellStyle name="Currency 3 4 2 4" xfId="30931" xr:uid="{BFD1A78F-8924-435D-8C6C-0D4901C78012}"/>
    <cellStyle name="Currency 3 4 3" xfId="30557" xr:uid="{20CD84F8-EDE8-4AF4-B532-A3E1B5109EF4}"/>
    <cellStyle name="Currency 3 4 3 2" xfId="30634" xr:uid="{DF88B98C-68E1-47F3-A338-2C5D7520D934}"/>
    <cellStyle name="Currency 3 4 3 3" xfId="30944" xr:uid="{45BC16B4-B7BF-4099-8716-EADE89E871F5}"/>
    <cellStyle name="Currency 3 4 4" xfId="30590" xr:uid="{68808DD4-EE59-4BA1-BF12-A45A21B1D415}"/>
    <cellStyle name="Currency 3 4 5" xfId="30623" xr:uid="{D16E1CA0-3C3A-427D-9FC3-9BB85E6A1553}"/>
    <cellStyle name="Currency 3 4 6" xfId="30921" xr:uid="{FAD81B93-BBB8-43D5-BD80-94DF096C6A51}"/>
    <cellStyle name="Currency 3 5" xfId="30414" xr:uid="{81863DDD-1FEA-49F1-AEA7-615BE80C86A1}"/>
    <cellStyle name="Currency 3 5 2" xfId="30448" xr:uid="{CE9DCB24-732B-4ADA-857C-6F58DD618B77}"/>
    <cellStyle name="Currency 3 5 2 2" xfId="30605" xr:uid="{34227F4F-8C86-4B60-BC19-C90512E35E07}"/>
    <cellStyle name="Currency 3 5 2 2 2" xfId="30823" xr:uid="{239D24BD-EA61-4223-A6AC-E2D0B4B19C16}"/>
    <cellStyle name="Currency 3 5 2 3" xfId="30566" xr:uid="{DD97E0D8-3A98-41BE-B0BE-039F013CA0A8}"/>
    <cellStyle name="Currency 3 5 2 4" xfId="30932" xr:uid="{7558C0CC-CC3C-48DB-873C-E663906AD405}"/>
    <cellStyle name="Currency 3 5 3" xfId="30591" xr:uid="{06599778-836F-4CFE-92BA-FDF17CE2D98E}"/>
    <cellStyle name="Currency 3 5 3 2" xfId="30635" xr:uid="{2D11F2B4-9C32-4FD4-856C-702A205F961B}"/>
    <cellStyle name="Currency 3 5 3 3" xfId="30945" xr:uid="{DF42840B-E34C-485E-9570-C84EC1F5ECCC}"/>
    <cellStyle name="Currency 3 5 4" xfId="30624" xr:uid="{DFF81114-405C-4BD9-882E-3E6DCC627BBA}"/>
    <cellStyle name="Currency 3 5 5" xfId="30922" xr:uid="{889487E8-CDE1-4124-A152-07293079280A}"/>
    <cellStyle name="Currency 3 6" xfId="30555" xr:uid="{E6F281E3-0276-4ECA-AC9C-37A1F772038D}"/>
    <cellStyle name="Currency 3 7" xfId="30572" xr:uid="{5086352A-41FE-4853-9FBE-0A6014B61D30}"/>
    <cellStyle name="Currency 3 7 2" xfId="30611" xr:uid="{7367140C-062D-4451-8ECD-8EE326D93E2A}"/>
    <cellStyle name="Currency 3 7 3" xfId="30630" xr:uid="{EE3C1B3E-C238-41D4-83A6-0E95DA0C6E18}"/>
    <cellStyle name="Currency 3 7 4" xfId="30937" xr:uid="{95BC5195-8BFF-481F-A698-758C4BBDB773}"/>
    <cellStyle name="Currency 3 8" xfId="30545" xr:uid="{0CD1A085-9703-4560-91E9-56A6256AB4B6}"/>
    <cellStyle name="Currency 3 9" xfId="30576" xr:uid="{DB854ECE-A65B-4464-A0DC-C7561B51E415}"/>
    <cellStyle name="Currency 4" xfId="553" xr:uid="{00000000-0005-0000-0000-00004D030000}"/>
    <cellStyle name="Currency 4 10" xfId="554" xr:uid="{00000000-0005-0000-0000-00004E030000}"/>
    <cellStyle name="Currency 4 10 10" xfId="12681" xr:uid="{C89A52B3-84DE-4D56-AB19-F2222440D6C3}"/>
    <cellStyle name="Currency 4 10 2" xfId="1855" xr:uid="{00000000-0005-0000-0000-00004F030000}"/>
    <cellStyle name="Currency 4 10 2 2" xfId="3084" xr:uid="{00000000-0005-0000-0000-000075020000}"/>
    <cellStyle name="Currency 4 10 2 2 2" xfId="8163" xr:uid="{7A792EC4-ACE5-466A-BF18-DA894CE6B7E6}"/>
    <cellStyle name="Currency 4 10 2 2 2 2" xfId="18543" xr:uid="{82EF5D85-311B-4726-91D4-7AEA7459CB9A}"/>
    <cellStyle name="Currency 4 10 2 2 3" xfId="10996" xr:uid="{18F09CAA-3970-48F4-8028-B9700EEADCCB}"/>
    <cellStyle name="Currency 4 10 2 2 3 2" xfId="21376" xr:uid="{FBE3B2B8-BF65-4F7D-810C-65B197035DF8}"/>
    <cellStyle name="Currency 4 10 2 2 4" xfId="28668" xr:uid="{6B3573D9-B002-4527-BE7A-14C87DB37E3F}"/>
    <cellStyle name="Currency 4 10 2 2 5" xfId="28002" xr:uid="{3458A60A-E96B-4782-9C92-3C1E6BE08ED3}"/>
    <cellStyle name="Currency 4 10 2 2 6" xfId="15710" xr:uid="{EE4DF844-B7A5-4C38-8430-F6129C4964E3}"/>
    <cellStyle name="Currency 4 10 2 3" xfId="2052" xr:uid="{00000000-0005-0000-0000-00004F030000}"/>
    <cellStyle name="Currency 4 10 2 4" xfId="5659" xr:uid="{A2AAE002-0A20-488C-9C52-4228652B0BF6}"/>
    <cellStyle name="Currency 4 10 2 4 2" xfId="29780" xr:uid="{BF8FBF9C-A9AE-4570-B79D-C7C876F315A5}"/>
    <cellStyle name="Currency 4 10 2 5" xfId="25409" xr:uid="{B0582985-45F2-4C4B-80A7-F2EC0648FFB9}"/>
    <cellStyle name="Currency 4 10 2 6" xfId="13597" xr:uid="{22E4A5B0-9FF4-47B3-85B5-231E69F48698}"/>
    <cellStyle name="Currency 4 10 3" xfId="1856" xr:uid="{00000000-0005-0000-0000-000050030000}"/>
    <cellStyle name="Currency 4 10 3 2" xfId="24733" xr:uid="{CA990BB0-C204-4B40-886F-F2954B0D0D94}"/>
    <cellStyle name="Currency 4 10 3 3" xfId="24530" xr:uid="{7D6C6936-280A-4C1C-8BFF-53EA962C5745}"/>
    <cellStyle name="Currency 4 10 3 4" xfId="30062" xr:uid="{40918CAD-B437-47A8-B12D-997B4568D142}"/>
    <cellStyle name="Currency 4 10 3 5" xfId="29664" xr:uid="{67C50BD9-2CAF-4C73-BD9D-C799CBCDBB6B}"/>
    <cellStyle name="Currency 4 10 4" xfId="1854" xr:uid="{00000000-0005-0000-0000-000051030000}"/>
    <cellStyle name="Currency 4 10 4 2" xfId="24283" xr:uid="{ED9A845B-35BA-45AD-AF0D-05D9F0ECF894}"/>
    <cellStyle name="Currency 4 10 4 3" xfId="23778" xr:uid="{D5B3556B-A73E-4DB9-A41F-1F71F0BEC923}"/>
    <cellStyle name="Currency 4 10 5" xfId="4136" xr:uid="{28316C04-2271-4F96-8382-FEA953367420}"/>
    <cellStyle name="Currency 4 10 5 2" xfId="8907" xr:uid="{21AE18FF-01CE-414B-8875-3BAD9B9FCB74}"/>
    <cellStyle name="Currency 4 10 5 2 2" xfId="19287" xr:uid="{9966A440-B95F-4ADC-9324-D570952B48A6}"/>
    <cellStyle name="Currency 4 10 5 2 3" xfId="31017" xr:uid="{0871327B-F0E4-4A2A-83E5-48144795B73F}"/>
    <cellStyle name="Currency 4 10 5 2 4" xfId="30824" xr:uid="{F6878F02-5380-4822-B59B-FA3551951465}"/>
    <cellStyle name="Currency 4 10 5 3" xfId="11740" xr:uid="{8EDF15E3-3BF4-4105-81C3-E58B929AF5B2}"/>
    <cellStyle name="Currency 4 10 5 3 2" xfId="22120" xr:uid="{567DDC84-5198-4391-AC59-3C901AD1288D}"/>
    <cellStyle name="Currency 4 10 5 4" xfId="25950" xr:uid="{60920962-F1EA-43F0-A991-A08232A9634E}"/>
    <cellStyle name="Currency 4 10 5 5" xfId="28206" xr:uid="{D87AB717-F7E9-4807-B0A8-76E8CF9660A8}"/>
    <cellStyle name="Currency 4 10 5 6" xfId="16454" xr:uid="{B11E6810-51CE-4318-A490-C1192DB9235C}"/>
    <cellStyle name="Currency 4 10 6" xfId="4936" xr:uid="{F803A6F7-BC98-40BE-B52A-DDBD368BD4A7}"/>
    <cellStyle name="Currency 4 10 6 2" xfId="28037" xr:uid="{24DF6FA4-CC8D-41D8-A018-9EF7C39184F9}"/>
    <cellStyle name="Currency 4 10 6 3" xfId="28438" xr:uid="{BE24D556-7083-4982-A77C-092D2A3B50D3}"/>
    <cellStyle name="Currency 4 10 6 4" xfId="14231" xr:uid="{77673FEB-C8F7-4DBD-9C8B-128DB655EB07}"/>
    <cellStyle name="Currency 4 10 7" xfId="6684" xr:uid="{E7B1152D-13C8-4C51-99D0-C1CE86CA2672}"/>
    <cellStyle name="Currency 4 10 7 2" xfId="17064" xr:uid="{9F440BE2-68A6-4EF1-861E-6FCD31280449}"/>
    <cellStyle name="Currency 4 10 8" xfId="9517" xr:uid="{69CFF2B3-C837-4AF4-82CA-58394D59C04B}"/>
    <cellStyle name="Currency 4 10 8 2" xfId="19897" xr:uid="{2252050E-2952-4216-9021-BCEE2F54784E}"/>
    <cellStyle name="Currency 4 10 9" xfId="24281" xr:uid="{6C0D5AE9-E8ED-4663-A503-398A88041B84}"/>
    <cellStyle name="Currency 4 11" xfId="555" xr:uid="{00000000-0005-0000-0000-000052030000}"/>
    <cellStyle name="Currency 4 11 2" xfId="1858" xr:uid="{00000000-0005-0000-0000-000053030000}"/>
    <cellStyle name="Currency 4 11 2 2" xfId="25669" xr:uid="{6AE32305-D723-4F2B-9726-69A14A97E3DF}"/>
    <cellStyle name="Currency 4 11 2 2 2" xfId="29796" xr:uid="{E480E336-5C3C-44AC-9220-09707E85CE00}"/>
    <cellStyle name="Currency 4 11 2 2 2 2" xfId="30826" xr:uid="{4D352770-668B-4CB1-9BFD-BFF3A4AC1C1B}"/>
    <cellStyle name="Currency 4 11 2 3" xfId="22790" xr:uid="{5ABBA574-11C1-4A53-8D6F-81175CE6891C}"/>
    <cellStyle name="Currency 4 11 2 4" xfId="30042" xr:uid="{91030C44-997A-4D80-B0EF-B6069FB20D88}"/>
    <cellStyle name="Currency 4 11 3" xfId="1859" xr:uid="{00000000-0005-0000-0000-000054030000}"/>
    <cellStyle name="Currency 4 11 4" xfId="1857" xr:uid="{00000000-0005-0000-0000-000055030000}"/>
    <cellStyle name="Currency 4 11 5" xfId="4937" xr:uid="{BFC9E390-F889-4696-9995-875A71621CBA}"/>
    <cellStyle name="Currency 4 11 5 2" xfId="14232" xr:uid="{8AECC12D-B054-4142-9C5F-758968040410}"/>
    <cellStyle name="Currency 4 11 5 2 2" xfId="31117" xr:uid="{C0B40B35-E5C0-4FB5-9DCF-943164FD01CF}"/>
    <cellStyle name="Currency 4 11 5 2 3" xfId="30825" xr:uid="{E4F6EF9A-2249-4A18-99D1-59B07C1167CD}"/>
    <cellStyle name="Currency 4 11 6" xfId="6685" xr:uid="{0B58B3C8-2CC9-497F-8371-C9F709B7FDE3}"/>
    <cellStyle name="Currency 4 11 6 2" xfId="17065" xr:uid="{3DC1AB66-354C-4573-99AC-B2AFCBB0FB06}"/>
    <cellStyle name="Currency 4 11 7" xfId="9518" xr:uid="{8147509B-15A1-4C96-A0C2-45BD4C595CC9}"/>
    <cellStyle name="Currency 4 11 7 2" xfId="19898" xr:uid="{41CBA3BB-6B53-4097-A6A0-65C21B147329}"/>
    <cellStyle name="Currency 4 11 8" xfId="25119" xr:uid="{04ACA9BD-851F-42B7-91D0-95019CD4E73C}"/>
    <cellStyle name="Currency 4 11 9" xfId="13379" xr:uid="{F2C1A7B9-8D2A-4045-8439-6F7BD31BCAD2}"/>
    <cellStyle name="Currency 4 12" xfId="1860" xr:uid="{00000000-0005-0000-0000-000056030000}"/>
    <cellStyle name="Currency 4 12 2" xfId="2435" xr:uid="{00000000-0005-0000-0000-000077020000}"/>
    <cellStyle name="Currency 4 12 2 2" xfId="7559" xr:uid="{3D331767-DFA7-49F7-B67B-E2844C1A1125}"/>
    <cellStyle name="Currency 4 12 2 2 2" xfId="17939" xr:uid="{47AE85F2-3195-456D-AD1F-5296A0FD07A1}"/>
    <cellStyle name="Currency 4 12 2 2 2 2" xfId="31132" xr:uid="{59565F86-36CB-4BB2-8FFA-3406B5C83954}"/>
    <cellStyle name="Currency 4 12 2 2 2 3" xfId="30827" xr:uid="{CADA9377-013A-437D-AE8B-EEFEA9B1C519}"/>
    <cellStyle name="Currency 4 12 2 3" xfId="10392" xr:uid="{74AA856C-1546-48A1-902B-0B9C48E13197}"/>
    <cellStyle name="Currency 4 12 2 3 2" xfId="20772" xr:uid="{DB56C7FD-1566-4A75-8FCC-9C848565BFF6}"/>
    <cellStyle name="Currency 4 12 2 4" xfId="15106" xr:uid="{29096738-BB6A-486C-9D3B-D9E98C7DF5A2}"/>
    <cellStyle name="Currency 4 12 2 5" xfId="30449" xr:uid="{A1023E56-DF96-4373-8785-3BEA0179AB65}"/>
    <cellStyle name="Currency 4 12 3" xfId="3606" xr:uid="{00000000-0005-0000-0000-000056030000}"/>
    <cellStyle name="Currency 4 12 4" xfId="5660" xr:uid="{442882FD-A814-4225-99B5-C1E0B22554C2}"/>
    <cellStyle name="Currency 4 12 4 2" xfId="29744" xr:uid="{80832A7C-4F8F-4063-9660-3EE52C1F2BAF}"/>
    <cellStyle name="Currency 4 12 5" xfId="22760" xr:uid="{63F35A41-69FD-49A0-A60E-7B3978025D2D}"/>
    <cellStyle name="Currency 4 12 6" xfId="12821" xr:uid="{BE8AD55E-3093-4446-86E2-D073A8C1FFA1}"/>
    <cellStyle name="Currency 4 13" xfId="1861" xr:uid="{00000000-0005-0000-0000-000057030000}"/>
    <cellStyle name="Currency 4 13 2" xfId="2165" xr:uid="{00000000-0005-0000-0000-000073020000}"/>
    <cellStyle name="Currency 4 13 2 2" xfId="7291" xr:uid="{ED095754-1457-4145-9AB5-64B9CBFBC360}"/>
    <cellStyle name="Currency 4 13 2 2 2" xfId="17671" xr:uid="{8091C615-6AC9-417A-9B8D-39A46392F9F0}"/>
    <cellStyle name="Currency 4 13 2 3" xfId="10124" xr:uid="{842A2EB4-2F05-4C39-8A60-C6703A06F64D}"/>
    <cellStyle name="Currency 4 13 2 3 2" xfId="20504" xr:uid="{258F88F9-5150-4BC3-96C5-9ED93391EAFF}"/>
    <cellStyle name="Currency 4 13 2 4" xfId="28296" xr:uid="{53E75C48-0B63-4183-9B7C-D7E63C929532}"/>
    <cellStyle name="Currency 4 13 2 5" xfId="27337" xr:uid="{C17836A6-C549-4DBA-A4BB-6076037FA8EE}"/>
    <cellStyle name="Currency 4 13 2 6" xfId="14838" xr:uid="{14041440-C9DD-441B-854D-DD8735680B6E}"/>
    <cellStyle name="Currency 4 13 3" xfId="2077" xr:uid="{00000000-0005-0000-0000-000057030000}"/>
    <cellStyle name="Currency 4 13 4" xfId="23378" xr:uid="{D88FAFBE-9691-4F2E-80BC-179C5A201D6E}"/>
    <cellStyle name="Currency 4 13 4 2" xfId="29857" xr:uid="{B799D5DA-0548-4483-A7DA-59D6502F3999}"/>
    <cellStyle name="Currency 4 13 5" xfId="30000" xr:uid="{4FCFD07F-7408-4267-B201-B872777B8AC2}"/>
    <cellStyle name="Currency 4 14" xfId="1853" xr:uid="{00000000-0005-0000-0000-000058030000}"/>
    <cellStyle name="Currency 4 14 2" xfId="25802" xr:uid="{FBE6B4CA-BCAB-44EE-A7E9-70F4C6699F61}"/>
    <cellStyle name="Currency 4 14 2 2" xfId="30828" xr:uid="{08C9B446-C64D-40BA-8420-DEAE598B52CC}"/>
    <cellStyle name="Currency 4 14 2 3" xfId="30579" xr:uid="{7D39938B-7E55-4F5A-BF14-F961544A2D2A}"/>
    <cellStyle name="Currency 4 14 3" xfId="25775" xr:uid="{9A16FB8B-ADB5-4AC7-9F1A-D13AAB955871}"/>
    <cellStyle name="Currency 4 15" xfId="3881" xr:uid="{8A16B6F4-4C91-4357-9C17-F36A8BA48B18}"/>
    <cellStyle name="Currency 4 15 2" xfId="8712" xr:uid="{8EB94A9F-EF8B-4EA7-897E-FE94FBF423D5}"/>
    <cellStyle name="Currency 4 15 2 2" xfId="19092" xr:uid="{98BB6A6F-5B49-4748-8DB0-C0E4275141D6}"/>
    <cellStyle name="Currency 4 15 3" xfId="11545" xr:uid="{38A5F320-0DE0-46D5-A927-27C5471EBED7}"/>
    <cellStyle name="Currency 4 15 3 2" xfId="21925" xr:uid="{571A51F8-6074-48F7-BBB4-1AC0F039850E}"/>
    <cellStyle name="Currency 4 15 4" xfId="27294" xr:uid="{B2877688-2F6B-4368-95B5-4718C229756B}"/>
    <cellStyle name="Currency 4 15 5" xfId="26518" xr:uid="{C27C6762-C1D9-464C-B909-10F478B0DAED}"/>
    <cellStyle name="Currency 4 15 6" xfId="16259" xr:uid="{C60FEDF8-8FD8-476E-B86E-1BEECE6D3847}"/>
    <cellStyle name="Currency 4 16" xfId="4935" xr:uid="{2E48FC4A-ACA0-4D64-BB27-D26AB243475C}"/>
    <cellStyle name="Currency 4 16 2" xfId="27590" xr:uid="{7DBE2F17-F500-45BB-8C28-33AA7DF16E87}"/>
    <cellStyle name="Currency 4 16 3" xfId="26840" xr:uid="{5E6EA418-A6FA-41B7-A169-4158FC19B3FD}"/>
    <cellStyle name="Currency 4 16 4" xfId="14230" xr:uid="{E5BB4F4D-65E4-4119-89EF-B26E1F145ED9}"/>
    <cellStyle name="Currency 4 17" xfId="6683" xr:uid="{23119076-1826-438F-A532-AFC5D5908B0C}"/>
    <cellStyle name="Currency 4 17 2" xfId="17063" xr:uid="{84C8C268-56AD-4B42-9168-6A1E80FAA892}"/>
    <cellStyle name="Currency 4 18" xfId="9516" xr:uid="{DEE09A3A-0523-4291-B302-B35F22E14947}"/>
    <cellStyle name="Currency 4 18 2" xfId="19896" xr:uid="{B2E97F39-C4B4-4017-88F1-E8DB22F1FEF5}"/>
    <cellStyle name="Currency 4 19" xfId="22843" xr:uid="{CD82A28B-6BBC-4D24-BA6B-DBE201BB073F}"/>
    <cellStyle name="Currency 4 2" xfId="556" xr:uid="{00000000-0005-0000-0000-000059030000}"/>
    <cellStyle name="Currency 4 2 10" xfId="4938" xr:uid="{7CE55DFC-6AB4-49FF-B062-66C91C3D19B3}"/>
    <cellStyle name="Currency 4 2 10 2" xfId="27653" xr:uid="{B5983676-F40C-431A-A600-57A48763A5C4}"/>
    <cellStyle name="Currency 4 2 10 3" xfId="26910" xr:uid="{2AA3DBB0-A053-4C1D-ACC6-1B9B3D63B6E8}"/>
    <cellStyle name="Currency 4 2 10 4" xfId="14233" xr:uid="{D104C87A-7ABC-4ED6-A828-217CB3DD3CA6}"/>
    <cellStyle name="Currency 4 2 11" xfId="6686" xr:uid="{B5AC1A94-00AB-423D-9ED8-093C7331C0FA}"/>
    <cellStyle name="Currency 4 2 11 2" xfId="17066" xr:uid="{FA29BC29-6948-4046-9E61-620462271D69}"/>
    <cellStyle name="Currency 4 2 12" xfId="9519" xr:uid="{99278EF3-BC64-40D5-A41C-D1BBB7E92051}"/>
    <cellStyle name="Currency 4 2 12 2" xfId="19899" xr:uid="{CF63DCC8-C075-4F0E-9FCB-66AA89898ADA}"/>
    <cellStyle name="Currency 4 2 13" xfId="23305" xr:uid="{C0F291B2-0F24-468C-A470-39546BA1EA8C}"/>
    <cellStyle name="Currency 4 2 14" xfId="12419" xr:uid="{61B0A083-6D10-4333-BA5F-38A9CD77F14B}"/>
    <cellStyle name="Currency 4 2 2" xfId="557" xr:uid="{00000000-0005-0000-0000-00005A030000}"/>
    <cellStyle name="Currency 4 2 2 10" xfId="6687" xr:uid="{E924E7D5-EEB2-48A0-AB3C-FC2465E48362}"/>
    <cellStyle name="Currency 4 2 2 10 2" xfId="17067" xr:uid="{2AC6DD1D-EB61-45BE-863B-CD2611824E85}"/>
    <cellStyle name="Currency 4 2 2 11" xfId="9520" xr:uid="{E04CC9AF-519D-4284-9439-E38B1CBDB025}"/>
    <cellStyle name="Currency 4 2 2 11 2" xfId="19900" xr:uid="{179D9FE8-DC4A-4A66-90F9-01A96618D461}"/>
    <cellStyle name="Currency 4 2 2 12" xfId="24834" xr:uid="{557BFA1C-DCB3-4381-8D1D-328BAAF1BB48}"/>
    <cellStyle name="Currency 4 2 2 13" xfId="12479" xr:uid="{48380BA2-5D42-43E8-9181-C7C6489F582C}"/>
    <cellStyle name="Currency 4 2 2 2" xfId="558" xr:uid="{00000000-0005-0000-0000-00005B030000}"/>
    <cellStyle name="Currency 4 2 2 2 10" xfId="9521" xr:uid="{D7792FC4-660D-4C69-8479-83A98CBA5288}"/>
    <cellStyle name="Currency 4 2 2 2 10 2" xfId="19901" xr:uid="{F61283B0-DDE0-4A4D-8DDA-38AF6E104196}"/>
    <cellStyle name="Currency 4 2 2 2 11" xfId="23795" xr:uid="{6BFC9E81-2557-4A8A-A80C-6DBBCE540376}"/>
    <cellStyle name="Currency 4 2 2 2 12" xfId="12525" xr:uid="{BD0B3595-35FD-4A85-BCA8-12D04857AA2D}"/>
    <cellStyle name="Currency 4 2 2 2 2" xfId="1865" xr:uid="{00000000-0005-0000-0000-00005C030000}"/>
    <cellStyle name="Currency 4 2 2 2 2 2" xfId="3086" xr:uid="{00000000-0005-0000-0000-00007C020000}"/>
    <cellStyle name="Currency 4 2 2 2 2 2 2" xfId="6170" xr:uid="{3688B7CC-920A-49CE-8F5C-A63ADC39A1FD}"/>
    <cellStyle name="Currency 4 2 2 2 2 2 2 2" xfId="28275" xr:uid="{DCF2970D-8D47-4C4A-B66C-0F5DF9A0326F}"/>
    <cellStyle name="Currency 4 2 2 2 2 2 2 3" xfId="28318" xr:uid="{43DE835C-E4BB-4BA9-AE0C-0D6D1B34494B}"/>
    <cellStyle name="Currency 4 2 2 2 2 2 2 4" xfId="15712" xr:uid="{B4E63A51-BF19-41A6-A3F9-C86E5DA7D71B}"/>
    <cellStyle name="Currency 4 2 2 2 2 2 3" xfId="8165" xr:uid="{11B0660F-2B66-45A8-ABB5-D7786E6025C7}"/>
    <cellStyle name="Currency 4 2 2 2 2 2 3 2" xfId="18545" xr:uid="{3677FF65-3179-47D8-BF89-8023B736CC7B}"/>
    <cellStyle name="Currency 4 2 2 2 2 2 4" xfId="10998" xr:uid="{F4B7426D-37A2-4AD3-9108-2BF0B5D8E954}"/>
    <cellStyle name="Currency 4 2 2 2 2 2 4 2" xfId="21378" xr:uid="{E1A63A5C-6CD3-4859-A95B-383D2421C311}"/>
    <cellStyle name="Currency 4 2 2 2 2 2 5" xfId="25287" xr:uid="{3B11134B-3D6C-47C6-9D7D-3220DDA33DE8}"/>
    <cellStyle name="Currency 4 2 2 2 2 2 6" xfId="27209" xr:uid="{8F821E97-BBE8-4B19-903E-01305D917831}"/>
    <cellStyle name="Currency 4 2 2 2 2 2 7" xfId="13599" xr:uid="{2F5E4AA7-08A4-4739-9D5C-0FD9A020F792}"/>
    <cellStyle name="Currency 4 2 2 2 2 3" xfId="2693" xr:uid="{00000000-0005-0000-0000-00007B020000}"/>
    <cellStyle name="Currency 4 2 2 2 2 3 2" xfId="7816" xr:uid="{1FF16178-2B08-4E6A-AB25-0B4BFD600FA2}"/>
    <cellStyle name="Currency 4 2 2 2 2 3 2 2" xfId="28005" xr:uid="{BA6C94ED-13EE-42EF-B9BB-F915C33DECC8}"/>
    <cellStyle name="Currency 4 2 2 2 2 3 2 3" xfId="27467" xr:uid="{8236B4FE-D5FC-4F0B-9702-DB72491E0818}"/>
    <cellStyle name="Currency 4 2 2 2 2 3 2 4" xfId="18196" xr:uid="{CE04EA8D-052C-4BBD-93ED-F0D5F91FA45F}"/>
    <cellStyle name="Currency 4 2 2 2 2 3 3" xfId="10649" xr:uid="{9CFBD146-D83F-4CC8-AF4A-A9B8D5843DF2}"/>
    <cellStyle name="Currency 4 2 2 2 2 3 3 2" xfId="21029" xr:uid="{4AFCC743-FA0D-4F2A-94CB-96E5BC9C847F}"/>
    <cellStyle name="Currency 4 2 2 2 2 3 4" xfId="24058" xr:uid="{C57C7806-3BB8-4151-AFF1-2022B9C2BAA7}"/>
    <cellStyle name="Currency 4 2 2 2 2 3 5" xfId="15363" xr:uid="{C5369981-2202-4D8C-9F0D-B27E3412C25A}"/>
    <cellStyle name="Currency 4 2 2 2 2 4" xfId="3703" xr:uid="{00000000-0005-0000-0000-00005C030000}"/>
    <cellStyle name="Currency 4 2 2 2 2 4 2" xfId="26598" xr:uid="{F886625C-0AFC-492F-A3D1-E841A6F7365F}"/>
    <cellStyle name="Currency 4 2 2 2 2 4 3" xfId="26880" xr:uid="{F81CAD20-DEED-47B7-BD1C-8459B3A8B952}"/>
    <cellStyle name="Currency 4 2 2 2 2 5" xfId="4272" xr:uid="{DB678E1F-F1EB-415D-8189-981646C9AD72}"/>
    <cellStyle name="Currency 4 2 2 2 2 5 2" xfId="9043" xr:uid="{A997A002-51DC-428D-9D9A-8390B6CA7F20}"/>
    <cellStyle name="Currency 4 2 2 2 2 5 2 2" xfId="19423" xr:uid="{5779248A-0167-4B0D-97F6-18172432DF5A}"/>
    <cellStyle name="Currency 4 2 2 2 2 5 2 3" xfId="31047" xr:uid="{3B7AB140-6A10-4BC0-BE67-072D624912D8}"/>
    <cellStyle name="Currency 4 2 2 2 2 5 2 4" xfId="30829" xr:uid="{841903E7-109E-4832-AD2D-F43F3855F60D}"/>
    <cellStyle name="Currency 4 2 2 2 2 5 3" xfId="11876" xr:uid="{B570B061-A6FE-4BE4-8262-8A3A437A7EC0}"/>
    <cellStyle name="Currency 4 2 2 2 2 5 3 2" xfId="22256" xr:uid="{549C98A1-7C4B-4065-9044-14CFB49B77DC}"/>
    <cellStyle name="Currency 4 2 2 2 2 5 4" xfId="27520" xr:uid="{0E0B8DDC-1564-46C0-BC44-A2A8C5F7C96A}"/>
    <cellStyle name="Currency 4 2 2 2 2 5 5" xfId="27602" xr:uid="{69244FEA-B661-4569-8F52-94339BC4842D}"/>
    <cellStyle name="Currency 4 2 2 2 2 5 6" xfId="16590" xr:uid="{A45FA4F4-052B-49EC-A1CC-7DEE362FD4CB}"/>
    <cellStyle name="Currency 4 2 2 2 2 6" xfId="5663" xr:uid="{BF7DF391-C85B-4BD0-A2FA-E856C1E1B837}"/>
    <cellStyle name="Currency 4 2 2 2 2 6 2" xfId="29726" xr:uid="{D4F02699-9D7A-4636-8246-722EE6D50577}"/>
    <cellStyle name="Currency 4 2 2 2 2 6 2 2" xfId="30983" xr:uid="{25D31D1E-9374-4588-8BAD-34D1CFD1B55D}"/>
    <cellStyle name="Currency 4 2 2 2 2 7" xfId="22682" xr:uid="{AB73C219-89C9-4191-8E87-5E4330197BFE}"/>
    <cellStyle name="Currency 4 2 2 2 2 8" xfId="13105" xr:uid="{1655F9DF-4D17-4F9F-9CAE-DC6F8C6EF0E8}"/>
    <cellStyle name="Currency 4 2 2 2 3" xfId="1866" xr:uid="{00000000-0005-0000-0000-00005D030000}"/>
    <cellStyle name="Currency 4 2 2 2 3 2" xfId="3087" xr:uid="{00000000-0005-0000-0000-00007D020000}"/>
    <cellStyle name="Currency 4 2 2 2 3 2 2" xfId="8166" xr:uid="{9D23410F-F07A-447E-A7A6-0CAFF5985449}"/>
    <cellStyle name="Currency 4 2 2 2 3 2 2 2" xfId="28836" xr:uid="{06941125-7C96-42BA-A28D-34E6CCA3D8C6}"/>
    <cellStyle name="Currency 4 2 2 2 3 2 2 2 2" xfId="31231" xr:uid="{3429C379-89FB-4D0B-AA6F-20CAB746CD96}"/>
    <cellStyle name="Currency 4 2 2 2 3 2 2 2 3" xfId="30831" xr:uid="{8634E1EF-FB6D-4204-A640-59C7D326ADDF}"/>
    <cellStyle name="Currency 4 2 2 2 3 2 2 3" xfId="26852" xr:uid="{77F1A8C5-0AA4-4CC9-9F31-861556EFC010}"/>
    <cellStyle name="Currency 4 2 2 2 3 2 2 4" xfId="18546" xr:uid="{E759ECE0-2A5E-40BE-86E4-AE97AA408258}"/>
    <cellStyle name="Currency 4 2 2 2 3 2 3" xfId="10999" xr:uid="{BA158067-73CD-43F9-AEB2-2278BDB95667}"/>
    <cellStyle name="Currency 4 2 2 2 3 2 3 2" xfId="21379" xr:uid="{E1421810-EB1E-48A1-B126-9B300EE9C975}"/>
    <cellStyle name="Currency 4 2 2 2 3 2 4" xfId="25647" xr:uid="{256A75EC-637D-4BE9-AD3C-BB4054B363D8}"/>
    <cellStyle name="Currency 4 2 2 2 3 2 5" xfId="15713" xr:uid="{EBFF9E94-0DD9-4222-A386-91E2CA987D69}"/>
    <cellStyle name="Currency 4 2 2 2 3 3" xfId="2088" xr:uid="{00000000-0005-0000-0000-00005D030000}"/>
    <cellStyle name="Currency 4 2 2 2 3 4" xfId="4423" xr:uid="{3F8880EA-BDCC-4264-BCE8-60BF4BA92E42}"/>
    <cellStyle name="Currency 4 2 2 2 3 4 2" xfId="9194" xr:uid="{FD36FD56-46F6-4D3B-B9F6-689E1F5F0734}"/>
    <cellStyle name="Currency 4 2 2 2 3 4 2 2" xfId="19574" xr:uid="{6F9AA829-FAFE-4260-A170-9D6A9F5DEBC9}"/>
    <cellStyle name="Currency 4 2 2 2 3 4 2 3" xfId="31088" xr:uid="{D1E76A2F-6447-478C-A663-6EA53EC550CC}"/>
    <cellStyle name="Currency 4 2 2 2 3 4 2 4" xfId="30830" xr:uid="{657565F7-E228-4780-9F08-C035C0197582}"/>
    <cellStyle name="Currency 4 2 2 2 3 4 3" xfId="12027" xr:uid="{749C648E-FE14-4E78-88E1-738DB6998D09}"/>
    <cellStyle name="Currency 4 2 2 2 3 4 3 2" xfId="22407" xr:uid="{8C8B550F-F6E7-4047-A75E-4E13D2B95563}"/>
    <cellStyle name="Currency 4 2 2 2 3 4 4" xfId="16741" xr:uid="{0A45D439-F008-4276-BCCC-1A592538F7EB}"/>
    <cellStyle name="Currency 4 2 2 2 3 5" xfId="5664" xr:uid="{2D7828CB-E2C0-4146-9476-187DEA31046E}"/>
    <cellStyle name="Currency 4 2 2 2 3 5 2" xfId="29713" xr:uid="{EC6735F0-7DE9-4568-B77B-F6FDEF7A8DC7}"/>
    <cellStyle name="Currency 4 2 2 2 3 5 2 2" xfId="30984" xr:uid="{CFC58C28-6C1B-47B8-8F44-D625CD50AA8A}"/>
    <cellStyle name="Currency 4 2 2 2 3 6" xfId="22666" xr:uid="{15B918AE-678C-49C0-9E66-682B52E15F1F}"/>
    <cellStyle name="Currency 4 2 2 2 3 7" xfId="13600" xr:uid="{CD1D9F12-7423-4636-BB08-F1DA4C51B085}"/>
    <cellStyle name="Currency 4 2 2 2 4" xfId="1864" xr:uid="{00000000-0005-0000-0000-00005E030000}"/>
    <cellStyle name="Currency 4 2 2 2 4 2" xfId="3085" xr:uid="{00000000-0005-0000-0000-00007E020000}"/>
    <cellStyle name="Currency 4 2 2 2 4 2 2" xfId="8164" xr:uid="{3E0C9CBD-1BDD-4D4D-AC3B-38B36802B03E}"/>
    <cellStyle name="Currency 4 2 2 2 4 2 2 2" xfId="28835" xr:uid="{6D84C83D-A4D2-4098-AD3E-999BE8D72815}"/>
    <cellStyle name="Currency 4 2 2 2 4 2 2 3" xfId="27098" xr:uid="{E06DE2C2-9923-4FB1-B7F5-5027FA1F3B76}"/>
    <cellStyle name="Currency 4 2 2 2 4 2 2 4" xfId="18544" xr:uid="{70AEAA82-E9C7-4677-B3D2-4A044445B867}"/>
    <cellStyle name="Currency 4 2 2 2 4 2 3" xfId="10997" xr:uid="{87D96046-58A7-4656-BC78-7523A2D5308F}"/>
    <cellStyle name="Currency 4 2 2 2 4 2 3 2" xfId="21377" xr:uid="{911DE9A5-E645-4507-9539-A78CE5E85084}"/>
    <cellStyle name="Currency 4 2 2 2 4 2 4" xfId="27549" xr:uid="{9E5508BD-0A72-4689-AF3B-59B978984740}"/>
    <cellStyle name="Currency 4 2 2 2 4 2 5" xfId="15711" xr:uid="{F311196B-7DF4-4496-A2E5-2D96B7A7FEA7}"/>
    <cellStyle name="Currency 4 2 2 2 4 3" xfId="3587" xr:uid="{00000000-0005-0000-0000-00005E030000}"/>
    <cellStyle name="Currency 4 2 2 2 4 4" xfId="5662" xr:uid="{06882770-1EE0-45F0-A226-52CE0F863C5B}"/>
    <cellStyle name="Currency 4 2 2 2 4 4 2" xfId="29964" xr:uid="{FF29FBEB-C139-42CC-898F-F368F7E51091}"/>
    <cellStyle name="Currency 4 2 2 2 4 5" xfId="24697" xr:uid="{68697844-2BE1-45A1-8C80-4FCA89377120}"/>
    <cellStyle name="Currency 4 2 2 2 4 6" xfId="13598" xr:uid="{3B8B31F1-F86F-4BB4-B066-241BD2D4A438}"/>
    <cellStyle name="Currency 4 2 2 2 5" xfId="2649" xr:uid="{00000000-0005-0000-0000-00007F020000}"/>
    <cellStyle name="Currency 4 2 2 2 5 2" xfId="5910" xr:uid="{83E46272-0DC1-48F9-A571-1CF062190DDF}"/>
    <cellStyle name="Currency 4 2 2 2 5 2 2" xfId="26288" xr:uid="{28B265D6-57F6-46F1-B54D-41941B40D1D7}"/>
    <cellStyle name="Currency 4 2 2 2 5 2 2 2" xfId="31173" xr:uid="{599A9C6C-AF98-47C8-9562-6F1C30BA128B}"/>
    <cellStyle name="Currency 4 2 2 2 5 2 2 3" xfId="30832" xr:uid="{92DF8621-EC15-4BA9-BFE4-A154DAF79516}"/>
    <cellStyle name="Currency 4 2 2 2 5 2 3" xfId="28172" xr:uid="{DC7D8C25-8C23-4107-BDC1-B746510148FB}"/>
    <cellStyle name="Currency 4 2 2 2 5 2 4" xfId="15320" xr:uid="{A98FC3E3-572A-40ED-A21E-F5ECEABB3036}"/>
    <cellStyle name="Currency 4 2 2 2 5 3" xfId="7773" xr:uid="{25711A40-4108-4F35-A2B4-70F996F6CED1}"/>
    <cellStyle name="Currency 4 2 2 2 5 3 2" xfId="18153" xr:uid="{3408E077-60C0-4AFB-95A8-135D5E7B625E}"/>
    <cellStyle name="Currency 4 2 2 2 5 4" xfId="10606" xr:uid="{704F98E0-1C98-4DFD-9553-83B92A07B364}"/>
    <cellStyle name="Currency 4 2 2 2 5 4 2" xfId="20986" xr:uid="{A371C0BE-95BF-4651-940A-4FB05495D601}"/>
    <cellStyle name="Currency 4 2 2 2 5 5" xfId="23495" xr:uid="{60D28789-341B-47F0-8C26-505604337F32}"/>
    <cellStyle name="Currency 4 2 2 2 5 6" xfId="13044" xr:uid="{6ED3DC99-6AC8-4E10-BAE0-B6C7CD7F2146}"/>
    <cellStyle name="Currency 4 2 2 2 6" xfId="2294" xr:uid="{00000000-0005-0000-0000-00007A020000}"/>
    <cellStyle name="Currency 4 2 2 2 6 2" xfId="7420" xr:uid="{F671DDA7-3E30-4C62-82F6-73444BD626D3}"/>
    <cellStyle name="Currency 4 2 2 2 6 2 2" xfId="17800" xr:uid="{DDDE0EDC-E9B1-422B-8168-05F3B033392F}"/>
    <cellStyle name="Currency 4 2 2 2 6 3" xfId="10253" xr:uid="{BCEA1E7E-7C7A-447F-9F10-C5A83EEDA9C7}"/>
    <cellStyle name="Currency 4 2 2 2 6 3 2" xfId="20633" xr:uid="{C45980F5-9E3F-4555-B7F5-17068C6F33AC}"/>
    <cellStyle name="Currency 4 2 2 2 6 4" xfId="22866" xr:uid="{518C6954-DE2D-4A1F-B51B-FD39A6713FDC}"/>
    <cellStyle name="Currency 4 2 2 2 6 5" xfId="26798" xr:uid="{CBFD2042-DFFD-4375-BCFF-EC63999D1C44}"/>
    <cellStyle name="Currency 4 2 2 2 6 6" xfId="14967" xr:uid="{0492F95F-2C72-41AC-8F42-86FE9E07F6D7}"/>
    <cellStyle name="Currency 4 2 2 2 7" xfId="3829" xr:uid="{AEDD572E-49A8-4592-81DB-9FDFE8A31D30}"/>
    <cellStyle name="Currency 4 2 2 2 7 2" xfId="8661" xr:uid="{F5FA23B3-90C2-4BF7-A52B-E182D1D987E7}"/>
    <cellStyle name="Currency 4 2 2 2 7 2 2" xfId="19041" xr:uid="{D96DD5AE-ECD6-4C43-8598-7B0529A20AB6}"/>
    <cellStyle name="Currency 4 2 2 2 7 3" xfId="11494" xr:uid="{BBF68987-22E1-4A7F-9D1E-3AEE85A9A77A}"/>
    <cellStyle name="Currency 4 2 2 2 7 3 2" xfId="21874" xr:uid="{F0317D2F-E882-438D-ADF9-5A31A6255D9C}"/>
    <cellStyle name="Currency 4 2 2 2 7 4" xfId="26215" xr:uid="{6750DDDB-9048-4B28-97CC-33D0EF6C2B58}"/>
    <cellStyle name="Currency 4 2 2 2 7 5" xfId="26292" xr:uid="{73484976-F7E6-4EF2-BE00-4B7F773BD133}"/>
    <cellStyle name="Currency 4 2 2 2 7 6" xfId="16208" xr:uid="{1750DA11-4588-4CA5-8D39-D176BD0A9D3D}"/>
    <cellStyle name="Currency 4 2 2 2 8" xfId="4940" xr:uid="{740CED31-770C-481C-B112-BA20FC30C448}"/>
    <cellStyle name="Currency 4 2 2 2 8 2" xfId="14235" xr:uid="{D5F5BC0A-4A43-44E9-BE67-3E39B11243A7}"/>
    <cellStyle name="Currency 4 2 2 2 9" xfId="6688" xr:uid="{A7F7E3E4-0F05-4536-9E3B-CC3F3C6D97F5}"/>
    <cellStyle name="Currency 4 2 2 2 9 2" xfId="17068" xr:uid="{7D8C6FF3-2185-4AF1-9706-F4F5A1E7BD83}"/>
    <cellStyle name="Currency 4 2 2 3" xfId="559" xr:uid="{00000000-0005-0000-0000-00005F030000}"/>
    <cellStyle name="Currency 4 2 2 3 10" xfId="12683" xr:uid="{12FB2570-54E9-49DD-9D58-A74BA829CB74}"/>
    <cellStyle name="Currency 4 2 2 3 2" xfId="1868" xr:uid="{00000000-0005-0000-0000-000060030000}"/>
    <cellStyle name="Currency 4 2 2 3 2 2" xfId="3088" xr:uid="{00000000-0005-0000-0000-000081020000}"/>
    <cellStyle name="Currency 4 2 2 3 2 2 2" xfId="8167" xr:uid="{2D1CDA98-77C7-48FC-960A-6583ECA88D6E}"/>
    <cellStyle name="Currency 4 2 2 3 2 2 2 2" xfId="28837" xr:uid="{18A7D48F-E35C-43F1-BA04-69DE9CF7540D}"/>
    <cellStyle name="Currency 4 2 2 3 2 2 2 3" xfId="28625" xr:uid="{D5812786-C032-4CDF-9EDA-498A1EE67794}"/>
    <cellStyle name="Currency 4 2 2 3 2 2 2 4" xfId="18547" xr:uid="{45EED34F-0258-46DF-8948-96EFD8EAFA27}"/>
    <cellStyle name="Currency 4 2 2 3 2 2 3" xfId="11000" xr:uid="{6F15308D-77B7-45E6-8AD3-9B2CFCA37476}"/>
    <cellStyle name="Currency 4 2 2 3 2 2 3 2" xfId="21380" xr:uid="{7F1298BF-0552-4CFA-B969-9AB32C01784D}"/>
    <cellStyle name="Currency 4 2 2 3 2 2 4" xfId="24200" xr:uid="{1DAE9C54-2866-43E3-8327-95AAB3BC852E}"/>
    <cellStyle name="Currency 4 2 2 3 2 2 5" xfId="15714" xr:uid="{7AE32027-111A-482B-B7C3-2C8BEBD24D70}"/>
    <cellStyle name="Currency 4 2 2 3 2 3" xfId="3588" xr:uid="{00000000-0005-0000-0000-000060030000}"/>
    <cellStyle name="Currency 4 2 2 3 2 4" xfId="5665" xr:uid="{8018743C-C0EA-4511-8D4B-89AF2CE609A2}"/>
    <cellStyle name="Currency 4 2 2 3 2 4 2" xfId="29965" xr:uid="{BCF43D88-6F00-4BCB-8D9B-D13D0B18D182}"/>
    <cellStyle name="Currency 4 2 2 3 2 5" xfId="24412" xr:uid="{1F3EC9DF-3A17-44F8-BCD3-8F434B9ACAE7}"/>
    <cellStyle name="Currency 4 2 2 3 2 6" xfId="13601" xr:uid="{D2ED86B0-06EC-40E1-B798-C5EA65BD5F87}"/>
    <cellStyle name="Currency 4 2 2 3 3" xfId="1869" xr:uid="{00000000-0005-0000-0000-000061030000}"/>
    <cellStyle name="Currency 4 2 2 3 3 2" xfId="2692" xr:uid="{00000000-0005-0000-0000-000082020000}"/>
    <cellStyle name="Currency 4 2 2 3 3 2 2" xfId="7815" xr:uid="{E7254797-DD52-4F58-B785-D77F75FC3C5E}"/>
    <cellStyle name="Currency 4 2 2 3 3 2 2 2" xfId="18195" xr:uid="{F9AA6FD1-34E3-4F94-A6AC-969C0D5DB479}"/>
    <cellStyle name="Currency 4 2 2 3 3 2 3" xfId="10648" xr:uid="{1A451A4B-7CE6-4ECD-9171-CA89AA3AC624}"/>
    <cellStyle name="Currency 4 2 2 3 3 2 3 2" xfId="21028" xr:uid="{06392627-01C8-474B-9D68-76A9C022F644}"/>
    <cellStyle name="Currency 4 2 2 3 3 2 4" xfId="15362" xr:uid="{539A20AD-36D9-4CB3-B257-FCB66F05D8B7}"/>
    <cellStyle name="Currency 4 2 2 3 3 2 5" xfId="30450" xr:uid="{3FE6DD69-5112-4CB9-B21A-BAC2204DC643}"/>
    <cellStyle name="Currency 4 2 2 3 3 3" xfId="3657" xr:uid="{00000000-0005-0000-0000-000061030000}"/>
    <cellStyle name="Currency 4 2 2 3 3 4" xfId="5666" xr:uid="{54673D43-2BB9-4497-8CC5-C0E86AE657BC}"/>
    <cellStyle name="Currency 4 2 2 3 3 4 2" xfId="29911" xr:uid="{DD81D97E-F9C6-4B81-A72E-F394027770CE}"/>
    <cellStyle name="Currency 4 2 2 3 3 5" xfId="24678" xr:uid="{8D09122D-84F4-4960-9374-9E24DCCB9E3A}"/>
    <cellStyle name="Currency 4 2 2 3 3 6" xfId="13104" xr:uid="{B6B5EFCA-9112-4ABA-BFEE-B840EF71AE48}"/>
    <cellStyle name="Currency 4 2 2 3 4" xfId="1867" xr:uid="{00000000-0005-0000-0000-000062030000}"/>
    <cellStyle name="Currency 4 2 2 3 4 2" xfId="4657" xr:uid="{CC980793-D0C8-4424-A7C5-AE4A8E64578E}"/>
    <cellStyle name="Currency 4 2 2 3 4 2 2" xfId="9408" xr:uid="{AED29F7E-434E-42FA-8E6A-C66FF95573B4}"/>
    <cellStyle name="Currency 4 2 2 3 4 2 2 2" xfId="19788" xr:uid="{3117212E-7C17-4F6C-9C44-E06FC96A4C80}"/>
    <cellStyle name="Currency 4 2 2 3 4 2 3" xfId="12241" xr:uid="{011EA6B3-49D7-4835-AAD1-9FBAB145647D}"/>
    <cellStyle name="Currency 4 2 2 3 4 2 3 2" xfId="22621" xr:uid="{8337E57A-7EAC-4C18-8CA6-458217DE41E4}"/>
    <cellStyle name="Currency 4 2 2 3 4 2 4" xfId="25924" xr:uid="{DC08C6D1-B735-40EB-A43C-FF0621B728A5}"/>
    <cellStyle name="Currency 4 2 2 3 4 2 5" xfId="26458" xr:uid="{DE2F6A7B-293C-4CCE-9EAD-3A88EB6DCAF3}"/>
    <cellStyle name="Currency 4 2 2 3 4 2 6" xfId="16955" xr:uid="{0D780D72-C747-452F-A29B-D4296A86D028}"/>
    <cellStyle name="Currency 4 2 2 3 4 3" xfId="25277" xr:uid="{8CE549D3-FDA6-487B-943C-0B255D4EA3CA}"/>
    <cellStyle name="Currency 4 2 2 3 5" xfId="4138" xr:uid="{95FA858A-2BDC-4173-BFEE-BF2ABA95A8C7}"/>
    <cellStyle name="Currency 4 2 2 3 5 2" xfId="8909" xr:uid="{1C92966F-C3D2-4662-B0CA-E68A72E70994}"/>
    <cellStyle name="Currency 4 2 2 3 5 2 2" xfId="29013" xr:uid="{9831571E-A929-40C4-9791-AFA563C1D249}"/>
    <cellStyle name="Currency 4 2 2 3 5 2 3" xfId="27998" xr:uid="{3A23BD10-8C90-4E9E-A470-3426702BB18A}"/>
    <cellStyle name="Currency 4 2 2 3 5 2 4" xfId="19289" xr:uid="{90BD0B2D-3193-410C-96C9-313653765774}"/>
    <cellStyle name="Currency 4 2 2 3 5 2 5" xfId="31019" xr:uid="{CF2B4C35-60CF-460E-A7D8-6BD89E16FAF9}"/>
    <cellStyle name="Currency 4 2 2 3 5 3" xfId="11742" xr:uid="{426FC3C0-6268-42CE-8128-FC1454B2F22D}"/>
    <cellStyle name="Currency 4 2 2 3 5 3 2" xfId="22122" xr:uid="{C265E806-E5E1-4BD8-8320-E58B3EE5BF41}"/>
    <cellStyle name="Currency 4 2 2 3 5 4" xfId="26184" xr:uid="{590F1586-4CEF-447B-9C49-1778174C47A7}"/>
    <cellStyle name="Currency 4 2 2 3 5 5" xfId="16456" xr:uid="{9AB822C2-1588-42F8-943D-E0258AB25A9A}"/>
    <cellStyle name="Currency 4 2 2 3 6" xfId="4941" xr:uid="{66E85FEB-3D31-49A1-8112-4EA1334B0591}"/>
    <cellStyle name="Currency 4 2 2 3 6 2" xfId="25931" xr:uid="{A128CCC4-F47A-4B50-A174-18F517781FE9}"/>
    <cellStyle name="Currency 4 2 2 3 6 3" xfId="27596" xr:uid="{0A2C335F-ADB7-43CE-AEB9-B2A88B3C7C2A}"/>
    <cellStyle name="Currency 4 2 2 3 6 4" xfId="14236" xr:uid="{F7241AC6-56D9-4A60-98A9-B4C740F85212}"/>
    <cellStyle name="Currency 4 2 2 3 7" xfId="6689" xr:uid="{86F2CBE7-DEE3-4F39-B0A0-F72FF436338F}"/>
    <cellStyle name="Currency 4 2 2 3 7 2" xfId="27506" xr:uid="{682B9FDD-1A05-400E-92AE-A006F4ABDC57}"/>
    <cellStyle name="Currency 4 2 2 3 7 3" xfId="27080" xr:uid="{CE759CE1-7EF2-445D-BC83-7828FB74C5F0}"/>
    <cellStyle name="Currency 4 2 2 3 7 4" xfId="17069" xr:uid="{FD0314CA-2EC9-4017-AA15-A8E7FF309620}"/>
    <cellStyle name="Currency 4 2 2 3 8" xfId="9522" xr:uid="{AFD745C1-6FE5-41C6-9F9B-3C2CD35EBF91}"/>
    <cellStyle name="Currency 4 2 2 3 8 2" xfId="19902" xr:uid="{47128C4A-90B2-49E8-9482-60BEA9C11F66}"/>
    <cellStyle name="Currency 4 2 2 3 9" xfId="25213" xr:uid="{3120D515-0BF3-471E-B23D-AC38E91AAB33}"/>
    <cellStyle name="Currency 4 2 2 4" xfId="1870" xr:uid="{00000000-0005-0000-0000-000063030000}"/>
    <cellStyle name="Currency 4 2 2 4 2" xfId="3089" xr:uid="{00000000-0005-0000-0000-000083020000}"/>
    <cellStyle name="Currency 4 2 2 4 2 2" xfId="8168" xr:uid="{B249E808-69BA-41E5-8517-06DD57AB579C}"/>
    <cellStyle name="Currency 4 2 2 4 2 2 2" xfId="28838" xr:uid="{D6F6C0B3-24CD-49D3-9FE1-5B5A449CBB59}"/>
    <cellStyle name="Currency 4 2 2 4 2 2 2 2" xfId="31232" xr:uid="{69AF95F0-2C79-4BC4-A731-DBA5CA72172F}"/>
    <cellStyle name="Currency 4 2 2 4 2 2 2 3" xfId="30834" xr:uid="{F7ED024B-50A5-4D78-9170-B4E74ADDAF8F}"/>
    <cellStyle name="Currency 4 2 2 4 2 2 3" xfId="27662" xr:uid="{FE1F9BD8-45C0-4168-80EA-FFDAF9B57489}"/>
    <cellStyle name="Currency 4 2 2 4 2 2 4" xfId="18548" xr:uid="{F48EE902-35A7-4BF1-9B26-C1E31B105C17}"/>
    <cellStyle name="Currency 4 2 2 4 2 3" xfId="11001" xr:uid="{E1C145DE-9ED4-4C61-A237-6B63AB3CB48E}"/>
    <cellStyle name="Currency 4 2 2 4 2 3 2" xfId="21381" xr:uid="{B0FC5EB6-BB8C-4AB1-B5D6-872074AAD62C}"/>
    <cellStyle name="Currency 4 2 2 4 2 4" xfId="25709" xr:uid="{A6864269-8090-4440-A199-8765F072ADFD}"/>
    <cellStyle name="Currency 4 2 2 4 2 5" xfId="15715" xr:uid="{1A8C1341-98D4-4639-9C51-3862C5A8F731}"/>
    <cellStyle name="Currency 4 2 2 4 3" xfId="3658" xr:uid="{00000000-0005-0000-0000-000063030000}"/>
    <cellStyle name="Currency 4 2 2 4 4" xfId="4424" xr:uid="{CF69BC13-52B8-4798-8E81-C7268A38C4FA}"/>
    <cellStyle name="Currency 4 2 2 4 4 2" xfId="9195" xr:uid="{25EC9408-17FB-4110-9134-B0181A0953B7}"/>
    <cellStyle name="Currency 4 2 2 4 4 2 2" xfId="19575" xr:uid="{EB5CBB7B-9B8D-4BF2-A01D-4B991EC898A3}"/>
    <cellStyle name="Currency 4 2 2 4 4 2 3" xfId="31089" xr:uid="{ADCB1A0A-2CA2-44D3-9A0C-3CB9A9AFA32C}"/>
    <cellStyle name="Currency 4 2 2 4 4 2 4" xfId="30833" xr:uid="{93DE7190-B7AD-4AB0-B507-D2661CDEBD52}"/>
    <cellStyle name="Currency 4 2 2 4 4 3" xfId="12028" xr:uid="{45D01D25-64E5-4D7B-B559-F428CC890CC5}"/>
    <cellStyle name="Currency 4 2 2 4 4 3 2" xfId="22408" xr:uid="{B1793D73-9662-4491-B6B8-AD4071769B2C}"/>
    <cellStyle name="Currency 4 2 2 4 4 4" xfId="26829" xr:uid="{86EEE576-954E-46C6-8F94-D72670018F49}"/>
    <cellStyle name="Currency 4 2 2 4 4 5" xfId="27077" xr:uid="{B8309A1A-9020-4BB3-B765-C3DD96BB5058}"/>
    <cellStyle name="Currency 4 2 2 4 4 6" xfId="16742" xr:uid="{80C1B030-FA98-4752-BD54-270B469BDE53}"/>
    <cellStyle name="Currency 4 2 2 4 5" xfId="5667" xr:uid="{9E1FAF8C-48F2-4F7F-A8B8-765DCFB35246}"/>
    <cellStyle name="Currency 4 2 2 4 5 2" xfId="29695" xr:uid="{DF7D1619-517D-47AF-AAFD-626650862B22}"/>
    <cellStyle name="Currency 4 2 2 4 5 2 2" xfId="30985" xr:uid="{6FA4CAAA-8E9A-4CF5-91CC-0CAAFF2C5227}"/>
    <cellStyle name="Currency 4 2 2 4 6" xfId="23816" xr:uid="{35ADBFBA-A85C-477A-84F5-63440B36A8E0}"/>
    <cellStyle name="Currency 4 2 2 4 7" xfId="13602" xr:uid="{5DF953C3-1FED-4440-A60D-B6FE9F74927B}"/>
    <cellStyle name="Currency 4 2 2 5" xfId="1871" xr:uid="{00000000-0005-0000-0000-000064030000}"/>
    <cellStyle name="Currency 4 2 2 5 2" xfId="2883" xr:uid="{00000000-0005-0000-0000-000084020000}"/>
    <cellStyle name="Currency 4 2 2 5 2 2" xfId="7999" xr:uid="{39A33189-87A6-47F7-AE7B-3CE47C8BD1E0}"/>
    <cellStyle name="Currency 4 2 2 5 2 2 2" xfId="28695" xr:uid="{CB894F0A-1EC9-4C97-B186-4672DCD65E4E}"/>
    <cellStyle name="Currency 4 2 2 5 2 2 2 2" xfId="31212" xr:uid="{DDC9AFF2-2326-4EB9-95EC-058A72C5EA4C}"/>
    <cellStyle name="Currency 4 2 2 5 2 2 2 3" xfId="30835" xr:uid="{33C4AC48-D594-48B2-8E15-C4425C6412AB}"/>
    <cellStyle name="Currency 4 2 2 5 2 2 3" xfId="27640" xr:uid="{C1626618-0956-44A0-841F-AC04F55A02CD}"/>
    <cellStyle name="Currency 4 2 2 5 2 2 4" xfId="18379" xr:uid="{6E6533DC-EAC9-4A28-9F2E-162B9DFA2256}"/>
    <cellStyle name="Currency 4 2 2 5 2 3" xfId="10832" xr:uid="{C2851AB1-8DD7-440F-9C38-6DB498380CD3}"/>
    <cellStyle name="Currency 4 2 2 5 2 3 2" xfId="21212" xr:uid="{17197483-858B-441E-8415-CE8B299F041B}"/>
    <cellStyle name="Currency 4 2 2 5 2 4" xfId="28512" xr:uid="{D122D015-4BB5-48E6-8525-1DB2A3C3DCB6}"/>
    <cellStyle name="Currency 4 2 2 5 2 5" xfId="15546" xr:uid="{06D4D528-8926-46F3-A3DA-B3E62D726AD4}"/>
    <cellStyle name="Currency 4 2 2 5 3" xfId="3583" xr:uid="{00000000-0005-0000-0000-000064030000}"/>
    <cellStyle name="Currency 4 2 2 5 4" xfId="5668" xr:uid="{58D8500D-FBEA-4C98-8081-053458571054}"/>
    <cellStyle name="Currency 4 2 2 5 4 2" xfId="29926" xr:uid="{924939E3-BF39-442A-AD08-F63E11A1C0F0}"/>
    <cellStyle name="Currency 4 2 2 5 5" xfId="24708" xr:uid="{1126450A-31DB-4C4F-A335-641F4D6358E9}"/>
    <cellStyle name="Currency 4 2 2 5 6" xfId="13381" xr:uid="{B9CC0FFD-36D7-45F1-8435-2944F2221DC5}"/>
    <cellStyle name="Currency 4 2 2 6" xfId="1863" xr:uid="{00000000-0005-0000-0000-000065030000}"/>
    <cellStyle name="Currency 4 2 2 6 2" xfId="2554" xr:uid="{00000000-0005-0000-0000-000085020000}"/>
    <cellStyle name="Currency 4 2 2 6 2 2" xfId="7678" xr:uid="{3D87AF66-468E-446E-8E2A-12333BEEC211}"/>
    <cellStyle name="Currency 4 2 2 6 2 2 2" xfId="18058" xr:uid="{9D1B622F-8CE9-4FAE-8DE9-FF2B53091631}"/>
    <cellStyle name="Currency 4 2 2 6 2 3" xfId="10511" xr:uid="{AE359255-6574-4D24-BC2C-EC9BC5BE4DD1}"/>
    <cellStyle name="Currency 4 2 2 6 2 3 2" xfId="20891" xr:uid="{B859BCC4-C3FA-4BDC-A65D-0286EBFF7CE3}"/>
    <cellStyle name="Currency 4 2 2 6 2 4" xfId="28246" xr:uid="{A12BB49D-A8F9-4964-9A34-0C236A16D621}"/>
    <cellStyle name="Currency 4 2 2 6 2 5" xfId="25941" xr:uid="{B0A45D3E-317E-4D72-B4F1-4EEBBA210DD0}"/>
    <cellStyle name="Currency 4 2 2 6 2 6" xfId="15225" xr:uid="{F8B74700-4FBE-4A67-97B7-952F3D106425}"/>
    <cellStyle name="Currency 4 2 2 6 3" xfId="3622" xr:uid="{00000000-0005-0000-0000-000065030000}"/>
    <cellStyle name="Currency 4 2 2 6 4" xfId="5661" xr:uid="{229CF4C7-E3F3-480B-A319-0C1C5676E734}"/>
    <cellStyle name="Currency 4 2 2 6 4 2" xfId="29880" xr:uid="{90064861-D917-4C49-97BF-764532CE1FD2}"/>
    <cellStyle name="Currency 4 2 2 6 5" xfId="25122" xr:uid="{07D8DC91-EC45-4BF7-9FC3-FFAF7C1D6E88}"/>
    <cellStyle name="Currency 4 2 2 6 6" xfId="12941" xr:uid="{A5B3E042-E960-477F-9489-5C7CF4EE0B5B}"/>
    <cellStyle name="Currency 4 2 2 7" xfId="2248" xr:uid="{00000000-0005-0000-0000-000079020000}"/>
    <cellStyle name="Currency 4 2 2 7 2" xfId="7374" xr:uid="{CF61BC43-D246-40C1-8228-F46B8E85AA20}"/>
    <cellStyle name="Currency 4 2 2 7 2 2" xfId="27456" xr:uid="{155B2DC9-5B67-461A-8EAA-84F12AA59FCC}"/>
    <cellStyle name="Currency 4 2 2 7 2 2 2" xfId="31192" xr:uid="{8BFEFF6A-F05D-4F21-A359-E27BC701FB97}"/>
    <cellStyle name="Currency 4 2 2 7 2 2 3" xfId="30836" xr:uid="{AD4086B9-CE40-4A7C-AF4B-5AEC0730E92D}"/>
    <cellStyle name="Currency 4 2 2 7 2 3" xfId="27140" xr:uid="{F94D2FD7-9A02-40AF-8B43-7BF5C73AF079}"/>
    <cellStyle name="Currency 4 2 2 7 2 4" xfId="17754" xr:uid="{DBAA10A6-010A-4A90-8EA4-0D37EA7DA690}"/>
    <cellStyle name="Currency 4 2 2 7 3" xfId="10207" xr:uid="{B5A59965-5130-43D4-BD34-6120EF025F3B}"/>
    <cellStyle name="Currency 4 2 2 7 3 2" xfId="20587" xr:uid="{C290ED95-C53C-4400-AF1F-4BBD0AF54E79}"/>
    <cellStyle name="Currency 4 2 2 7 4" xfId="25138" xr:uid="{263A0DD8-E8EA-4EAC-8584-88E97C69B1A3}"/>
    <cellStyle name="Currency 4 2 2 7 5" xfId="14921" xr:uid="{83F0063F-A364-4B33-9973-13665D2F9F7E}"/>
    <cellStyle name="Currency 4 2 2 8" xfId="3883" xr:uid="{02D6025C-9008-4080-A62F-87941E94EAC3}"/>
    <cellStyle name="Currency 4 2 2 8 2" xfId="8714" xr:uid="{31ABCD9A-557C-4FBD-B23D-4E8EA293FC85}"/>
    <cellStyle name="Currency 4 2 2 8 2 2" xfId="19094" xr:uid="{00DFE264-E757-4BD1-BEED-EDC5FF6E9E40}"/>
    <cellStyle name="Currency 4 2 2 8 3" xfId="11547" xr:uid="{555440EB-A1AE-4960-8CF0-72DF55CCC59F}"/>
    <cellStyle name="Currency 4 2 2 8 3 2" xfId="21927" xr:uid="{86593793-E730-4EA6-BCCA-C72710799FA4}"/>
    <cellStyle name="Currency 4 2 2 8 4" xfId="27787" xr:uid="{F66A2384-47A5-4FA5-820D-9018DE561E82}"/>
    <cellStyle name="Currency 4 2 2 8 5" xfId="26744" xr:uid="{186FE025-C58D-40FD-8360-E37021ADA0FB}"/>
    <cellStyle name="Currency 4 2 2 8 6" xfId="16261" xr:uid="{A5E47255-A51E-4511-8025-47516A45DD44}"/>
    <cellStyle name="Currency 4 2 2 9" xfId="4939" xr:uid="{A4837D9E-0938-4336-AB79-069CE2A75BEB}"/>
    <cellStyle name="Currency 4 2 2 9 2" xfId="28366" xr:uid="{3DF05A3F-F5D8-48EB-9C06-9CE90129E617}"/>
    <cellStyle name="Currency 4 2 2 9 3" xfId="27346" xr:uid="{34372BF1-5B0F-4D78-8F8E-BE7F7FE86EE0}"/>
    <cellStyle name="Currency 4 2 2 9 4" xfId="14234" xr:uid="{B87B5004-9D66-42A9-B637-834375DCC983}"/>
    <cellStyle name="Currency 4 2 3" xfId="560" xr:uid="{00000000-0005-0000-0000-000066030000}"/>
    <cellStyle name="Currency 4 2 3 10" xfId="9523" xr:uid="{695ED208-2620-44DF-8ED8-E638FF8739D1}"/>
    <cellStyle name="Currency 4 2 3 10 2" xfId="19903" xr:uid="{8EC27CBF-38A1-4ACC-A7E0-07191E691C39}"/>
    <cellStyle name="Currency 4 2 3 11" xfId="23274" xr:uid="{E3E388FA-5DD8-4981-84F3-518176296E34}"/>
    <cellStyle name="Currency 4 2 3 12" xfId="12524" xr:uid="{92D5FDE4-7754-4360-AE4E-375B07903A2C}"/>
    <cellStyle name="Currency 4 2 3 2" xfId="1873" xr:uid="{00000000-0005-0000-0000-000067030000}"/>
    <cellStyle name="Currency 4 2 3 2 2" xfId="3091" xr:uid="{00000000-0005-0000-0000-000088020000}"/>
    <cellStyle name="Currency 4 2 3 2 2 2" xfId="6171" xr:uid="{529FDFE1-490E-439F-9A13-75EB267CAC06}"/>
    <cellStyle name="Currency 4 2 3 2 2 2 2" xfId="25785" xr:uid="{F431D705-0B00-4DD5-933D-39E3B7975FE7}"/>
    <cellStyle name="Currency 4 2 3 2 2 2 2 2" xfId="28576" xr:uid="{33859A7B-3E3E-44FA-AB81-4F9A6CEE3E82}"/>
    <cellStyle name="Currency 4 2 3 2 2 2 2 3" xfId="31164" xr:uid="{3B754025-5AC2-41B4-85AB-66A50B2BE5A3}"/>
    <cellStyle name="Currency 4 2 3 2 2 2 3" xfId="27868" xr:uid="{A981DF5B-5B04-4B53-915B-2398880F7EA4}"/>
    <cellStyle name="Currency 4 2 3 2 2 2 4" xfId="15717" xr:uid="{C24EDAA9-5D1E-4600-86CF-2ED8BEF3ABA6}"/>
    <cellStyle name="Currency 4 2 3 2 2 3" xfId="8170" xr:uid="{34656554-6727-4A10-9ACA-B181A3EE2E28}"/>
    <cellStyle name="Currency 4 2 3 2 2 3 2" xfId="18550" xr:uid="{F72D74B5-7058-43DA-857E-5760BF2B87F3}"/>
    <cellStyle name="Currency 4 2 3 2 2 4" xfId="11003" xr:uid="{5932ADF4-53B9-4E05-9A00-5465848E08D8}"/>
    <cellStyle name="Currency 4 2 3 2 2 4 2" xfId="21383" xr:uid="{525AD4BB-1C5B-4334-9322-D0C6B119D911}"/>
    <cellStyle name="Currency 4 2 3 2 2 5" xfId="24237" xr:uid="{1A5353D5-0119-46F7-B2FB-9B1991F58909}"/>
    <cellStyle name="Currency 4 2 3 2 2 5 2" xfId="30081" xr:uid="{21807AB0-79A4-4976-8C9B-271BC80672DC}"/>
    <cellStyle name="Currency 4 2 3 2 2 6" xfId="26205" xr:uid="{2BC38E44-7C15-46FF-BAD3-946606B00C78}"/>
    <cellStyle name="Currency 4 2 3 2 2 7" xfId="13604" xr:uid="{6932969E-A1A3-4AC4-8909-D1F94B61B969}"/>
    <cellStyle name="Currency 4 2 3 2 3" xfId="2694" xr:uid="{00000000-0005-0000-0000-000087020000}"/>
    <cellStyle name="Currency 4 2 3 2 3 2" xfId="7817" xr:uid="{5DFFB09E-D274-43B4-B6E0-BD55CF92B166}"/>
    <cellStyle name="Currency 4 2 3 2 3 2 2" xfId="28181" xr:uid="{63F14ABF-E145-4E7D-B680-BE1E0C62CDDA}"/>
    <cellStyle name="Currency 4 2 3 2 3 2 3" xfId="27691" xr:uid="{7619C5EA-2AFE-4ABE-BAFA-968FD09C35B7}"/>
    <cellStyle name="Currency 4 2 3 2 3 2 4" xfId="18197" xr:uid="{421F896E-D0D1-4FB9-A760-44BC4C8C6E60}"/>
    <cellStyle name="Currency 4 2 3 2 3 3" xfId="10650" xr:uid="{845C16D8-8D3E-41C7-8397-39891DB842CE}"/>
    <cellStyle name="Currency 4 2 3 2 3 3 2" xfId="21030" xr:uid="{4541039F-E2E9-43CB-B98F-E3493F725D50}"/>
    <cellStyle name="Currency 4 2 3 2 3 4" xfId="24101" xr:uid="{43A3297C-4A6C-4FA1-84AD-A107F954B7B8}"/>
    <cellStyle name="Currency 4 2 3 2 3 5" xfId="15364" xr:uid="{4D537A8F-8D36-4A54-87CC-7F5812182BA3}"/>
    <cellStyle name="Currency 4 2 3 2 4" xfId="3616" xr:uid="{00000000-0005-0000-0000-000067030000}"/>
    <cellStyle name="Currency 4 2 3 2 4 2" xfId="28593" xr:uid="{34300D74-C053-4AAD-9447-88E2ED878C9A}"/>
    <cellStyle name="Currency 4 2 3 2 4 3" xfId="26230" xr:uid="{149D8F1A-E6C2-4FB7-87CA-FA6E9DD07168}"/>
    <cellStyle name="Currency 4 2 3 2 5" xfId="4273" xr:uid="{6C21EA1C-5FC1-4AF8-8D45-861CCF0AD6F3}"/>
    <cellStyle name="Currency 4 2 3 2 5 2" xfId="9044" xr:uid="{D2CE4BA3-C487-47E9-9CAE-F483B713702D}"/>
    <cellStyle name="Currency 4 2 3 2 5 2 2" xfId="19424" xr:uid="{4E1B1DE2-BE2D-429C-ABFB-2D7273E3FB02}"/>
    <cellStyle name="Currency 4 2 3 2 5 2 3" xfId="31048" xr:uid="{92252FF1-0E6E-4F89-9FC8-C021125B6D9E}"/>
    <cellStyle name="Currency 4 2 3 2 5 2 4" xfId="30837" xr:uid="{2AE58734-02FC-450F-90A1-8F5E85C2D3B9}"/>
    <cellStyle name="Currency 4 2 3 2 5 3" xfId="11877" xr:uid="{BE6DA673-B497-4F82-B97B-096E06E1E983}"/>
    <cellStyle name="Currency 4 2 3 2 5 3 2" xfId="22257" xr:uid="{819E14CE-8029-4574-8034-A7B24823BEAB}"/>
    <cellStyle name="Currency 4 2 3 2 5 4" xfId="28716" xr:uid="{61A02F48-DA36-4DA1-BB9A-2CEFB590F505}"/>
    <cellStyle name="Currency 4 2 3 2 5 5" xfId="25920" xr:uid="{329B915E-4F03-4FBD-9623-05CA2ADFF798}"/>
    <cellStyle name="Currency 4 2 3 2 5 6" xfId="16591" xr:uid="{7C3E439B-919E-4FBE-BCB6-38BA65C38AC5}"/>
    <cellStyle name="Currency 4 2 3 2 6" xfId="5670" xr:uid="{ECC4CDE5-61C7-4742-B2AF-01B672A90F98}"/>
    <cellStyle name="Currency 4 2 3 2 6 2" xfId="29727" xr:uid="{FE5A2704-6749-4B6E-8BB6-A7683E9B9E0D}"/>
    <cellStyle name="Currency 4 2 3 2 6 2 2" xfId="30986" xr:uid="{39D5B816-D691-4D85-95CC-46B2E8671A0E}"/>
    <cellStyle name="Currency 4 2 3 2 7" xfId="23522" xr:uid="{E6D4F43F-005B-44E0-A529-E07D81929683}"/>
    <cellStyle name="Currency 4 2 3 2 8" xfId="13106" xr:uid="{2F7DCC0A-CB6C-48C1-8D0F-8FB466F04FD1}"/>
    <cellStyle name="Currency 4 2 3 2 9" xfId="29993" xr:uid="{CE033F57-9BDB-4821-8A87-DD0E4EAE44F2}"/>
    <cellStyle name="Currency 4 2 3 3" xfId="1874" xr:uid="{00000000-0005-0000-0000-000068030000}"/>
    <cellStyle name="Currency 4 2 3 3 2" xfId="3092" xr:uid="{00000000-0005-0000-0000-000089020000}"/>
    <cellStyle name="Currency 4 2 3 3 2 2" xfId="8171" xr:uid="{D83CBDCA-093F-4CCB-8B52-A7FE5C85D8BC}"/>
    <cellStyle name="Currency 4 2 3 3 2 2 2" xfId="28840" xr:uid="{8E98CBE0-E801-4D1E-8075-39B91C1C3D46}"/>
    <cellStyle name="Currency 4 2 3 3 2 2 2 2" xfId="31233" xr:uid="{C99B5626-34D4-4ECE-A3A0-3BD7C3C868CA}"/>
    <cellStyle name="Currency 4 2 3 3 2 2 2 3" xfId="30839" xr:uid="{540CDF2A-17D0-4EA1-8CE7-D91FE6235E7F}"/>
    <cellStyle name="Currency 4 2 3 3 2 2 3" xfId="28361" xr:uid="{19617199-D83D-4AC7-90B6-59B24B7F329C}"/>
    <cellStyle name="Currency 4 2 3 3 2 2 4" xfId="18551" xr:uid="{3E2E16FA-DCE9-46FF-B8A4-F05A297A4526}"/>
    <cellStyle name="Currency 4 2 3 3 2 3" xfId="11004" xr:uid="{7CFAE4A0-4080-4C07-80C7-E28373BFBF7D}"/>
    <cellStyle name="Currency 4 2 3 3 2 3 2" xfId="21384" xr:uid="{D0FE9186-B2E3-43CB-B7F5-B0B8BC9A5375}"/>
    <cellStyle name="Currency 4 2 3 3 2 4" xfId="25535" xr:uid="{44024CD4-E30C-4AB6-BC07-6BA716230037}"/>
    <cellStyle name="Currency 4 2 3 3 2 5" xfId="15718" xr:uid="{9693027F-2390-42EA-BA52-62532ADB1EB8}"/>
    <cellStyle name="Currency 4 2 3 3 3" xfId="3696" xr:uid="{00000000-0005-0000-0000-000068030000}"/>
    <cellStyle name="Currency 4 2 3 3 4" xfId="4425" xr:uid="{5BDB5EC5-CCD8-4C46-BD80-392ACA59EAB0}"/>
    <cellStyle name="Currency 4 2 3 3 4 2" xfId="9196" xr:uid="{C1E69659-3681-45CB-91F0-E14049CFA03C}"/>
    <cellStyle name="Currency 4 2 3 3 4 2 2" xfId="19576" xr:uid="{85A96AB0-93FD-45A8-96BD-571FE5277C62}"/>
    <cellStyle name="Currency 4 2 3 3 4 2 3" xfId="31090" xr:uid="{2085B30E-C37C-4522-A981-D6661F484E54}"/>
    <cellStyle name="Currency 4 2 3 3 4 2 4" xfId="30838" xr:uid="{C2DA64AC-30E0-4B03-B951-7E831A57408C}"/>
    <cellStyle name="Currency 4 2 3 3 4 3" xfId="12029" xr:uid="{DF8D0B10-B80B-4C88-AA50-4ED2ED041C8A}"/>
    <cellStyle name="Currency 4 2 3 3 4 3 2" xfId="22409" xr:uid="{4FB6F006-0045-4513-A45D-725B561FB53A}"/>
    <cellStyle name="Currency 4 2 3 3 4 4" xfId="16743" xr:uid="{856CCB70-DBD9-45B6-B09F-84B16CE69444}"/>
    <cellStyle name="Currency 4 2 3 3 5" xfId="5671" xr:uid="{742C104B-D487-477C-A233-160ADA915D3F}"/>
    <cellStyle name="Currency 4 2 3 3 5 2" xfId="29700" xr:uid="{8B2CE640-C1D9-4645-B3FB-D2F01298CF19}"/>
    <cellStyle name="Currency 4 2 3 3 5 2 2" xfId="30987" xr:uid="{0C3D6EFD-9BBD-4736-8CE3-EC30A16ED133}"/>
    <cellStyle name="Currency 4 2 3 3 6" xfId="24724" xr:uid="{BD39BC1E-AABB-4030-A7E8-3000083EDE7C}"/>
    <cellStyle name="Currency 4 2 3 3 7" xfId="13605" xr:uid="{F03C87AD-13DC-43F5-B66B-1FB7AEC9B24E}"/>
    <cellStyle name="Currency 4 2 3 4" xfId="1872" xr:uid="{00000000-0005-0000-0000-000069030000}"/>
    <cellStyle name="Currency 4 2 3 4 2" xfId="3090" xr:uid="{00000000-0005-0000-0000-00008A020000}"/>
    <cellStyle name="Currency 4 2 3 4 2 2" xfId="8169" xr:uid="{5C881F30-0B2B-4648-A0A4-7DBA5ED0CCAD}"/>
    <cellStyle name="Currency 4 2 3 4 2 2 2" xfId="28839" xr:uid="{AC3AFC22-5037-4FFD-B57F-C0946715E48A}"/>
    <cellStyle name="Currency 4 2 3 4 2 2 3" xfId="27347" xr:uid="{814C2E99-50A8-4FF5-8C1F-28C53EAAAF84}"/>
    <cellStyle name="Currency 4 2 3 4 2 2 4" xfId="18549" xr:uid="{D6C59507-A017-43D8-903A-AB98D4BECB59}"/>
    <cellStyle name="Currency 4 2 3 4 2 3" xfId="11002" xr:uid="{7D840997-B835-4F73-AEA9-AC9E4299B1E8}"/>
    <cellStyle name="Currency 4 2 3 4 2 3 2" xfId="21382" xr:uid="{958B9C8A-4531-4E13-B949-0D70D92A0A8B}"/>
    <cellStyle name="Currency 4 2 3 4 2 4" xfId="24005" xr:uid="{2F9351C4-E203-419F-9DCF-75B9A7A27534}"/>
    <cellStyle name="Currency 4 2 3 4 2 5" xfId="15716" xr:uid="{887C9BDA-5D0E-4F0C-8D00-8C51FE003AF2}"/>
    <cellStyle name="Currency 4 2 3 4 3" xfId="2078" xr:uid="{00000000-0005-0000-0000-000069030000}"/>
    <cellStyle name="Currency 4 2 3 4 4" xfId="5669" xr:uid="{49E33153-542F-4E88-B6C3-166F4B1C18DC}"/>
    <cellStyle name="Currency 4 2 3 4 4 2" xfId="29966" xr:uid="{D1E42E86-3344-414E-8575-B8C7A311F714}"/>
    <cellStyle name="Currency 4 2 3 4 5" xfId="22649" xr:uid="{62BA27C6-77E6-41BD-8D63-3BCD72104C5F}"/>
    <cellStyle name="Currency 4 2 3 4 6" xfId="13603" xr:uid="{A451A3AB-0BB6-4084-8903-9C99083D7011}"/>
    <cellStyle name="Currency 4 2 3 5" xfId="2597" xr:uid="{00000000-0005-0000-0000-00008B020000}"/>
    <cellStyle name="Currency 4 2 3 5 2" xfId="5861" xr:uid="{BF8B7BF8-8050-4AE5-86B0-FCA739EDFF6C}"/>
    <cellStyle name="Currency 4 2 3 5 2 2" xfId="27995" xr:uid="{52F07813-E789-4CF5-9D08-E661A5C701DE}"/>
    <cellStyle name="Currency 4 2 3 5 2 2 2" xfId="31198" xr:uid="{A372AF4B-0BAD-46E7-AA5D-F790CCD5BF14}"/>
    <cellStyle name="Currency 4 2 3 5 2 2 3" xfId="30840" xr:uid="{2DA2947D-AA7D-4126-9341-6CAA595EB8A4}"/>
    <cellStyle name="Currency 4 2 3 5 2 3" xfId="28389" xr:uid="{8E563ED7-F0F0-45B6-BAE0-76BA186494E3}"/>
    <cellStyle name="Currency 4 2 3 5 2 4" xfId="15268" xr:uid="{3CE94080-81E3-4EA5-89A9-06744ACA887F}"/>
    <cellStyle name="Currency 4 2 3 5 3" xfId="7721" xr:uid="{10A27F76-22D1-40F1-9D4E-3B6CD16079DF}"/>
    <cellStyle name="Currency 4 2 3 5 3 2" xfId="18101" xr:uid="{7F7DFED3-7BB8-455F-9995-CEFD7DF182BF}"/>
    <cellStyle name="Currency 4 2 3 5 4" xfId="10554" xr:uid="{8E36015E-7D5F-43EF-AC56-4E500078CE31}"/>
    <cellStyle name="Currency 4 2 3 5 4 2" xfId="20934" xr:uid="{EB5A8D79-EB5E-45E2-999F-30A02B06F379}"/>
    <cellStyle name="Currency 4 2 3 5 5" xfId="23647" xr:uid="{8D2AA314-6331-4CE2-A009-BA60DC777D95}"/>
    <cellStyle name="Currency 4 2 3 5 6" xfId="12984" xr:uid="{01C63BBB-8E9A-4A69-8249-8F15043C4F8F}"/>
    <cellStyle name="Currency 4 2 3 6" xfId="2293" xr:uid="{00000000-0005-0000-0000-000086020000}"/>
    <cellStyle name="Currency 4 2 3 6 2" xfId="7419" xr:uid="{3EDDEF0C-1170-44FC-9E29-73084BA92D9B}"/>
    <cellStyle name="Currency 4 2 3 6 2 2" xfId="17799" xr:uid="{5DB08EA5-B4BF-4D08-AE10-B1BCA4637284}"/>
    <cellStyle name="Currency 4 2 3 6 3" xfId="10252" xr:uid="{766D3AD7-0F8A-4BEB-99F0-47B8CFBA1265}"/>
    <cellStyle name="Currency 4 2 3 6 3 2" xfId="20632" xr:uid="{5CBF30F4-97C8-4CD2-8F89-56254FCB70D3}"/>
    <cellStyle name="Currency 4 2 3 6 4" xfId="24490" xr:uid="{08A6B700-F4DA-43CF-B126-E5EA9D210A08}"/>
    <cellStyle name="Currency 4 2 3 6 5" xfId="26179" xr:uid="{20347FE0-F2EA-44A7-A8C9-696BEDCF4246}"/>
    <cellStyle name="Currency 4 2 3 6 6" xfId="14966" xr:uid="{5271A6B4-83D2-498D-870F-F8FBF77613DD}"/>
    <cellStyle name="Currency 4 2 3 7" xfId="3828" xr:uid="{9411D43E-CDD6-4FE8-9E7A-3AD695C85148}"/>
    <cellStyle name="Currency 4 2 3 7 2" xfId="8660" xr:uid="{5519AB10-F8F2-4D99-B35F-2920FBCAB596}"/>
    <cellStyle name="Currency 4 2 3 7 2 2" xfId="19040" xr:uid="{3762F2F5-1A6B-4987-99BC-7F33792DA194}"/>
    <cellStyle name="Currency 4 2 3 7 3" xfId="11493" xr:uid="{03272CB4-0F1F-487B-8764-901F797A1C04}"/>
    <cellStyle name="Currency 4 2 3 7 3 2" xfId="21873" xr:uid="{0567CB41-A16A-4CB1-B5E6-4355AB676991}"/>
    <cellStyle name="Currency 4 2 3 7 4" xfId="27169" xr:uid="{B50D6951-3AFD-4C0A-AAB4-FA29C68C8620}"/>
    <cellStyle name="Currency 4 2 3 7 5" xfId="27292" xr:uid="{75015154-D464-4CCB-BD13-E277D11AC6A7}"/>
    <cellStyle name="Currency 4 2 3 7 6" xfId="16207" xr:uid="{1F217B41-0735-48D3-AEE7-8886CA084B4B}"/>
    <cellStyle name="Currency 4 2 3 8" xfId="4942" xr:uid="{77780067-030E-49AF-8FFE-4CA465D3A5C6}"/>
    <cellStyle name="Currency 4 2 3 8 2" xfId="14237" xr:uid="{600B4770-E496-4DD5-AFE1-1860E27E30CF}"/>
    <cellStyle name="Currency 4 2 3 9" xfId="6690" xr:uid="{BF23809D-EBF7-4EFE-86D3-CF7C525534CF}"/>
    <cellStyle name="Currency 4 2 3 9 2" xfId="17070" xr:uid="{1DF2657B-E75C-44F5-9CF7-84E234C571AD}"/>
    <cellStyle name="Currency 4 2 4" xfId="561" xr:uid="{00000000-0005-0000-0000-00006A030000}"/>
    <cellStyle name="Currency 4 2 4 10" xfId="12682" xr:uid="{9DA9BDBB-D445-405D-BA27-E0B7D5CB6604}"/>
    <cellStyle name="Currency 4 2 4 2" xfId="1876" xr:uid="{00000000-0005-0000-0000-00006B030000}"/>
    <cellStyle name="Currency 4 2 4 2 2" xfId="3093" xr:uid="{00000000-0005-0000-0000-00008D020000}"/>
    <cellStyle name="Currency 4 2 4 2 2 2" xfId="8172" xr:uid="{CFB74B2A-0CBE-40EE-92E1-1BACF4A65146}"/>
    <cellStyle name="Currency 4 2 4 2 2 2 2" xfId="28841" xr:uid="{ED178F4A-FEEE-466E-AC2A-B99B31DCC047}"/>
    <cellStyle name="Currency 4 2 4 2 2 2 3" xfId="26433" xr:uid="{E651ACCA-3D04-4362-9B0F-584E41BCF71F}"/>
    <cellStyle name="Currency 4 2 4 2 2 2 4" xfId="18552" xr:uid="{440D2D27-4EF5-4E3E-86BE-831E0D4C899A}"/>
    <cellStyle name="Currency 4 2 4 2 2 3" xfId="11005" xr:uid="{FCA3847D-3FF1-4472-B67C-BE8CF608A60C}"/>
    <cellStyle name="Currency 4 2 4 2 2 3 2" xfId="21385" xr:uid="{361E8EA1-4C7C-4CF3-9F7C-90F78BB283B3}"/>
    <cellStyle name="Currency 4 2 4 2 2 4" xfId="25524" xr:uid="{020CC287-4FBA-4C24-A9A5-7C37D3A3181B}"/>
    <cellStyle name="Currency 4 2 4 2 2 5" xfId="15719" xr:uid="{B01317A4-4A1D-4031-9F10-55C58A1D8E6D}"/>
    <cellStyle name="Currency 4 2 4 2 3" xfId="2862" xr:uid="{00000000-0005-0000-0000-00006B030000}"/>
    <cellStyle name="Currency 4 2 4 2 4" xfId="5672" xr:uid="{B894F6FB-E5D2-4426-BAE5-F361ED958DC3}"/>
    <cellStyle name="Currency 4 2 4 2 4 2" xfId="29781" xr:uid="{779327EA-EF40-48DB-992B-79710876AA2B}"/>
    <cellStyle name="Currency 4 2 4 2 5" xfId="24063" xr:uid="{645DD58F-3869-4C0D-9441-67FA2EE6DC69}"/>
    <cellStyle name="Currency 4 2 4 2 6" xfId="13606" xr:uid="{706296AA-0A5B-4EAF-BF06-F3AE995AD1C0}"/>
    <cellStyle name="Currency 4 2 4 3" xfId="1877" xr:uid="{00000000-0005-0000-0000-00006C030000}"/>
    <cellStyle name="Currency 4 2 4 3 2" xfId="2691" xr:uid="{00000000-0005-0000-0000-00008E020000}"/>
    <cellStyle name="Currency 4 2 4 3 2 2" xfId="7814" xr:uid="{45B4AD22-B857-4B3D-868F-EF1F991F9401}"/>
    <cellStyle name="Currency 4 2 4 3 2 2 2" xfId="18194" xr:uid="{C2AE4201-2DB8-47A4-962A-FDF7425F1B76}"/>
    <cellStyle name="Currency 4 2 4 3 2 3" xfId="10647" xr:uid="{425932D7-C8FB-4693-9F2C-0F54D708A077}"/>
    <cellStyle name="Currency 4 2 4 3 2 3 2" xfId="21027" xr:uid="{46A72BFD-107A-45BA-B43C-9ACD1F1572C4}"/>
    <cellStyle name="Currency 4 2 4 3 2 4" xfId="15361" xr:uid="{56B20FC1-F91B-4CCE-8163-6DCC8E68F688}"/>
    <cellStyle name="Currency 4 2 4 3 2 5" xfId="30451" xr:uid="{3E7E8B7A-271B-4ED0-B1E0-67B7EC7F1A1F}"/>
    <cellStyle name="Currency 4 2 4 3 3" xfId="3544" xr:uid="{00000000-0005-0000-0000-00006C030000}"/>
    <cellStyle name="Currency 4 2 4 3 4" xfId="5673" xr:uid="{08E421AE-DDE3-4B6C-AA1C-46544E7401B9}"/>
    <cellStyle name="Currency 4 2 4 3 4 2" xfId="29758" xr:uid="{2AC4BDB1-E701-44D9-B0FC-9883B7A7B3FF}"/>
    <cellStyle name="Currency 4 2 4 3 5" xfId="25344" xr:uid="{08DAE02F-1B6E-44AD-A9C8-912AD3AAD387}"/>
    <cellStyle name="Currency 4 2 4 3 6" xfId="13103" xr:uid="{82EBEC48-3D43-4E9D-B56D-7E929E0E1A17}"/>
    <cellStyle name="Currency 4 2 4 4" xfId="1875" xr:uid="{00000000-0005-0000-0000-00006D030000}"/>
    <cellStyle name="Currency 4 2 4 4 2" xfId="4674" xr:uid="{C9DA1A56-732E-4961-B2D9-0A915ACCB4C5}"/>
    <cellStyle name="Currency 4 2 4 4 2 2" xfId="9413" xr:uid="{7E88755F-A896-471C-8857-39454F619F9C}"/>
    <cellStyle name="Currency 4 2 4 4 2 2 2" xfId="19793" xr:uid="{4538922B-7154-4E44-BB56-F4171AAAE1F4}"/>
    <cellStyle name="Currency 4 2 4 4 2 3" xfId="12246" xr:uid="{DE8A55F2-EE62-41C6-8A66-CB165A7E6D10}"/>
    <cellStyle name="Currency 4 2 4 4 2 3 2" xfId="22626" xr:uid="{786E37C1-C954-4926-BD86-4FC6456CF137}"/>
    <cellStyle name="Currency 4 2 4 4 2 4" xfId="27424" xr:uid="{4843839A-BCB9-41CE-8805-8D0614D92E2A}"/>
    <cellStyle name="Currency 4 2 4 4 2 5" xfId="26255" xr:uid="{D30ADB09-C3D5-4D8C-886A-89143E520A69}"/>
    <cellStyle name="Currency 4 2 4 4 2 6" xfId="16960" xr:uid="{4D75FEE1-E172-457D-8E34-8A272A4E5949}"/>
    <cellStyle name="Currency 4 2 4 4 3" xfId="22700" xr:uid="{820DF042-B0AA-4327-B8F4-D655FDAD1E0D}"/>
    <cellStyle name="Currency 4 2 4 5" xfId="4137" xr:uid="{0946DA19-72C4-4F96-A1A1-F785B9C6BDD3}"/>
    <cellStyle name="Currency 4 2 4 5 2" xfId="8908" xr:uid="{52D4BD7B-0DFF-4DF8-B14E-5D13184F5469}"/>
    <cellStyle name="Currency 4 2 4 5 2 2" xfId="29012" xr:uid="{E710C129-20D4-4EA0-A247-8B6E8FB27B7F}"/>
    <cellStyle name="Currency 4 2 4 5 2 3" xfId="27994" xr:uid="{A14DBC58-1E78-4416-B710-8CEE806D9C5C}"/>
    <cellStyle name="Currency 4 2 4 5 2 4" xfId="19288" xr:uid="{45E24BB5-B74E-4C6E-A80D-67E7CC7F8C32}"/>
    <cellStyle name="Currency 4 2 4 5 2 5" xfId="31018" xr:uid="{CFD86F19-DED4-497F-A8E9-A80709CF90C1}"/>
    <cellStyle name="Currency 4 2 4 5 3" xfId="11741" xr:uid="{2D06F008-726C-4EA8-9BFA-B27F239E95B8}"/>
    <cellStyle name="Currency 4 2 4 5 3 2" xfId="22121" xr:uid="{B2CB1173-AC2D-48EF-99F8-74AE1DAD9F27}"/>
    <cellStyle name="Currency 4 2 4 5 4" xfId="23873" xr:uid="{24B491C3-5B43-4CC6-B7EF-7621C2CD760B}"/>
    <cellStyle name="Currency 4 2 4 5 5" xfId="16455" xr:uid="{4C351AFE-E773-49FC-B65C-B8A5A1A6D29E}"/>
    <cellStyle name="Currency 4 2 4 6" xfId="4943" xr:uid="{A85A3DAA-772F-42F7-BF9C-C31803A88D2F}"/>
    <cellStyle name="Currency 4 2 4 6 2" xfId="26949" xr:uid="{03811147-8C50-47E1-923A-26744278F7C8}"/>
    <cellStyle name="Currency 4 2 4 6 3" xfId="28169" xr:uid="{302BAD18-AED0-4DA1-A413-14D8B1B5424A}"/>
    <cellStyle name="Currency 4 2 4 6 4" xfId="14238" xr:uid="{D9AEFE65-B40E-45B2-9368-CB1A5C7C5D7C}"/>
    <cellStyle name="Currency 4 2 4 7" xfId="6691" xr:uid="{D7EBC9D8-EC36-4DE1-A16C-BF75E4923FA1}"/>
    <cellStyle name="Currency 4 2 4 7 2" xfId="27796" xr:uid="{50E52D62-6867-4317-BEEB-33758CF09BA5}"/>
    <cellStyle name="Currency 4 2 4 7 3" xfId="27053" xr:uid="{E8E6F158-4E81-48AC-9BA8-01025F1229BD}"/>
    <cellStyle name="Currency 4 2 4 7 4" xfId="17071" xr:uid="{0D456588-FC15-4460-9B0C-F6C7C29288FC}"/>
    <cellStyle name="Currency 4 2 4 8" xfId="9524" xr:uid="{B089C968-59EF-458D-82E3-1CFD27974824}"/>
    <cellStyle name="Currency 4 2 4 8 2" xfId="19904" xr:uid="{03179FD1-793B-47CD-ABA0-805593513C97}"/>
    <cellStyle name="Currency 4 2 4 9" xfId="25436" xr:uid="{429B4003-C873-4D2F-BCDF-EF56C7FA5C47}"/>
    <cellStyle name="Currency 4 2 5" xfId="562" xr:uid="{00000000-0005-0000-0000-00006E030000}"/>
    <cellStyle name="Currency 4 2 5 10" xfId="13607" xr:uid="{87F1B163-5B83-4557-A952-E2C29472F216}"/>
    <cellStyle name="Currency 4 2 5 2" xfId="1879" xr:uid="{00000000-0005-0000-0000-00006F030000}"/>
    <cellStyle name="Currency 4 2 5 2 2" xfId="24953" xr:uid="{BBEF5993-F8AC-4524-941D-112A15F3447D}"/>
    <cellStyle name="Currency 4 2 5 2 2 2" xfId="29678" xr:uid="{33DBED40-3AE8-4C44-861D-1863CE025044}"/>
    <cellStyle name="Currency 4 2 5 2 2 2 2" xfId="30842" xr:uid="{883563B9-AF8B-4872-A207-9A25B2B164BE}"/>
    <cellStyle name="Currency 4 2 5 2 3" xfId="23373" xr:uid="{043B26EB-F4A5-45D7-8163-B3F881D5C636}"/>
    <cellStyle name="Currency 4 2 5 2 4" xfId="30063" xr:uid="{2461003D-E32D-42BD-BB02-6DB484292D06}"/>
    <cellStyle name="Currency 4 2 5 3" xfId="1880" xr:uid="{00000000-0005-0000-0000-000070030000}"/>
    <cellStyle name="Currency 4 2 5 4" xfId="1878" xr:uid="{00000000-0005-0000-0000-000071030000}"/>
    <cellStyle name="Currency 4 2 5 5" xfId="4426" xr:uid="{FDF6B367-10B3-4EAE-9E49-B3C45734BFB2}"/>
    <cellStyle name="Currency 4 2 5 5 2" xfId="9197" xr:uid="{E85DF9EB-311B-4F81-9D96-394CE20C5CC6}"/>
    <cellStyle name="Currency 4 2 5 5 2 2" xfId="19577" xr:uid="{9A4B6684-C591-4F16-BFB6-3361E96139EE}"/>
    <cellStyle name="Currency 4 2 5 5 2 3" xfId="31091" xr:uid="{E7D19E49-7B60-44F2-B6FD-9392A2CF31AF}"/>
    <cellStyle name="Currency 4 2 5 5 2 4" xfId="30841" xr:uid="{784B0320-B780-4FBA-9D1B-039687A1453B}"/>
    <cellStyle name="Currency 4 2 5 5 3" xfId="12030" xr:uid="{8D53D6CB-B4E3-489F-BBCC-35A064EF6FAF}"/>
    <cellStyle name="Currency 4 2 5 5 3 2" xfId="22410" xr:uid="{64F3B7EC-0534-43AB-9EAD-0CC24A310D9A}"/>
    <cellStyle name="Currency 4 2 5 5 4" xfId="16744" xr:uid="{70F4C88B-8E51-42FE-8C6F-8A063CDA9E59}"/>
    <cellStyle name="Currency 4 2 5 6" xfId="4944" xr:uid="{D75D85CF-44E9-4C80-9CB6-9D9124C48907}"/>
    <cellStyle name="Currency 4 2 5 6 2" xfId="14239" xr:uid="{27564A53-3BA4-430B-B3EF-BF70748DDED5}"/>
    <cellStyle name="Currency 4 2 5 7" xfId="6692" xr:uid="{EF48389A-C1B4-42B8-8C4B-650B09C9B780}"/>
    <cellStyle name="Currency 4 2 5 7 2" xfId="17072" xr:uid="{F8AB562E-FFA0-4A7F-8969-4F39454F2260}"/>
    <cellStyle name="Currency 4 2 5 8" xfId="9525" xr:uid="{952B69F6-6B5D-4A85-847A-6DEDE172799E}"/>
    <cellStyle name="Currency 4 2 5 8 2" xfId="19905" xr:uid="{CEE02A62-0CD3-4293-B7B4-71B8F3D0F850}"/>
    <cellStyle name="Currency 4 2 5 9" xfId="23846" xr:uid="{2A72D9E9-32D0-4D14-AF50-E3BAE811FBCB}"/>
    <cellStyle name="Currency 4 2 6" xfId="1881" xr:uid="{00000000-0005-0000-0000-000072030000}"/>
    <cellStyle name="Currency 4 2 6 2" xfId="2882" xr:uid="{00000000-0005-0000-0000-000090020000}"/>
    <cellStyle name="Currency 4 2 6 2 2" xfId="7998" xr:uid="{5D8F085F-F860-4350-BA19-9FEA730AB68D}"/>
    <cellStyle name="Currency 4 2 6 2 2 2" xfId="26385" xr:uid="{4A5CEC5D-6DA3-4D94-BF9E-322F0E90D597}"/>
    <cellStyle name="Currency 4 2 6 2 2 2 2" xfId="31175" xr:uid="{93D65879-61DA-41FA-BF5B-6144E174BADC}"/>
    <cellStyle name="Currency 4 2 6 2 2 2 3" xfId="30843" xr:uid="{9E43A73B-313A-47DA-AE4A-45B5A584F094}"/>
    <cellStyle name="Currency 4 2 6 2 2 3" xfId="26503" xr:uid="{890B3BF8-48AC-47C6-AAC9-605649711EC0}"/>
    <cellStyle name="Currency 4 2 6 2 2 4" xfId="18378" xr:uid="{7FB0E7EE-E818-4648-B60B-1C8120B2A2CA}"/>
    <cellStyle name="Currency 4 2 6 2 3" xfId="10831" xr:uid="{61056E6D-32BB-45EE-8590-72DB29A983E9}"/>
    <cellStyle name="Currency 4 2 6 2 3 2" xfId="21211" xr:uid="{258AFFD5-7A7C-4EB2-84E4-9C0DB9D58681}"/>
    <cellStyle name="Currency 4 2 6 2 4" xfId="24954" xr:uid="{73DD1256-9F3D-417F-B69C-12C22E4E672C}"/>
    <cellStyle name="Currency 4 2 6 2 5" xfId="15545" xr:uid="{315A732A-0586-4DCE-A71C-DF0DB78775B4}"/>
    <cellStyle name="Currency 4 2 6 3" xfId="3621" xr:uid="{00000000-0005-0000-0000-000072030000}"/>
    <cellStyle name="Currency 4 2 6 4" xfId="5674" xr:uid="{4939E943-A2E0-427A-AEC4-B21F9D4F8159}"/>
    <cellStyle name="Currency 4 2 6 4 2" xfId="29768" xr:uid="{3E9B3AED-6894-4FB7-981B-D2BD8B1F19DF}"/>
    <cellStyle name="Currency 4 2 6 5" xfId="25113" xr:uid="{E30B2578-1288-47A3-B3BA-30B1805299C3}"/>
    <cellStyle name="Currency 4 2 6 6" xfId="13380" xr:uid="{8C718C21-172C-44CD-A8BD-BFF25B26646A}"/>
    <cellStyle name="Currency 4 2 7" xfId="1882" xr:uid="{00000000-0005-0000-0000-000073030000}"/>
    <cellStyle name="Currency 4 2 7 2" xfId="2494" xr:uid="{00000000-0005-0000-0000-000091020000}"/>
    <cellStyle name="Currency 4 2 7 2 2" xfId="7618" xr:uid="{1DE766FD-5D05-4437-B056-8A76C40DDAC2}"/>
    <cellStyle name="Currency 4 2 7 2 2 2" xfId="17998" xr:uid="{B4E5BD64-019F-4A22-A7FE-7D1E16BC3D5A}"/>
    <cellStyle name="Currency 4 2 7 2 3" xfId="10451" xr:uid="{4947354B-127E-4991-A5AF-5B8FEC7AE1DC}"/>
    <cellStyle name="Currency 4 2 7 2 3 2" xfId="20831" xr:uid="{ECFD314C-DBD6-41EE-86B1-BF20A1FB9818}"/>
    <cellStyle name="Currency 4 2 7 2 4" xfId="27943" xr:uid="{AC587898-EBF3-48E3-B172-2974943146AE}"/>
    <cellStyle name="Currency 4 2 7 2 5" xfId="27888" xr:uid="{16D58729-C246-4B37-87BA-1A2F3AFA2EBE}"/>
    <cellStyle name="Currency 4 2 7 2 6" xfId="15165" xr:uid="{3994FC5A-32A5-45BA-BD59-4D7DDBD598D6}"/>
    <cellStyle name="Currency 4 2 7 3" xfId="3603" xr:uid="{00000000-0005-0000-0000-000073030000}"/>
    <cellStyle name="Currency 4 2 7 4" xfId="5675" xr:uid="{EA961475-3856-4FED-AB9C-654EB4EC64FD}"/>
    <cellStyle name="Currency 4 2 7 4 2" xfId="29869" xr:uid="{65B5D0E8-B145-4E9B-89E2-C7AEE6F364BA}"/>
    <cellStyle name="Currency 4 2 7 5" xfId="23893" xr:uid="{CB6FFF07-08EE-4C7E-B764-E810EDFDC868}"/>
    <cellStyle name="Currency 4 2 7 6" xfId="12881" xr:uid="{88AABC15-3833-4375-B132-D2ADFE52CB51}"/>
    <cellStyle name="Currency 4 2 8" xfId="1862" xr:uid="{00000000-0005-0000-0000-000074030000}"/>
    <cellStyle name="Currency 4 2 8 2" xfId="2188" xr:uid="{00000000-0005-0000-0000-000078020000}"/>
    <cellStyle name="Currency 4 2 8 2 2" xfId="7314" xr:uid="{ADD0A165-ABE0-4F90-A33F-077F5FF9274C}"/>
    <cellStyle name="Currency 4 2 8 2 2 2" xfId="17694" xr:uid="{C1BBF7D4-FBF1-47C1-BB55-91EFC3948301}"/>
    <cellStyle name="Currency 4 2 8 2 3" xfId="10147" xr:uid="{33E315B1-4D3D-49E9-A76E-8054D92275A7}"/>
    <cellStyle name="Currency 4 2 8 2 3 2" xfId="20527" xr:uid="{88A0F51E-EE8C-447C-B6BC-64E9415C38E1}"/>
    <cellStyle name="Currency 4 2 8 2 4" xfId="26697" xr:uid="{36B731ED-7B10-4707-8CE6-205628889D4E}"/>
    <cellStyle name="Currency 4 2 8 2 5" xfId="27852" xr:uid="{C058DF41-89BC-4679-BC90-E6969DEB80F2}"/>
    <cellStyle name="Currency 4 2 8 2 6" xfId="14861" xr:uid="{99E20BDB-1FDA-4F7A-9084-46C793C71BFD}"/>
    <cellStyle name="Currency 4 2 8 3" xfId="3651" xr:uid="{00000000-0005-0000-0000-000074030000}"/>
    <cellStyle name="Currency 4 2 8 4" xfId="24961" xr:uid="{3F0C25D4-5FA2-4F09-A128-283041A580CB}"/>
    <cellStyle name="Currency 4 2 9" xfId="3882" xr:uid="{DC251A4F-5AD9-45C1-BD34-8461C5214166}"/>
    <cellStyle name="Currency 4 2 9 2" xfId="8713" xr:uid="{C1BC6D1A-7EE7-4C47-87C8-C0673B800AAC}"/>
    <cellStyle name="Currency 4 2 9 2 2" xfId="19093" xr:uid="{648BA1C2-C386-4F11-BB8B-8B4A1CC8CB92}"/>
    <cellStyle name="Currency 4 2 9 3" xfId="11546" xr:uid="{BF03B1AD-0DE8-47DE-A307-4E2A32AA0B13}"/>
    <cellStyle name="Currency 4 2 9 3 2" xfId="21926" xr:uid="{0D3D9BC0-3938-4572-A44C-6B9F1688C330}"/>
    <cellStyle name="Currency 4 2 9 4" xfId="27235" xr:uid="{11A01AB7-B43D-42C9-8214-AD90DCB92BD5}"/>
    <cellStyle name="Currency 4 2 9 5" xfId="27202" xr:uid="{20CAEDD4-581A-49A6-A983-2D7BD69C167F}"/>
    <cellStyle name="Currency 4 2 9 6" xfId="16260" xr:uid="{35051925-8774-429B-B45F-CA6B9A703F0C}"/>
    <cellStyle name="Currency 4 20" xfId="12396" xr:uid="{66CD73B6-8B5C-4CEE-B1C4-83C336E77431}"/>
    <cellStyle name="Currency 4 3" xfId="563" xr:uid="{00000000-0005-0000-0000-000075030000}"/>
    <cellStyle name="Currency 4 3 10" xfId="4945" xr:uid="{9A699C1C-8F3B-46EB-83CA-1AEA14EAD978}"/>
    <cellStyle name="Currency 4 3 10 2" xfId="14240" xr:uid="{533075EF-05BA-4DF2-AB97-D7CA5F6AAFE4}"/>
    <cellStyle name="Currency 4 3 11" xfId="6693" xr:uid="{A047A60A-45CE-407B-A049-2223B505892E}"/>
    <cellStyle name="Currency 4 3 11 2" xfId="17073" xr:uid="{8CD57AC2-6D36-4FFB-9CDE-DCF555BE769C}"/>
    <cellStyle name="Currency 4 3 12" xfId="9526" xr:uid="{F62B27D1-058D-4BAB-B5E3-7E6115F0D553}"/>
    <cellStyle name="Currency 4 3 12 2" xfId="19906" xr:uid="{A08D132D-B56D-4C61-9E3E-B618E503E16E}"/>
    <cellStyle name="Currency 4 3 13" xfId="23762" xr:uid="{8560C23E-977A-4A64-B47A-9FD147CA5650}"/>
    <cellStyle name="Currency 4 3 14" xfId="12456" xr:uid="{4762B291-B850-4854-8306-35256D12D3FD}"/>
    <cellStyle name="Currency 4 3 2" xfId="564" xr:uid="{00000000-0005-0000-0000-000076030000}"/>
    <cellStyle name="Currency 4 3 2 10" xfId="9527" xr:uid="{27C6D75F-52DE-487D-BC75-E0B3602422C3}"/>
    <cellStyle name="Currency 4 3 2 10 2" xfId="19907" xr:uid="{1B5D55DB-60E2-4650-A86B-78944CCAE8EB}"/>
    <cellStyle name="Currency 4 3 2 11" xfId="25156" xr:uid="{7ED0C198-C02C-4ECA-8665-A8C06E408FE9}"/>
    <cellStyle name="Currency 4 3 2 12" xfId="12526" xr:uid="{92334CDC-3C23-41BD-96F3-07E3CBAB7346}"/>
    <cellStyle name="Currency 4 3 2 2" xfId="565" xr:uid="{00000000-0005-0000-0000-000077030000}"/>
    <cellStyle name="Currency 4 3 2 2 10" xfId="13108" xr:uid="{D3D01A0B-D037-4579-A100-754466682299}"/>
    <cellStyle name="Currency 4 3 2 2 2" xfId="1886" xr:uid="{00000000-0005-0000-0000-000078030000}"/>
    <cellStyle name="Currency 4 3 2 2 2 2" xfId="3095" xr:uid="{00000000-0005-0000-0000-000095020000}"/>
    <cellStyle name="Currency 4 3 2 2 2 2 2" xfId="8174" xr:uid="{431901E0-513B-4CF2-8D5D-986A9E846F3A}"/>
    <cellStyle name="Currency 4 3 2 2 2 2 2 2" xfId="28843" xr:uid="{922F41E3-1DB6-434C-A0D9-A6FF7A394730}"/>
    <cellStyle name="Currency 4 3 2 2 2 2 2 3" xfId="26574" xr:uid="{664EEE51-80C3-4F52-8D6F-16F5EDD72CB5}"/>
    <cellStyle name="Currency 4 3 2 2 2 2 2 4" xfId="18554" xr:uid="{BF461208-CAF5-4577-A105-16DBE970C91D}"/>
    <cellStyle name="Currency 4 3 2 2 2 2 3" xfId="11007" xr:uid="{573BC5E8-3CBD-4FA2-B415-D13A00A46334}"/>
    <cellStyle name="Currency 4 3 2 2 2 2 3 2" xfId="21387" xr:uid="{355DB9A7-1995-4D56-813E-1DEF9DBC9DA3}"/>
    <cellStyle name="Currency 4 3 2 2 2 2 4" xfId="25334" xr:uid="{2B76BC04-7F80-4A50-A4AC-4067138F4F14}"/>
    <cellStyle name="Currency 4 3 2 2 2 2 5" xfId="15721" xr:uid="{7A68242E-E209-4C5B-A7EE-931705DD0DC6}"/>
    <cellStyle name="Currency 4 3 2 2 2 3" xfId="2051" xr:uid="{00000000-0005-0000-0000-000078030000}"/>
    <cellStyle name="Currency 4 3 2 2 2 4" xfId="5678" xr:uid="{61CE8434-0474-4A82-9F1F-8BA9FFBDF874}"/>
    <cellStyle name="Currency 4 3 2 2 2 4 2" xfId="29968" xr:uid="{A6E3D5D1-B127-4385-8A3C-57C615A4EC53}"/>
    <cellStyle name="Currency 4 3 2 2 2 5" xfId="25269" xr:uid="{33DFC427-3C70-4236-B0CE-940975B9A690}"/>
    <cellStyle name="Currency 4 3 2 2 2 6" xfId="13609" xr:uid="{967115A1-23CB-4789-979C-E6482BE18D03}"/>
    <cellStyle name="Currency 4 3 2 2 3" xfId="1887" xr:uid="{00000000-0005-0000-0000-000079030000}"/>
    <cellStyle name="Currency 4 3 2 2 3 2" xfId="4683" xr:uid="{D687D2B6-DA4A-4542-A697-38DDD98C7F33}"/>
    <cellStyle name="Currency 4 3 2 2 3 2 2" xfId="9417" xr:uid="{D7FB4EC8-26ED-4030-9003-C2309259B9E9}"/>
    <cellStyle name="Currency 4 3 2 2 3 2 2 2" xfId="19797" xr:uid="{8B040653-5A27-43E5-99DA-246719ED798D}"/>
    <cellStyle name="Currency 4 3 2 2 3 2 3" xfId="12250" xr:uid="{33F75AFC-4D16-4F09-B9C3-B835056393B0}"/>
    <cellStyle name="Currency 4 3 2 2 3 2 3 2" xfId="22630" xr:uid="{96ECDE40-5D39-4568-B7FC-3DA71F52A446}"/>
    <cellStyle name="Currency 4 3 2 2 3 2 4" xfId="26189" xr:uid="{8C2499C7-1BB1-4D22-A139-187B9857C1C6}"/>
    <cellStyle name="Currency 4 3 2 2 3 2 5" xfId="27315" xr:uid="{005548B2-6083-46C7-874E-DB5A032DBE42}"/>
    <cellStyle name="Currency 4 3 2 2 3 2 6" xfId="16964" xr:uid="{66D36A2C-378A-41BD-B227-E81F29D242ED}"/>
    <cellStyle name="Currency 4 3 2 2 3 3" xfId="23751" xr:uid="{CC39D2C1-EDB8-46AE-990C-9B1731256481}"/>
    <cellStyle name="Currency 4 3 2 2 3 3 2" xfId="29913" xr:uid="{B4D4653B-9700-4885-9B5D-00CF112D66D6}"/>
    <cellStyle name="Currency 4 3 2 2 3 4" xfId="30025" xr:uid="{BE5F880F-D1A7-43E6-9257-37876B1379C7}"/>
    <cellStyle name="Currency 4 3 2 2 4" xfId="1885" xr:uid="{00000000-0005-0000-0000-00007A030000}"/>
    <cellStyle name="Currency 4 3 2 2 4 2" xfId="26961" xr:uid="{DB772303-1715-451F-983D-FA4084595956}"/>
    <cellStyle name="Currency 4 3 2 2 4 3" xfId="26336" xr:uid="{B0BAF356-AC96-4D61-AF66-90BA33F5234A}"/>
    <cellStyle name="Currency 4 3 2 2 5" xfId="4275" xr:uid="{A7A2FC4F-1B1A-43AE-B621-BB9F2BE98CD3}"/>
    <cellStyle name="Currency 4 3 2 2 5 2" xfId="9046" xr:uid="{2F16989A-4C37-47DA-A55F-50A0BD59F9D8}"/>
    <cellStyle name="Currency 4 3 2 2 5 2 2" xfId="19426" xr:uid="{8689B158-0518-473E-BD0D-57F774152E57}"/>
    <cellStyle name="Currency 4 3 2 2 5 2 3" xfId="31050" xr:uid="{395ABA41-C54B-4D28-9E45-B54CD7F229E6}"/>
    <cellStyle name="Currency 4 3 2 2 5 2 4" xfId="30844" xr:uid="{34E27599-88F6-41D0-87AB-5DEC06A25F09}"/>
    <cellStyle name="Currency 4 3 2 2 5 3" xfId="11879" xr:uid="{E4603E20-55BE-4014-BABB-902A708700C4}"/>
    <cellStyle name="Currency 4 3 2 2 5 3 2" xfId="22259" xr:uid="{F991F5B0-BFFF-4E23-8F84-EB2D2F643857}"/>
    <cellStyle name="Currency 4 3 2 2 5 4" xfId="27636" xr:uid="{31792131-8CCE-4EE1-B222-AE2C8621D08A}"/>
    <cellStyle name="Currency 4 3 2 2 5 5" xfId="25998" xr:uid="{270E6B12-61FF-49F3-B084-548FD7B3F23B}"/>
    <cellStyle name="Currency 4 3 2 2 5 6" xfId="16593" xr:uid="{1926910E-F59C-4D08-B99B-D9ADC6666F7F}"/>
    <cellStyle name="Currency 4 3 2 2 6" xfId="4947" xr:uid="{65C9F64E-A345-4F6D-B067-E29F264CEBF1}"/>
    <cellStyle name="Currency 4 3 2 2 6 2" xfId="26269" xr:uid="{E4C9A842-FCE7-42FB-8EA1-B50F3956D4E8}"/>
    <cellStyle name="Currency 4 3 2 2 6 3" xfId="26017" xr:uid="{8942F952-991D-4545-B1C8-7054C9722F12}"/>
    <cellStyle name="Currency 4 3 2 2 6 4" xfId="14242" xr:uid="{6E39C487-927A-43EB-B196-1CFC238D7AB4}"/>
    <cellStyle name="Currency 4 3 2 2 7" xfId="6695" xr:uid="{1E6FCB53-9A9F-48E2-AE4D-948B598459AA}"/>
    <cellStyle name="Currency 4 3 2 2 7 2" xfId="17075" xr:uid="{6D6D364E-56A0-4083-97C6-B7ABE2445DE3}"/>
    <cellStyle name="Currency 4 3 2 2 8" xfId="9528" xr:uid="{8E041D61-AC19-44A3-9FCA-06C6CF48BC2D}"/>
    <cellStyle name="Currency 4 3 2 2 8 2" xfId="19908" xr:uid="{DA438EE4-CD2F-474E-8A82-E4887BC253B2}"/>
    <cellStyle name="Currency 4 3 2 2 9" xfId="22905" xr:uid="{9470BD46-6C7B-4129-9FE4-95AE546C6D94}"/>
    <cellStyle name="Currency 4 3 2 3" xfId="1888" xr:uid="{00000000-0005-0000-0000-00007B030000}"/>
    <cellStyle name="Currency 4 3 2 3 2" xfId="3096" xr:uid="{00000000-0005-0000-0000-000096020000}"/>
    <cellStyle name="Currency 4 3 2 3 2 2" xfId="8175" xr:uid="{5272ADC5-508E-411B-A874-76D8F5F024FC}"/>
    <cellStyle name="Currency 4 3 2 3 2 2 2" xfId="28844" xr:uid="{6C67E993-C03E-461A-93EC-806EE3E12229}"/>
    <cellStyle name="Currency 4 3 2 3 2 2 2 2" xfId="31234" xr:uid="{F67D50A3-C1A7-4415-BBD6-E83CA67CA0E1}"/>
    <cellStyle name="Currency 4 3 2 3 2 2 2 3" xfId="30846" xr:uid="{FCC25CCB-B954-4AC4-AED2-AF96C2ACAAD6}"/>
    <cellStyle name="Currency 4 3 2 3 2 2 3" xfId="28033" xr:uid="{C1BAA7E1-189B-4F7B-9825-9D14D5E6F70D}"/>
    <cellStyle name="Currency 4 3 2 3 2 2 4" xfId="18555" xr:uid="{7F99C888-7723-41E2-82D6-9C1AD52869EF}"/>
    <cellStyle name="Currency 4 3 2 3 2 3" xfId="11008" xr:uid="{52DCBDCA-C818-497D-9869-FA4E869D9771}"/>
    <cellStyle name="Currency 4 3 2 3 2 3 2" xfId="21388" xr:uid="{73E0972A-E446-4E7A-88F6-E7F33842FBBB}"/>
    <cellStyle name="Currency 4 3 2 3 2 4" xfId="25660" xr:uid="{73031C5A-7497-4E29-BDA7-0512A1953CC8}"/>
    <cellStyle name="Currency 4 3 2 3 2 5" xfId="15722" xr:uid="{9E20F832-96A2-4E8D-90E0-9A69DE3190FF}"/>
    <cellStyle name="Currency 4 3 2 3 3" xfId="3600" xr:uid="{00000000-0005-0000-0000-00007B030000}"/>
    <cellStyle name="Currency 4 3 2 3 4" xfId="4427" xr:uid="{6DDD7D65-28CE-4D3E-A44A-510FBD4F835A}"/>
    <cellStyle name="Currency 4 3 2 3 4 2" xfId="9198" xr:uid="{12518834-FEB3-4C1E-B124-6B3AE272E447}"/>
    <cellStyle name="Currency 4 3 2 3 4 2 2" xfId="19578" xr:uid="{3AEC82BC-741C-4963-A6A7-E69D788CF2B4}"/>
    <cellStyle name="Currency 4 3 2 3 4 2 3" xfId="31092" xr:uid="{5F90A487-DD6C-4B22-8CD2-6F6807FDE49D}"/>
    <cellStyle name="Currency 4 3 2 3 4 2 4" xfId="30845" xr:uid="{88CE84D6-B319-4B38-9C82-3871BE944E4C}"/>
    <cellStyle name="Currency 4 3 2 3 4 3" xfId="12031" xr:uid="{324E1B08-31D5-433A-B7EF-B14FB1EE9A77}"/>
    <cellStyle name="Currency 4 3 2 3 4 3 2" xfId="22411" xr:uid="{D2A73898-9C50-4702-A7E4-FDD42B4EFF43}"/>
    <cellStyle name="Currency 4 3 2 3 4 4" xfId="16745" xr:uid="{26A21FF5-F3E3-46B8-892F-02FEDF25E251}"/>
    <cellStyle name="Currency 4 3 2 3 5" xfId="5679" xr:uid="{B3D1B3D3-BD8D-4388-8905-3C78189C9462}"/>
    <cellStyle name="Currency 4 3 2 3 5 2" xfId="29691" xr:uid="{72B473B9-F902-428F-854C-CB54D507686F}"/>
    <cellStyle name="Currency 4 3 2 3 5 2 2" xfId="30988" xr:uid="{A7C94F98-A8FA-4C61-B245-EF8864580272}"/>
    <cellStyle name="Currency 4 3 2 3 6" xfId="23330" xr:uid="{A28249A9-1B42-46FA-8253-9E0649BE0E8D}"/>
    <cellStyle name="Currency 4 3 2 3 7" xfId="13610" xr:uid="{4366B9E4-935E-4BC4-A2FC-D62291D3DD33}"/>
    <cellStyle name="Currency 4 3 2 4" xfId="1889" xr:uid="{00000000-0005-0000-0000-00007C030000}"/>
    <cellStyle name="Currency 4 3 2 4 2" xfId="3094" xr:uid="{00000000-0005-0000-0000-000097020000}"/>
    <cellStyle name="Currency 4 3 2 4 2 2" xfId="8173" xr:uid="{2AA79186-35BF-4AB7-8615-D8FC3006284E}"/>
    <cellStyle name="Currency 4 3 2 4 2 2 2" xfId="28842" xr:uid="{0748F1C7-BF01-4D79-99D3-CC23532C7C08}"/>
    <cellStyle name="Currency 4 3 2 4 2 2 3" xfId="26368" xr:uid="{F5636C90-FA6E-4D36-A794-409EDA9FC76C}"/>
    <cellStyle name="Currency 4 3 2 4 2 2 4" xfId="18553" xr:uid="{E3F93777-0AA8-4E8E-9CB1-D33EEC051AFE}"/>
    <cellStyle name="Currency 4 3 2 4 2 3" xfId="11006" xr:uid="{8800727E-E687-49E5-8545-D324E313515D}"/>
    <cellStyle name="Currency 4 3 2 4 2 3 2" xfId="21386" xr:uid="{CCA90335-FFEC-42FA-BFFE-9F6E4BFCE406}"/>
    <cellStyle name="Currency 4 3 2 4 2 4" xfId="25748" xr:uid="{61F83009-EE7B-4FE2-B8A1-D1361417A92E}"/>
    <cellStyle name="Currency 4 3 2 4 2 5" xfId="15720" xr:uid="{6B04E6E0-2145-4AC9-8D43-6CEAA1964412}"/>
    <cellStyle name="Currency 4 3 2 4 3" xfId="3643" xr:uid="{00000000-0005-0000-0000-00007C030000}"/>
    <cellStyle name="Currency 4 3 2 4 4" xfId="5680" xr:uid="{C640D449-3274-4163-9177-C2B189F2C72C}"/>
    <cellStyle name="Currency 4 3 2 4 4 2" xfId="29967" xr:uid="{82E5840C-98F6-4266-BB3E-9495DB6AA215}"/>
    <cellStyle name="Currency 4 3 2 4 5" xfId="24437" xr:uid="{CBE45B56-A6D5-48B2-BEEC-1DBA16F13214}"/>
    <cellStyle name="Currency 4 3 2 4 6" xfId="13608" xr:uid="{503D5554-44FB-47EB-AA47-30AFC02FDB54}"/>
    <cellStyle name="Currency 4 3 2 5" xfId="1884" xr:uid="{00000000-0005-0000-0000-00007D030000}"/>
    <cellStyle name="Currency 4 3 2 5 2" xfId="2531" xr:uid="{00000000-0005-0000-0000-000098020000}"/>
    <cellStyle name="Currency 4 3 2 5 2 2" xfId="7655" xr:uid="{45782A99-C040-476D-8109-DAB93457B98C}"/>
    <cellStyle name="Currency 4 3 2 5 2 2 2" xfId="18035" xr:uid="{1BCC0329-9BBF-4386-9AAE-ED987479FE29}"/>
    <cellStyle name="Currency 4 3 2 5 2 3" xfId="10488" xr:uid="{011D311B-C356-48D3-8513-12AD3C693DF2}"/>
    <cellStyle name="Currency 4 3 2 5 2 3 2" xfId="20868" xr:uid="{BD679459-1A5C-4A83-B445-DDDE95068A0D}"/>
    <cellStyle name="Currency 4 3 2 5 2 4" xfId="26039" xr:uid="{CB20989F-4E56-4E42-BAD2-C3CE414364C8}"/>
    <cellStyle name="Currency 4 3 2 5 2 5" xfId="26487" xr:uid="{D744808E-988F-4667-8697-41C769EA1F94}"/>
    <cellStyle name="Currency 4 3 2 5 2 6" xfId="15202" xr:uid="{CAB2C7AB-E0FA-4038-A976-C4C0141F17C3}"/>
    <cellStyle name="Currency 4 3 2 5 3" xfId="3595" xr:uid="{00000000-0005-0000-0000-00007D030000}"/>
    <cellStyle name="Currency 4 3 2 5 4" xfId="5677" xr:uid="{9B281BAA-7273-431B-858A-DC8F830D672D}"/>
    <cellStyle name="Currency 4 3 2 5 4 2" xfId="29876" xr:uid="{A7BF50A6-9658-419F-8EF1-2A93352FCFF0}"/>
    <cellStyle name="Currency 4 3 2 5 5" xfId="25526" xr:uid="{A433C727-125E-4712-80D9-2249998B7C61}"/>
    <cellStyle name="Currency 4 3 2 5 6" xfId="12918" xr:uid="{72BAE5A0-0A62-461D-B319-92C955040D75}"/>
    <cellStyle name="Currency 4 3 2 6" xfId="2295" xr:uid="{00000000-0005-0000-0000-000093020000}"/>
    <cellStyle name="Currency 4 3 2 6 2" xfId="7421" xr:uid="{573730B2-6DF5-4968-8E53-BB584D4D9B5D}"/>
    <cellStyle name="Currency 4 3 2 6 2 2" xfId="17801" xr:uid="{7098C69E-C26E-4964-A488-545F50883304}"/>
    <cellStyle name="Currency 4 3 2 6 3" xfId="10254" xr:uid="{8DA82A10-A801-49D3-BCF1-829C12A7EDEF}"/>
    <cellStyle name="Currency 4 3 2 6 3 2" xfId="20634" xr:uid="{226D0063-D70E-4F9F-8CCA-5E9A3E3909BF}"/>
    <cellStyle name="Currency 4 3 2 6 4" xfId="24220" xr:uid="{1F2D0923-44FE-43C1-9D3A-DF58C45ECA3B}"/>
    <cellStyle name="Currency 4 3 2 6 5" xfId="28447" xr:uid="{35900C64-B02A-47CB-8F4F-F6318E6CBECD}"/>
    <cellStyle name="Currency 4 3 2 6 6" xfId="14968" xr:uid="{20358FD6-C655-4F25-AB71-B4D9B5677E40}"/>
    <cellStyle name="Currency 4 3 2 7" xfId="3830" xr:uid="{CC8AB601-20F8-46A1-99F0-FF82EF572E23}"/>
    <cellStyle name="Currency 4 3 2 7 2" xfId="8662" xr:uid="{B92CC1AF-3C75-469F-8E7A-C9B323D68897}"/>
    <cellStyle name="Currency 4 3 2 7 2 2" xfId="19042" xr:uid="{8CFA6148-FB25-419F-A120-58823471F241}"/>
    <cellStyle name="Currency 4 3 2 7 3" xfId="11495" xr:uid="{345BC201-8947-4FBD-A505-FEF6E28E0FEC}"/>
    <cellStyle name="Currency 4 3 2 7 3 2" xfId="21875" xr:uid="{814F75CD-0E58-42C0-8E63-2349D83BA6CB}"/>
    <cellStyle name="Currency 4 3 2 7 4" xfId="27429" xr:uid="{7847A7E7-6D3B-4782-93C0-383385C0D8C6}"/>
    <cellStyle name="Currency 4 3 2 7 5" xfId="28303" xr:uid="{1631A1B8-97AE-4868-9C2F-0408EF79A9F8}"/>
    <cellStyle name="Currency 4 3 2 7 6" xfId="16209" xr:uid="{4B7FC55B-1059-4DDE-BC2C-45759D2EE56F}"/>
    <cellStyle name="Currency 4 3 2 8" xfId="4946" xr:uid="{149C158A-2C1F-4B22-97C4-837DB49A74A5}"/>
    <cellStyle name="Currency 4 3 2 8 2" xfId="14241" xr:uid="{DF30DEBC-9468-405C-A55A-4779272FD582}"/>
    <cellStyle name="Currency 4 3 2 9" xfId="6694" xr:uid="{36C16F1A-DD89-4C2A-B4BB-531D28BE5BF9}"/>
    <cellStyle name="Currency 4 3 2 9 2" xfId="17074" xr:uid="{87BE574B-570A-471A-BCE6-4273FB47E94E}"/>
    <cellStyle name="Currency 4 3 3" xfId="566" xr:uid="{00000000-0005-0000-0000-00007E030000}"/>
    <cellStyle name="Currency 4 3 3 10" xfId="24258" xr:uid="{BBD9D141-9D54-4B0B-B012-1A12C50B7675}"/>
    <cellStyle name="Currency 4 3 3 11" xfId="12684" xr:uid="{D013353A-95BF-4B51-8603-30728729F02A}"/>
    <cellStyle name="Currency 4 3 3 2" xfId="1891" xr:uid="{00000000-0005-0000-0000-00007F030000}"/>
    <cellStyle name="Currency 4 3 3 2 2" xfId="3098" xr:uid="{00000000-0005-0000-0000-00009B020000}"/>
    <cellStyle name="Currency 4 3 3 2 2 2" xfId="6172" xr:uid="{245EEFC1-6B63-448A-97EC-91AE304FE9B6}"/>
    <cellStyle name="Currency 4 3 3 2 2 2 2" xfId="23165" xr:uid="{F17C049D-B39A-479C-878E-B4531B11AF40}"/>
    <cellStyle name="Currency 4 3 3 2 2 2 2 2" xfId="26357" xr:uid="{67DD8835-D50D-46F0-AFB8-584049758599}"/>
    <cellStyle name="Currency 4 3 3 2 2 2 2 3" xfId="31147" xr:uid="{0C03AF1E-A399-4040-90B7-A6DB64E525B5}"/>
    <cellStyle name="Currency 4 3 3 2 2 2 3" xfId="26942" xr:uid="{B29565CC-6216-4006-88B0-F2500B66673A}"/>
    <cellStyle name="Currency 4 3 3 2 2 2 4" xfId="15724" xr:uid="{0AD99BDE-7CDA-449F-805C-DB52653259F5}"/>
    <cellStyle name="Currency 4 3 3 2 2 3" xfId="8177" xr:uid="{23BEF528-081F-49B6-A416-3D3638EBE064}"/>
    <cellStyle name="Currency 4 3 3 2 2 3 2" xfId="28846" xr:uid="{42028672-A77A-429F-BD9C-D23E941022C8}"/>
    <cellStyle name="Currency 4 3 3 2 2 3 3" xfId="28047" xr:uid="{D72A9D18-7426-49D8-99A8-DC9811BD7C70}"/>
    <cellStyle name="Currency 4 3 3 2 2 3 4" xfId="18557" xr:uid="{53366010-FDCE-42DF-BEDC-19E65E079376}"/>
    <cellStyle name="Currency 4 3 3 2 2 4" xfId="11010" xr:uid="{D6215F48-4D36-4238-AACC-55FE6CB2BA47}"/>
    <cellStyle name="Currency 4 3 3 2 2 4 2" xfId="21390" xr:uid="{58CF0DD9-1988-4660-B353-8EEEB994E4B5}"/>
    <cellStyle name="Currency 4 3 3 2 2 5" xfId="25112" xr:uid="{8C8C27A2-B225-4307-8FAC-A39C3F654CA1}"/>
    <cellStyle name="Currency 4 3 3 2 2 6" xfId="13612" xr:uid="{74DC2818-4F22-4589-A48B-CC099277795E}"/>
    <cellStyle name="Currency 4 3 3 2 3" xfId="2695" xr:uid="{00000000-0005-0000-0000-00009A020000}"/>
    <cellStyle name="Currency 4 3 3 2 3 2" xfId="7818" xr:uid="{9D515FEF-8A85-47C8-8397-199D56B57A6B}"/>
    <cellStyle name="Currency 4 3 3 2 3 2 2" xfId="28039" xr:uid="{5BC7E876-1AC7-42F3-9B06-D43958D69461}"/>
    <cellStyle name="Currency 4 3 3 2 3 2 3" xfId="26324" xr:uid="{B0F2F618-7156-4AA4-9660-479C72FA1DB4}"/>
    <cellStyle name="Currency 4 3 3 2 3 2 4" xfId="18198" xr:uid="{A51AF457-E504-460D-A4C6-447A6BFFAA1E}"/>
    <cellStyle name="Currency 4 3 3 2 3 3" xfId="10651" xr:uid="{58092095-639B-4C55-8F73-07474A03EB78}"/>
    <cellStyle name="Currency 4 3 3 2 3 3 2" xfId="21031" xr:uid="{0A5B0C68-DC37-4547-8D6F-8FFC80CCAE6E}"/>
    <cellStyle name="Currency 4 3 3 2 3 4" xfId="22913" xr:uid="{2E94CA68-84F5-4371-997B-9A9E2FB2C410}"/>
    <cellStyle name="Currency 4 3 3 2 3 5" xfId="15365" xr:uid="{085F8945-E70C-4C5B-81B7-4BA41C04168F}"/>
    <cellStyle name="Currency 4 3 3 2 4" xfId="2062" xr:uid="{00000000-0005-0000-0000-00007F030000}"/>
    <cellStyle name="Currency 4 3 3 2 5" xfId="4276" xr:uid="{A9A18A0C-B394-4F5F-BF25-6004A0FCDDA6}"/>
    <cellStyle name="Currency 4 3 3 2 5 2" xfId="9047" xr:uid="{F2DEDE17-5381-434E-91FC-A24B5A2A9568}"/>
    <cellStyle name="Currency 4 3 3 2 5 2 2" xfId="19427" xr:uid="{5FE51EAB-0B6A-4106-9FF9-085D964A5C33}"/>
    <cellStyle name="Currency 4 3 3 2 5 2 3" xfId="31051" xr:uid="{0BFC20F7-3A11-46FD-A2F7-E61DF009DCA7}"/>
    <cellStyle name="Currency 4 3 3 2 5 2 4" xfId="30848" xr:uid="{9DD54116-BB81-4751-8D21-DAB26CEE32EB}"/>
    <cellStyle name="Currency 4 3 3 2 5 3" xfId="11880" xr:uid="{997E97EB-6E8E-4CCA-B091-B182EDB645CE}"/>
    <cellStyle name="Currency 4 3 3 2 5 3 2" xfId="22260" xr:uid="{D98C5CFD-729B-4D98-8BAC-917EF94E0A0D}"/>
    <cellStyle name="Currency 4 3 3 2 5 4" xfId="27050" xr:uid="{826E9520-A070-4296-B78E-3CD7B68F2EC7}"/>
    <cellStyle name="Currency 4 3 3 2 5 5" xfId="26065" xr:uid="{AC5B1DFC-E7DF-4333-923C-2D3E5D36A2FF}"/>
    <cellStyle name="Currency 4 3 3 2 5 6" xfId="16594" xr:uid="{2AEC2E42-3485-4143-A840-508CDFFB36DC}"/>
    <cellStyle name="Currency 4 3 3 2 6" xfId="5682" xr:uid="{972BBD7A-F399-4590-BF19-5F777C22464B}"/>
    <cellStyle name="Currency 4 3 3 2 6 2" xfId="29728" xr:uid="{D3EB36FD-8CEE-4738-97ED-A99FD52FAEF4}"/>
    <cellStyle name="Currency 4 3 3 2 6 2 2" xfId="30989" xr:uid="{DE4878C6-2BEC-46D2-8EF8-E46B9720E401}"/>
    <cellStyle name="Currency 4 3 3 2 7" xfId="23078" xr:uid="{FA5A0E59-A3DD-4FCF-886D-7BA328640A88}"/>
    <cellStyle name="Currency 4 3 3 2 8" xfId="13109" xr:uid="{961B7C68-AC7B-4528-AEBD-859B5922B658}"/>
    <cellStyle name="Currency 4 3 3 3" xfId="1892" xr:uid="{00000000-0005-0000-0000-000080030000}"/>
    <cellStyle name="Currency 4 3 3 3 2" xfId="3099" xr:uid="{00000000-0005-0000-0000-00009C020000}"/>
    <cellStyle name="Currency 4 3 3 3 2 2" xfId="8178" xr:uid="{5D357443-C1F7-4A1C-9A8B-79E5CA8A3AF0}"/>
    <cellStyle name="Currency 4 3 3 3 2 2 2" xfId="28847" xr:uid="{389F4B05-E69E-4B79-A5EB-FB4A2C3A844E}"/>
    <cellStyle name="Currency 4 3 3 3 2 2 3" xfId="27249" xr:uid="{BDBEEE43-9FEA-4186-8A77-5F7AE2D391F4}"/>
    <cellStyle name="Currency 4 3 3 3 2 2 4" xfId="18558" xr:uid="{3BF5F718-0A52-45F6-9084-5976DFC6A62C}"/>
    <cellStyle name="Currency 4 3 3 3 2 3" xfId="11011" xr:uid="{60E0BED4-FD2E-46DA-B474-4B3E367F65B5}"/>
    <cellStyle name="Currency 4 3 3 3 2 3 2" xfId="21391" xr:uid="{1525BF26-D227-414E-A4A0-2ED22683DAD2}"/>
    <cellStyle name="Currency 4 3 3 3 2 4" xfId="25185" xr:uid="{614AF8FC-B633-4E2A-995B-43A3D63DE41E}"/>
    <cellStyle name="Currency 4 3 3 3 2 5" xfId="15725" xr:uid="{9EF9895C-16FA-4D39-9EAF-B812BA93A86E}"/>
    <cellStyle name="Currency 4 3 3 3 3" xfId="3663" xr:uid="{00000000-0005-0000-0000-000080030000}"/>
    <cellStyle name="Currency 4 3 3 3 4" xfId="4428" xr:uid="{C8B4E7B0-83F8-4699-88CD-54B2D8F32DAD}"/>
    <cellStyle name="Currency 4 3 3 3 4 2" xfId="9199" xr:uid="{88F62EE2-8CDA-4E15-9F65-299F86D0604F}"/>
    <cellStyle name="Currency 4 3 3 3 4 2 2" xfId="19579" xr:uid="{CC824306-A436-4FA1-9C48-B30A2DE20F78}"/>
    <cellStyle name="Currency 4 3 3 3 4 2 3" xfId="31093" xr:uid="{292C4124-F0A2-4D10-B359-250B7466A5C3}"/>
    <cellStyle name="Currency 4 3 3 3 4 2 4" xfId="30849" xr:uid="{A251918D-5AFF-4910-8A3B-8CF0EE42D7C7}"/>
    <cellStyle name="Currency 4 3 3 3 4 3" xfId="12032" xr:uid="{EC78C1D7-62E6-412F-A837-6B3BC6F3BBEB}"/>
    <cellStyle name="Currency 4 3 3 3 4 3 2" xfId="22412" xr:uid="{2709CD85-FF35-4D8E-8CC3-10ECB200DCBC}"/>
    <cellStyle name="Currency 4 3 3 3 4 4" xfId="16746" xr:uid="{7F4B26FF-D4A7-46E9-93B3-18D5F33723A2}"/>
    <cellStyle name="Currency 4 3 3 3 5" xfId="5683" xr:uid="{39341862-0181-4C5E-949D-F89F697D04ED}"/>
    <cellStyle name="Currency 4 3 3 3 5 2" xfId="29707" xr:uid="{0A9E1880-5A33-4257-9F52-C4E2B68CBF61}"/>
    <cellStyle name="Currency 4 3 3 3 6" xfId="23130" xr:uid="{8F53FD9C-35CA-4984-B648-71AC776AAF06}"/>
    <cellStyle name="Currency 4 3 3 3 7" xfId="13613" xr:uid="{1797E221-8C55-4BBC-98CB-F63B9DF2C26F}"/>
    <cellStyle name="Currency 4 3 3 4" xfId="1890" xr:uid="{00000000-0005-0000-0000-000081030000}"/>
    <cellStyle name="Currency 4 3 3 4 2" xfId="3097" xr:uid="{00000000-0005-0000-0000-00009D020000}"/>
    <cellStyle name="Currency 4 3 3 4 2 2" xfId="8176" xr:uid="{75731091-C8C8-4086-9613-B0BFBF99BB4C}"/>
    <cellStyle name="Currency 4 3 3 4 2 2 2" xfId="28845" xr:uid="{A9B7BDBC-3237-4D16-8EB7-E59D345EA710}"/>
    <cellStyle name="Currency 4 3 3 4 2 2 3" xfId="27708" xr:uid="{34106B4D-48C0-422F-B2A2-4705F8BF2F97}"/>
    <cellStyle name="Currency 4 3 3 4 2 2 4" xfId="18556" xr:uid="{B9344271-A5BC-4D7F-9A60-06A53FC305C1}"/>
    <cellStyle name="Currency 4 3 3 4 2 3" xfId="11009" xr:uid="{FAB33934-4D9C-445B-8905-2DFCCCC46A85}"/>
    <cellStyle name="Currency 4 3 3 4 2 3 2" xfId="21389" xr:uid="{2DAF6D68-1EBA-4936-8DF6-49BE2A53F212}"/>
    <cellStyle name="Currency 4 3 3 4 2 4" xfId="25512" xr:uid="{0D7914E2-4B85-432C-BF3E-E82AADB1BCE8}"/>
    <cellStyle name="Currency 4 3 3 4 2 5" xfId="15723" xr:uid="{9B134EE1-DA6C-43CB-81DE-684E88B1AFB6}"/>
    <cellStyle name="Currency 4 3 3 4 3" xfId="3692" xr:uid="{00000000-0005-0000-0000-000081030000}"/>
    <cellStyle name="Currency 4 3 3 4 4" xfId="5681" xr:uid="{FFFF2C30-4094-4398-B9F9-3EFC21446922}"/>
    <cellStyle name="Currency 4 3 3 4 4 2" xfId="29969" xr:uid="{7281F1A7-5F24-44A1-A148-B239A0D0B065}"/>
    <cellStyle name="Currency 4 3 3 4 5" xfId="24877" xr:uid="{34060291-EB8B-4FDF-8F6B-C68A873BBE5A}"/>
    <cellStyle name="Currency 4 3 3 4 6" xfId="13611" xr:uid="{DBF80413-4B85-4FD0-8623-469CE5DB1163}"/>
    <cellStyle name="Currency 4 3 3 5" xfId="2634" xr:uid="{00000000-0005-0000-0000-00009E020000}"/>
    <cellStyle name="Currency 4 3 3 5 2" xfId="5895" xr:uid="{30465DA8-295D-4FD1-975C-B9501B7FDABB}"/>
    <cellStyle name="Currency 4 3 3 5 2 2" xfId="28538" xr:uid="{D45496F4-22F6-4EDB-8423-1E500DA34D54}"/>
    <cellStyle name="Currency 4 3 3 5 2 3" xfId="26512" xr:uid="{D37A4C49-08CB-4830-9C8E-9A3C743A1751}"/>
    <cellStyle name="Currency 4 3 3 5 2 4" xfId="15305" xr:uid="{03AF7162-17DC-47F8-BB8B-C360C6A5E3D7}"/>
    <cellStyle name="Currency 4 3 3 5 3" xfId="7758" xr:uid="{CD4E4338-ED5C-4DB3-B49F-56E7FE929F23}"/>
    <cellStyle name="Currency 4 3 3 5 3 2" xfId="18138" xr:uid="{BF2569F1-CDEE-4A66-94C7-73C62BD4EB5C}"/>
    <cellStyle name="Currency 4 3 3 5 4" xfId="10591" xr:uid="{EAB99A54-5986-4ED6-91B2-5BE26F1B2864}"/>
    <cellStyle name="Currency 4 3 3 5 4 2" xfId="20971" xr:uid="{A67839FB-8767-4BA5-A560-9AE78FC03245}"/>
    <cellStyle name="Currency 4 3 3 5 5" xfId="23407" xr:uid="{FE6B56DB-BA94-4381-A568-A113EC141101}"/>
    <cellStyle name="Currency 4 3 3 5 6" xfId="13021" xr:uid="{986DF7A8-CB28-4B4A-9794-FE267059F919}"/>
    <cellStyle name="Currency 4 3 3 6" xfId="4139" xr:uid="{6B123A2A-35D1-4A82-89EB-FD8F530B11B4}"/>
    <cellStyle name="Currency 4 3 3 6 2" xfId="8910" xr:uid="{2AA728DB-79E0-434A-A116-CC49DDAE427A}"/>
    <cellStyle name="Currency 4 3 3 6 2 2" xfId="19290" xr:uid="{BFFE1D5F-ECAF-4472-A238-DD25F93BE0A5}"/>
    <cellStyle name="Currency 4 3 3 6 2 3" xfId="31020" xr:uid="{E791E615-2623-44F5-A62F-E2834F94C37C}"/>
    <cellStyle name="Currency 4 3 3 6 2 4" xfId="30847" xr:uid="{B37A22F8-B1F5-4E35-B076-D364916926AD}"/>
    <cellStyle name="Currency 4 3 3 6 3" xfId="11743" xr:uid="{31C873FB-3A67-447A-916B-1B6FA9E3B8AA}"/>
    <cellStyle name="Currency 4 3 3 6 3 2" xfId="22123" xr:uid="{C2F14EF1-3B83-482B-AAA2-439783D70DF3}"/>
    <cellStyle name="Currency 4 3 3 6 4" xfId="24704" xr:uid="{4309507B-EF60-4074-9701-FB124E1202DD}"/>
    <cellStyle name="Currency 4 3 3 6 5" xfId="25997" xr:uid="{DA3EAE5A-1285-4AF0-93AA-0E5AC0CEA453}"/>
    <cellStyle name="Currency 4 3 3 6 6" xfId="16457" xr:uid="{5E5F0659-D264-4DC8-95F8-E400C140D3EA}"/>
    <cellStyle name="Currency 4 3 3 7" xfId="4948" xr:uid="{C4D5D6D7-A836-410F-A574-41204BD7140B}"/>
    <cellStyle name="Currency 4 3 3 7 2" xfId="27577" xr:uid="{6C095663-747A-4181-9A96-532C6BCFB1CC}"/>
    <cellStyle name="Currency 4 3 3 7 3" xfId="27142" xr:uid="{D5E4766A-3BE3-4BF4-B0B2-EB170B5B6CA6}"/>
    <cellStyle name="Currency 4 3 3 7 4" xfId="14243" xr:uid="{D0D72598-D96B-4636-B304-F39020885D2D}"/>
    <cellStyle name="Currency 4 3 3 8" xfId="6696" xr:uid="{977495BE-1DF0-4EDE-A4A1-41A24A5790A3}"/>
    <cellStyle name="Currency 4 3 3 8 2" xfId="17076" xr:uid="{F717E167-9746-4026-B445-1B738C09ECD1}"/>
    <cellStyle name="Currency 4 3 3 9" xfId="9529" xr:uid="{E4334F6A-5E5F-40A4-BA5C-9E120F5BA3A6}"/>
    <cellStyle name="Currency 4 3 3 9 2" xfId="19909" xr:uid="{5BB767F8-A693-49B8-8B5B-3E0A0EB5EF1E}"/>
    <cellStyle name="Currency 4 3 4" xfId="567" xr:uid="{00000000-0005-0000-0000-000082030000}"/>
    <cellStyle name="Currency 4 3 4 10" xfId="13107" xr:uid="{AE740A6D-D45A-41E1-8273-9F297354F55A}"/>
    <cellStyle name="Currency 4 3 4 2" xfId="1894" xr:uid="{00000000-0005-0000-0000-000083030000}"/>
    <cellStyle name="Currency 4 3 4 2 2" xfId="3100" xr:uid="{00000000-0005-0000-0000-0000A0020000}"/>
    <cellStyle name="Currency 4 3 4 2 2 2" xfId="8179" xr:uid="{8AE1DDD6-2F21-49C5-B8C6-F52A50611B85}"/>
    <cellStyle name="Currency 4 3 4 2 2 2 2" xfId="28848" xr:uid="{2AEB745B-9CFB-4146-9EB2-3C2423E878BB}"/>
    <cellStyle name="Currency 4 3 4 2 2 2 3" xfId="27434" xr:uid="{27C29BB6-0D2D-4B52-A89C-F7B556C93D73}"/>
    <cellStyle name="Currency 4 3 4 2 2 2 4" xfId="18559" xr:uid="{58809F57-2B38-4802-BF8E-4A86F6A2186C}"/>
    <cellStyle name="Currency 4 3 4 2 2 3" xfId="11012" xr:uid="{A3B24448-6335-4720-A2C9-621BDF34B786}"/>
    <cellStyle name="Currency 4 3 4 2 2 3 2" xfId="21392" xr:uid="{9C3A51D5-237D-4870-8D4C-49825FECA1E4}"/>
    <cellStyle name="Currency 4 3 4 2 2 4" xfId="23880" xr:uid="{51FD7B37-87BC-4AFC-ADD7-D314DF309365}"/>
    <cellStyle name="Currency 4 3 4 2 2 5" xfId="15726" xr:uid="{47C9BDD8-BA39-499A-9171-FE30EE837C58}"/>
    <cellStyle name="Currency 4 3 4 2 3" xfId="3628" xr:uid="{00000000-0005-0000-0000-000083030000}"/>
    <cellStyle name="Currency 4 3 4 2 4" xfId="5684" xr:uid="{61FA4F1F-147C-45F5-8CB7-1B0BF2586D1D}"/>
    <cellStyle name="Currency 4 3 4 2 4 2" xfId="29970" xr:uid="{504B7EA9-2541-4886-B966-3E2F7E9D8798}"/>
    <cellStyle name="Currency 4 3 4 2 5" xfId="23193" xr:uid="{56FD0A9D-05CC-4AFD-9BCB-9FAF22FC024B}"/>
    <cellStyle name="Currency 4 3 4 2 6" xfId="13614" xr:uid="{2BC2A876-45C4-4DD6-AFEF-F320778FC734}"/>
    <cellStyle name="Currency 4 3 4 3" xfId="1895" xr:uid="{00000000-0005-0000-0000-000084030000}"/>
    <cellStyle name="Currency 4 3 4 3 2" xfId="4673" xr:uid="{FC46B6DE-95DF-48B7-89E0-F85CC2E3B4FC}"/>
    <cellStyle name="Currency 4 3 4 3 2 2" xfId="9412" xr:uid="{C830E2BF-63CA-4B55-89D4-19C026E0371F}"/>
    <cellStyle name="Currency 4 3 4 3 2 2 2" xfId="19792" xr:uid="{BDFB18EF-1D44-4ADF-B996-56BA3193D84B}"/>
    <cellStyle name="Currency 4 3 4 3 2 3" xfId="12245" xr:uid="{05777228-4C2C-4BCB-84B0-0CA92B2C0925}"/>
    <cellStyle name="Currency 4 3 4 3 2 3 2" xfId="22625" xr:uid="{124C1774-841D-4E92-9868-6659CFDD3911}"/>
    <cellStyle name="Currency 4 3 4 3 2 4" xfId="27570" xr:uid="{2B944392-4C06-4870-9C5C-35925D1716EE}"/>
    <cellStyle name="Currency 4 3 4 3 2 5" xfId="27076" xr:uid="{BCD72EFD-AFA5-415B-B905-191A0B6B1AFD}"/>
    <cellStyle name="Currency 4 3 4 3 2 6" xfId="16959" xr:uid="{CB2F6201-3F3D-42C1-BE4E-85EB8E0C8C23}"/>
    <cellStyle name="Currency 4 3 4 3 3" xfId="24792" xr:uid="{704EF74D-05DA-4D4E-81E7-7F257B0BFD73}"/>
    <cellStyle name="Currency 4 3 4 3 3 2" xfId="29912" xr:uid="{52E0AAA9-AC47-4051-8A56-EA4E1FA813B4}"/>
    <cellStyle name="Currency 4 3 4 3 4" xfId="30024" xr:uid="{BDE30902-7BFB-4D12-BD65-976D37EB3886}"/>
    <cellStyle name="Currency 4 3 4 4" xfId="1893" xr:uid="{00000000-0005-0000-0000-000085030000}"/>
    <cellStyle name="Currency 4 3 4 5" xfId="4274" xr:uid="{F91ACA83-4F2D-4012-ADCB-25A69197F09D}"/>
    <cellStyle name="Currency 4 3 4 5 2" xfId="9045" xr:uid="{BAA519F8-BB36-43DB-BD39-CE9712C067E0}"/>
    <cellStyle name="Currency 4 3 4 5 2 2" xfId="19425" xr:uid="{65CE24DD-BF71-43F7-9085-07995EA112DC}"/>
    <cellStyle name="Currency 4 3 4 5 2 3" xfId="31049" xr:uid="{FB39CD15-218C-4493-A9AF-8E1F9FF5135F}"/>
    <cellStyle name="Currency 4 3 4 5 2 4" xfId="30850" xr:uid="{E1B2DA33-F3FC-4394-A0AA-285A315E6745}"/>
    <cellStyle name="Currency 4 3 4 5 3" xfId="11878" xr:uid="{1D267E38-EAEA-4AA5-99A3-A6D3F8F2F5ED}"/>
    <cellStyle name="Currency 4 3 4 5 3 2" xfId="22258" xr:uid="{EFC23FBC-FD34-4D6B-9C27-A797C61C3AF5}"/>
    <cellStyle name="Currency 4 3 4 5 4" xfId="27828" xr:uid="{7CEA81F8-915D-4A38-988A-7948ECEFB604}"/>
    <cellStyle name="Currency 4 3 4 5 5" xfId="28554" xr:uid="{E7734652-6C3F-4F0D-96AD-ABF938A9F511}"/>
    <cellStyle name="Currency 4 3 4 5 6" xfId="16592" xr:uid="{3B81F487-7C4D-4339-AEB5-257283E08EAA}"/>
    <cellStyle name="Currency 4 3 4 6" xfId="4949" xr:uid="{030DFC46-68C6-48EC-A562-735E9351B92C}"/>
    <cellStyle name="Currency 4 3 4 6 2" xfId="14244" xr:uid="{95223E6A-58A3-4A37-BE3B-B296D9027FD0}"/>
    <cellStyle name="Currency 4 3 4 7" xfId="6697" xr:uid="{9FEF5103-A120-4214-8154-D7122FB63341}"/>
    <cellStyle name="Currency 4 3 4 7 2" xfId="17077" xr:uid="{DC476D78-A6CD-4F39-B1BB-85870CB30E12}"/>
    <cellStyle name="Currency 4 3 4 8" xfId="9530" xr:uid="{6869894A-9083-4BBC-8B94-A2F55E090560}"/>
    <cellStyle name="Currency 4 3 4 8 2" xfId="19910" xr:uid="{BE929E4D-6764-43FE-A142-789698901C59}"/>
    <cellStyle name="Currency 4 3 4 9" xfId="24021" xr:uid="{6EA85735-1263-470C-9A08-C9A8953A5A63}"/>
    <cellStyle name="Currency 4 3 5" xfId="1896" xr:uid="{00000000-0005-0000-0000-000086030000}"/>
    <cellStyle name="Currency 4 3 5 2" xfId="3101" xr:uid="{00000000-0005-0000-0000-0000A1020000}"/>
    <cellStyle name="Currency 4 3 5 2 2" xfId="8180" xr:uid="{087061CE-0A29-40D7-AEC0-35E907205918}"/>
    <cellStyle name="Currency 4 3 5 2 2 2" xfId="28849" xr:uid="{0D1D4FAA-A692-4A2B-93B6-4B280AB9AECA}"/>
    <cellStyle name="Currency 4 3 5 2 2 2 2" xfId="31235" xr:uid="{543C203C-95B6-4864-94A6-8BD3E79DA64B}"/>
    <cellStyle name="Currency 4 3 5 2 2 2 3" xfId="30852" xr:uid="{0971C87F-E455-41E8-ABF8-2BC0027F690C}"/>
    <cellStyle name="Currency 4 3 5 2 2 3" xfId="27819" xr:uid="{22F52395-28E4-4932-93E2-115E61BE8B7B}"/>
    <cellStyle name="Currency 4 3 5 2 2 4" xfId="18560" xr:uid="{D722F38D-F55F-4E21-8EFC-D462EBFBA666}"/>
    <cellStyle name="Currency 4 3 5 2 3" xfId="11013" xr:uid="{D088AC67-98D9-4721-9256-0DAAD732BA06}"/>
    <cellStyle name="Currency 4 3 5 2 3 2" xfId="21393" xr:uid="{D435C61C-2FAF-4831-9980-AD606B14E2B8}"/>
    <cellStyle name="Currency 4 3 5 2 4" xfId="23574" xr:uid="{9C3BAC46-B5C7-4513-B6F2-CEA7C1979815}"/>
    <cellStyle name="Currency 4 3 5 2 5" xfId="15727" xr:uid="{72243DB0-BA44-4ECB-AD3D-E32CE0FDB110}"/>
    <cellStyle name="Currency 4 3 5 3" xfId="3560" xr:uid="{00000000-0005-0000-0000-000086030000}"/>
    <cellStyle name="Currency 4 3 5 4" xfId="4429" xr:uid="{B29F8216-9F8D-482A-828C-7107F57C7913}"/>
    <cellStyle name="Currency 4 3 5 4 2" xfId="9200" xr:uid="{0649228C-693A-4A74-97E4-B82EA40458D9}"/>
    <cellStyle name="Currency 4 3 5 4 2 2" xfId="19580" xr:uid="{61DA59B9-544E-4109-B3CB-8971F4F8CE50}"/>
    <cellStyle name="Currency 4 3 5 4 2 3" xfId="31094" xr:uid="{A8CD7337-3682-4CEA-AF65-6EE0FD3A735D}"/>
    <cellStyle name="Currency 4 3 5 4 2 4" xfId="30851" xr:uid="{A9A8128F-3665-438B-8D34-4F62BF436405}"/>
    <cellStyle name="Currency 4 3 5 4 3" xfId="12033" xr:uid="{D6195DAA-53EE-41FE-A33E-08B3D8B942F0}"/>
    <cellStyle name="Currency 4 3 5 4 3 2" xfId="22413" xr:uid="{2623672B-EB3B-4F7E-BCC4-1F8C278D1051}"/>
    <cellStyle name="Currency 4 3 5 4 4" xfId="16747" xr:uid="{22ED227D-3A11-4111-AACB-FF1E6F351120}"/>
    <cellStyle name="Currency 4 3 5 5" xfId="5685" xr:uid="{7E96A1D9-66E5-4FBA-9768-97165FB23BD1}"/>
    <cellStyle name="Currency 4 3 5 5 2" xfId="29686" xr:uid="{8351C799-133B-4166-88AA-AFA491555915}"/>
    <cellStyle name="Currency 4 3 5 5 2 2" xfId="30990" xr:uid="{8AE52235-88AA-4879-8CF8-35F89D2E8477}"/>
    <cellStyle name="Currency 4 3 5 6" xfId="25170" xr:uid="{5FAEF081-7E2E-41CB-99FB-6D5A7583AB2D}"/>
    <cellStyle name="Currency 4 3 5 7" xfId="13615" xr:uid="{4C3D984E-B103-40C6-8BE6-58158F3D54A0}"/>
    <cellStyle name="Currency 4 3 6" xfId="1897" xr:uid="{00000000-0005-0000-0000-000087030000}"/>
    <cellStyle name="Currency 4 3 6 2" xfId="2884" xr:uid="{00000000-0005-0000-0000-0000A2020000}"/>
    <cellStyle name="Currency 4 3 6 2 2" xfId="8000" xr:uid="{74124B81-524A-4799-99E9-7BD3E0A5D31B}"/>
    <cellStyle name="Currency 4 3 6 2 2 2" xfId="25836" xr:uid="{6795BBEC-4B08-418A-8583-1E6541133F36}"/>
    <cellStyle name="Currency 4 3 6 2 2 2 2" xfId="31166" xr:uid="{282841D4-51CD-48A0-8C75-7AB767A6AA5C}"/>
    <cellStyle name="Currency 4 3 6 2 2 2 3" xfId="30853" xr:uid="{6C61F38E-E05A-4904-B280-18DC8E4926BF}"/>
    <cellStyle name="Currency 4 3 6 2 2 3" xfId="28223" xr:uid="{6E514E81-DECF-4892-872D-B0168FF66791}"/>
    <cellStyle name="Currency 4 3 6 2 2 4" xfId="18380" xr:uid="{E5D29A37-B5CD-4DF4-AB5C-D1DFE2305AFA}"/>
    <cellStyle name="Currency 4 3 6 2 3" xfId="10833" xr:uid="{6C856AB7-B618-4128-83E5-3C8D49B3AE84}"/>
    <cellStyle name="Currency 4 3 6 2 3 2" xfId="21213" xr:uid="{026C891D-38F0-47C6-BE0E-A3DD0406CBA4}"/>
    <cellStyle name="Currency 4 3 6 2 4" xfId="22847" xr:uid="{F99703F3-B22F-4351-8728-4842B8BA4150}"/>
    <cellStyle name="Currency 4 3 6 2 5" xfId="15547" xr:uid="{9A548102-19BA-4234-B71F-35FD9771DD80}"/>
    <cellStyle name="Currency 4 3 6 3" xfId="3589" xr:uid="{00000000-0005-0000-0000-000087030000}"/>
    <cellStyle name="Currency 4 3 6 4" xfId="5686" xr:uid="{167B630D-F127-4469-8162-A32592159BAA}"/>
    <cellStyle name="Currency 4 3 6 4 2" xfId="29927" xr:uid="{61D729A3-778D-4A96-BFF7-41C4C5FAF594}"/>
    <cellStyle name="Currency 4 3 6 5" xfId="25217" xr:uid="{36C5E636-26E2-4622-AD43-BDBD8D288012}"/>
    <cellStyle name="Currency 4 3 6 6" xfId="13382" xr:uid="{BDCCAD98-CB43-420D-90F1-27CA2F3F0D19}"/>
    <cellStyle name="Currency 4 3 7" xfId="1883" xr:uid="{00000000-0005-0000-0000-000088030000}"/>
    <cellStyle name="Currency 4 3 7 2" xfId="2471" xr:uid="{00000000-0005-0000-0000-0000A3020000}"/>
    <cellStyle name="Currency 4 3 7 2 2" xfId="7595" xr:uid="{35277BF4-85D6-4DDF-A5A9-0BB656953092}"/>
    <cellStyle name="Currency 4 3 7 2 2 2" xfId="17975" xr:uid="{00B577A0-E585-4383-87BF-D644932D10CA}"/>
    <cellStyle name="Currency 4 3 7 2 3" xfId="10428" xr:uid="{1E7E954D-F4BC-4D52-B7A7-62A586FA092D}"/>
    <cellStyle name="Currency 4 3 7 2 3 2" xfId="20808" xr:uid="{FB59F1BA-6212-4581-8480-DB9AD295B4D3}"/>
    <cellStyle name="Currency 4 3 7 2 4" xfId="27164" xr:uid="{859CFEFB-53CA-4B7E-813F-16FD5EA8AB12}"/>
    <cellStyle name="Currency 4 3 7 2 5" xfId="28675" xr:uid="{C8E56A8A-E7D9-4A16-87B8-2F638FE792EF}"/>
    <cellStyle name="Currency 4 3 7 2 6" xfId="15142" xr:uid="{AE777392-77DF-479D-B976-9ABB8D658E94}"/>
    <cellStyle name="Currency 4 3 7 3" xfId="3702" xr:uid="{00000000-0005-0000-0000-000088030000}"/>
    <cellStyle name="Currency 4 3 7 4" xfId="5676" xr:uid="{E2521B25-7D48-4716-AE33-2479DAA07BA6}"/>
    <cellStyle name="Currency 4 3 7 4 2" xfId="29864" xr:uid="{ED283249-7832-40BF-813D-7A87C76D57BB}"/>
    <cellStyle name="Currency 4 3 7 5" xfId="25062" xr:uid="{0D87D897-DA24-4F46-95B8-8298DAF32F7B}"/>
    <cellStyle name="Currency 4 3 7 6" xfId="12858" xr:uid="{5247CC81-3C80-448B-A7A4-837570488085}"/>
    <cellStyle name="Currency 4 3 8" xfId="2225" xr:uid="{00000000-0005-0000-0000-000092020000}"/>
    <cellStyle name="Currency 4 3 8 2" xfId="7351" xr:uid="{B5806281-0079-4A9D-A756-81AD65AD44FE}"/>
    <cellStyle name="Currency 4 3 8 2 2" xfId="17731" xr:uid="{3C5FD1D2-517A-4B9F-B94B-117F3371827D}"/>
    <cellStyle name="Currency 4 3 8 2 2 2" xfId="31124" xr:uid="{D7F480B7-CB4C-485D-96A0-E1B2EBD6C500}"/>
    <cellStyle name="Currency 4 3 8 2 2 3" xfId="30854" xr:uid="{DC34D8E2-CC8E-42A4-BA04-DCD8DE3CEB56}"/>
    <cellStyle name="Currency 4 3 8 3" xfId="10184" xr:uid="{F031D557-6255-451B-80EA-F08A9F594EFC}"/>
    <cellStyle name="Currency 4 3 8 3 2" xfId="20564" xr:uid="{0B09AA96-5D23-49E3-925C-3F8A727C3400}"/>
    <cellStyle name="Currency 4 3 8 4" xfId="24619" xr:uid="{3DDFCC10-D393-43AB-94BC-22E785DA803E}"/>
    <cellStyle name="Currency 4 3 8 5" xfId="27279" xr:uid="{64CAF36B-F3AB-4AF9-8E1E-75348DF5CA28}"/>
    <cellStyle name="Currency 4 3 8 6" xfId="14898" xr:uid="{19ACD2B1-BC17-4050-8824-312BD00E30D6}"/>
    <cellStyle name="Currency 4 3 9" xfId="3884" xr:uid="{685CFCD8-CDB7-4015-8D35-50302F345A20}"/>
    <cellStyle name="Currency 4 3 9 2" xfId="8715" xr:uid="{8F84AFEA-39EF-46C8-8593-D237744CD0FC}"/>
    <cellStyle name="Currency 4 3 9 2 2" xfId="19095" xr:uid="{0C377D4E-80B1-4051-9438-5403749A64FE}"/>
    <cellStyle name="Currency 4 3 9 3" xfId="11548" xr:uid="{0BB00F3B-32C6-45D3-8764-2C694BF52872}"/>
    <cellStyle name="Currency 4 3 9 3 2" xfId="21928" xr:uid="{C3744CEE-0F3B-439F-AE70-7556DF7FA767}"/>
    <cellStyle name="Currency 4 3 9 4" xfId="27024" xr:uid="{7366C550-7A2A-46C4-B2C6-9FA891548DF0}"/>
    <cellStyle name="Currency 4 3 9 5" xfId="25932" xr:uid="{616CD1AB-1B85-44E7-9724-B42505400F6B}"/>
    <cellStyle name="Currency 4 3 9 6" xfId="16262" xr:uid="{EDA75DD9-58EA-492E-8249-0664B4196C9A}"/>
    <cellStyle name="Currency 4 4" xfId="568" xr:uid="{00000000-0005-0000-0000-000089030000}"/>
    <cellStyle name="Currency 4 4 10" xfId="6698" xr:uid="{404CEE2B-BD34-48EE-B90B-E3D8AC3D9FC6}"/>
    <cellStyle name="Currency 4 4 10 2" xfId="17078" xr:uid="{45E71150-9A8E-45BF-917B-DDE4AC91A546}"/>
    <cellStyle name="Currency 4 4 11" xfId="9531" xr:uid="{CBB5FE6E-E9CC-4D61-926F-9DED3D90AEED}"/>
    <cellStyle name="Currency 4 4 11 2" xfId="19911" xr:uid="{48800006-4CE4-48BA-A891-70824E9FF7EE}"/>
    <cellStyle name="Currency 4 4 12" xfId="25097" xr:uid="{77469EB1-1EFB-4C22-A1EE-BED7AA70A80D}"/>
    <cellStyle name="Currency 4 4 13" xfId="12436" xr:uid="{8CB51D5A-F1E7-4E3A-9646-89AA26D74E5B}"/>
    <cellStyle name="Currency 4 4 2" xfId="569" xr:uid="{00000000-0005-0000-0000-00008A030000}"/>
    <cellStyle name="Currency 4 4 2 10" xfId="9532" xr:uid="{BA4B807B-EBC4-4CE9-9480-9551FC4002E6}"/>
    <cellStyle name="Currency 4 4 2 10 2" xfId="19912" xr:uid="{2B0EBC39-CF5A-4313-97C3-FE1473BB0A80}"/>
    <cellStyle name="Currency 4 4 2 11" xfId="23202" xr:uid="{63598945-3864-4262-B140-8013553060D5}"/>
    <cellStyle name="Currency 4 4 2 12" xfId="12527" xr:uid="{5789DC16-1E00-4F5A-A367-B8B17870A40B}"/>
    <cellStyle name="Currency 4 4 2 2" xfId="570" xr:uid="{00000000-0005-0000-0000-00008B030000}"/>
    <cellStyle name="Currency 4 4 2 2 10" xfId="13111" xr:uid="{D6539105-A78B-4395-96BE-89FF952F2316}"/>
    <cellStyle name="Currency 4 4 2 2 2" xfId="1901" xr:uid="{00000000-0005-0000-0000-00008C030000}"/>
    <cellStyle name="Currency 4 4 2 2 2 2" xfId="3103" xr:uid="{00000000-0005-0000-0000-0000A7020000}"/>
    <cellStyle name="Currency 4 4 2 2 2 2 2" xfId="8182" xr:uid="{904F3012-57A0-4FAC-A0C4-16E2551489D6}"/>
    <cellStyle name="Currency 4 4 2 2 2 2 2 2" xfId="28851" xr:uid="{F9DF3389-46C0-4F6D-87EA-4F9FA8FDD3EC}"/>
    <cellStyle name="Currency 4 4 2 2 2 2 2 3" xfId="26208" xr:uid="{A847656F-3BE7-420F-8BB9-FE71ECFC7CB1}"/>
    <cellStyle name="Currency 4 4 2 2 2 2 2 4" xfId="18562" xr:uid="{F9C791EA-47C4-4D6F-84B3-278E92AA242F}"/>
    <cellStyle name="Currency 4 4 2 2 2 2 3" xfId="11015" xr:uid="{B479306D-E10B-45A5-9E29-8F290E3E7518}"/>
    <cellStyle name="Currency 4 4 2 2 2 2 3 2" xfId="21395" xr:uid="{7B3583D4-0490-439D-9C9D-67AB612751A6}"/>
    <cellStyle name="Currency 4 4 2 2 2 2 4" xfId="25769" xr:uid="{ADDBE3C1-5401-4A68-A34B-E3EEB1E9444B}"/>
    <cellStyle name="Currency 4 4 2 2 2 2 5" xfId="15729" xr:uid="{FC29D236-847B-4302-B653-8FA99C016C7C}"/>
    <cellStyle name="Currency 4 4 2 2 2 3" xfId="2060" xr:uid="{00000000-0005-0000-0000-00008C030000}"/>
    <cellStyle name="Currency 4 4 2 2 2 4" xfId="5688" xr:uid="{49DCF050-5439-44B0-B2A0-27FBC55DC5F2}"/>
    <cellStyle name="Currency 4 4 2 2 2 4 2" xfId="29972" xr:uid="{D1DCE2EF-CF6D-4E8A-B51C-2B950AC4303B}"/>
    <cellStyle name="Currency 4 4 2 2 2 5" xfId="25499" xr:uid="{6C76CE48-A73C-420F-850E-F2D87934E8E8}"/>
    <cellStyle name="Currency 4 4 2 2 2 6" xfId="13617" xr:uid="{B236BE07-737A-4F1E-AECD-C28CF3BB3BBF}"/>
    <cellStyle name="Currency 4 4 2 2 3" xfId="1902" xr:uid="{00000000-0005-0000-0000-00008D030000}"/>
    <cellStyle name="Currency 4 4 2 2 3 2" xfId="4638" xr:uid="{0C00C94B-26DF-4D56-86FA-2DE02AE2073A}"/>
    <cellStyle name="Currency 4 4 2 2 3 2 2" xfId="9400" xr:uid="{8FB0F8C5-0716-4305-9138-95591A01C0EC}"/>
    <cellStyle name="Currency 4 4 2 2 3 2 2 2" xfId="19780" xr:uid="{EA6C1482-82CF-48AC-AB9E-080BC2C233C5}"/>
    <cellStyle name="Currency 4 4 2 2 3 2 3" xfId="12233" xr:uid="{0EF530DB-0878-4B04-871E-A8959322BCC1}"/>
    <cellStyle name="Currency 4 4 2 2 3 2 3 2" xfId="22613" xr:uid="{1E50517A-98E6-403B-AAB3-C323593220CF}"/>
    <cellStyle name="Currency 4 4 2 2 3 2 4" xfId="28532" xr:uid="{C961A8A3-2CAC-486B-AA24-F13E980734BC}"/>
    <cellStyle name="Currency 4 4 2 2 3 2 5" xfId="27741" xr:uid="{BEA10562-25F9-4A67-ABCB-2331AD229B15}"/>
    <cellStyle name="Currency 4 4 2 2 3 2 6" xfId="16947" xr:uid="{1E765E18-2498-4D09-BA71-010723323D88}"/>
    <cellStyle name="Currency 4 4 2 2 3 3" xfId="25166" xr:uid="{6CF94AE3-F2BC-4D46-A438-01193BD28FD6}"/>
    <cellStyle name="Currency 4 4 2 2 3 3 2" xfId="29915" xr:uid="{4DEBB916-963E-4C15-96CA-2D790B655BDA}"/>
    <cellStyle name="Currency 4 4 2 2 3 4" xfId="30026" xr:uid="{C5F67086-089E-473F-A519-DBC59DD5DC2B}"/>
    <cellStyle name="Currency 4 4 2 2 4" xfId="1900" xr:uid="{00000000-0005-0000-0000-00008E030000}"/>
    <cellStyle name="Currency 4 4 2 2 4 2" xfId="26966" xr:uid="{7B61A0D3-E365-47E1-BF65-D22D21EAE7CE}"/>
    <cellStyle name="Currency 4 4 2 2 4 3" xfId="26337" xr:uid="{E01B3AF2-4017-4494-9A21-EB0A702E2343}"/>
    <cellStyle name="Currency 4 4 2 2 5" xfId="4277" xr:uid="{6DC5CC5C-81B1-41CA-AF6F-42D5C858E366}"/>
    <cellStyle name="Currency 4 4 2 2 5 2" xfId="9048" xr:uid="{872823FF-714C-4919-9973-525F488C0AD6}"/>
    <cellStyle name="Currency 4 4 2 2 5 2 2" xfId="19428" xr:uid="{DA923F79-00BA-43E4-88B8-1823DF5B7DDC}"/>
    <cellStyle name="Currency 4 4 2 2 5 2 3" xfId="31052" xr:uid="{67C2670F-6277-4849-9F51-8CFAF8E73D83}"/>
    <cellStyle name="Currency 4 4 2 2 5 2 4" xfId="30855" xr:uid="{971BAED6-D407-4FD7-A43D-F427F1A24A97}"/>
    <cellStyle name="Currency 4 4 2 2 5 3" xfId="11881" xr:uid="{4488F104-BB63-424A-B6A4-DF65B16FE62A}"/>
    <cellStyle name="Currency 4 4 2 2 5 3 2" xfId="22261" xr:uid="{335289AC-A5B9-4F76-87A6-C8B175484858}"/>
    <cellStyle name="Currency 4 4 2 2 5 4" xfId="28124" xr:uid="{13C84519-E98E-4148-B72C-47FE7DBA1F15}"/>
    <cellStyle name="Currency 4 4 2 2 5 5" xfId="27305" xr:uid="{B8E4A41B-B127-429B-98E1-6EF7377FA336}"/>
    <cellStyle name="Currency 4 4 2 2 5 6" xfId="16595" xr:uid="{67B8AC4C-076B-42B0-9A7C-6FC78E05BE64}"/>
    <cellStyle name="Currency 4 4 2 2 6" xfId="4952" xr:uid="{EAAD5C14-B388-4533-BDE9-BA38E3AF803A}"/>
    <cellStyle name="Currency 4 4 2 2 6 2" xfId="25888" xr:uid="{E49C18D3-FB38-469E-8EA2-39A1D214DC13}"/>
    <cellStyle name="Currency 4 4 2 2 6 3" xfId="28566" xr:uid="{2E1853E3-62B7-4CC5-B257-0D16C2DE95E9}"/>
    <cellStyle name="Currency 4 4 2 2 6 4" xfId="14247" xr:uid="{8F5DAE46-A7AD-4C60-AF86-494ADEBA80E8}"/>
    <cellStyle name="Currency 4 4 2 2 7" xfId="6700" xr:uid="{53544C6D-2AA2-4246-8F53-958AF5BCE891}"/>
    <cellStyle name="Currency 4 4 2 2 7 2" xfId="17080" xr:uid="{21941154-B79A-4F77-838D-8F5E673FC827}"/>
    <cellStyle name="Currency 4 4 2 2 8" xfId="9533" xr:uid="{1D27AFAA-4D01-4EE1-B2E9-62A529030E4B}"/>
    <cellStyle name="Currency 4 4 2 2 8 2" xfId="19913" xr:uid="{ED8FA4F6-2117-4996-B6FC-DDA7A2612F4F}"/>
    <cellStyle name="Currency 4 4 2 2 9" xfId="23042" xr:uid="{61B35C58-98F4-487B-AA0D-5B8797BD6998}"/>
    <cellStyle name="Currency 4 4 2 3" xfId="1903" xr:uid="{00000000-0005-0000-0000-00008F030000}"/>
    <cellStyle name="Currency 4 4 2 3 2" xfId="3104" xr:uid="{00000000-0005-0000-0000-0000A8020000}"/>
    <cellStyle name="Currency 4 4 2 3 2 2" xfId="8183" xr:uid="{3B528368-0FAA-46F3-A206-3A93A5B139D4}"/>
    <cellStyle name="Currency 4 4 2 3 2 2 2" xfId="28852" xr:uid="{A30D016A-33D0-433E-9A70-42BF902C9450}"/>
    <cellStyle name="Currency 4 4 2 3 2 2 2 2" xfId="31236" xr:uid="{E94BF9FB-9A35-482A-8B21-EE0A99A9AEF2}"/>
    <cellStyle name="Currency 4 4 2 3 2 2 2 3" xfId="30857" xr:uid="{84D2B151-C397-47FE-9C49-48B74BB9F4A9}"/>
    <cellStyle name="Currency 4 4 2 3 2 2 3" xfId="26572" xr:uid="{CAF3D6DB-8A27-4249-9DF8-58FA3009249E}"/>
    <cellStyle name="Currency 4 4 2 3 2 2 4" xfId="18563" xr:uid="{59533188-AAA2-4A27-84AC-9B729203AB49}"/>
    <cellStyle name="Currency 4 4 2 3 2 3" xfId="11016" xr:uid="{59A4FE0E-396F-4DB4-BED8-6EA8B4E36012}"/>
    <cellStyle name="Currency 4 4 2 3 2 3 2" xfId="21396" xr:uid="{3C3A709D-827E-4127-A388-92EE304839C4}"/>
    <cellStyle name="Currency 4 4 2 3 2 4" xfId="23261" xr:uid="{12A27AB1-F8A3-47B3-9C80-05B24D69BA66}"/>
    <cellStyle name="Currency 4 4 2 3 2 5" xfId="15730" xr:uid="{8E99F1F0-99DF-4F1D-BEBD-3FA027A3087B}"/>
    <cellStyle name="Currency 4 4 2 3 3" xfId="3693" xr:uid="{00000000-0005-0000-0000-00008F030000}"/>
    <cellStyle name="Currency 4 4 2 3 4" xfId="4430" xr:uid="{F8CB2A5C-4D26-4BAD-8830-9C4F07E2F2A3}"/>
    <cellStyle name="Currency 4 4 2 3 4 2" xfId="9201" xr:uid="{4DC3113D-FC04-454A-85D0-39366B9F0756}"/>
    <cellStyle name="Currency 4 4 2 3 4 2 2" xfId="19581" xr:uid="{A8304793-2B18-4B4C-9B60-EDFE5C9562EF}"/>
    <cellStyle name="Currency 4 4 2 3 4 2 3" xfId="31095" xr:uid="{DBDCC3BC-59A6-4FDF-8CB5-5162634392A0}"/>
    <cellStyle name="Currency 4 4 2 3 4 2 4" xfId="30856" xr:uid="{E266DC82-37B3-4A61-9149-D8B676B10235}"/>
    <cellStyle name="Currency 4 4 2 3 4 3" xfId="12034" xr:uid="{CC4055C3-9AB9-48BA-B8E9-6F062B9F8F27}"/>
    <cellStyle name="Currency 4 4 2 3 4 3 2" xfId="22414" xr:uid="{3A3D4CBD-6E01-4641-AD71-CF8A85125E52}"/>
    <cellStyle name="Currency 4 4 2 3 4 4" xfId="16748" xr:uid="{9F1DF4B1-6A9D-463B-89D0-8A2B6CDAB99D}"/>
    <cellStyle name="Currency 4 4 2 3 5" xfId="5689" xr:uid="{C340B98F-AC3B-46E2-A9ED-DC08D3F861F0}"/>
    <cellStyle name="Currency 4 4 2 3 5 2" xfId="29703" xr:uid="{3EFD9C23-21A4-42B7-958E-84631AA98301}"/>
    <cellStyle name="Currency 4 4 2 3 5 2 2" xfId="30991" xr:uid="{8BD50B0A-F77B-4D5C-9272-98C9DD72C43D}"/>
    <cellStyle name="Currency 4 4 2 3 6" xfId="23542" xr:uid="{46D9FF0A-A3C3-41E8-8AD7-2B3DFD6AED77}"/>
    <cellStyle name="Currency 4 4 2 3 7" xfId="13618" xr:uid="{542F7D67-A4C1-4700-BB7E-DADA16235EDD}"/>
    <cellStyle name="Currency 4 4 2 4" xfId="1904" xr:uid="{00000000-0005-0000-0000-000090030000}"/>
    <cellStyle name="Currency 4 4 2 4 2" xfId="3102" xr:uid="{00000000-0005-0000-0000-0000A9020000}"/>
    <cellStyle name="Currency 4 4 2 4 2 2" xfId="8181" xr:uid="{17B8D159-7256-494F-B250-69E5D9BAD987}"/>
    <cellStyle name="Currency 4 4 2 4 2 2 2" xfId="28850" xr:uid="{EC7EE37A-1F50-4984-B8F6-00D4FE7D8E0D}"/>
    <cellStyle name="Currency 4 4 2 4 2 2 3" xfId="28629" xr:uid="{C9A4E31C-CD58-49A0-9548-1EEEE3BD061D}"/>
    <cellStyle name="Currency 4 4 2 4 2 2 4" xfId="18561" xr:uid="{2FBDEEA3-5C6D-4F5E-AA43-C3D5A9AD4D5E}"/>
    <cellStyle name="Currency 4 4 2 4 2 3" xfId="11014" xr:uid="{5CA98DED-1729-4747-B387-2556E0E9DF5F}"/>
    <cellStyle name="Currency 4 4 2 4 2 3 2" xfId="21394" xr:uid="{64DE3F4C-3939-4F6B-80DF-1E2EF6213C4F}"/>
    <cellStyle name="Currency 4 4 2 4 2 4" xfId="23674" xr:uid="{66CB5B40-14CE-477C-AA1C-4296E2E86AD6}"/>
    <cellStyle name="Currency 4 4 2 4 2 5" xfId="15728" xr:uid="{04B5EFF6-90EA-46B9-8433-3DA27578DA20}"/>
    <cellStyle name="Currency 4 4 2 4 3" xfId="3558" xr:uid="{00000000-0005-0000-0000-000090030000}"/>
    <cellStyle name="Currency 4 4 2 4 4" xfId="5690" xr:uid="{5A4FEA78-B599-41CC-9868-BAC943503E9D}"/>
    <cellStyle name="Currency 4 4 2 4 4 2" xfId="29971" xr:uid="{B94433C2-4C03-4B4D-94A5-E917D4637908}"/>
    <cellStyle name="Currency 4 4 2 4 5" xfId="25241" xr:uid="{1189934D-B514-4902-8BD7-4DD15F495D81}"/>
    <cellStyle name="Currency 4 4 2 4 6" xfId="13616" xr:uid="{FA1F9B35-0FF6-4C7F-BD90-8D63413D74B5}"/>
    <cellStyle name="Currency 4 4 2 5" xfId="1899" xr:uid="{00000000-0005-0000-0000-000091030000}"/>
    <cellStyle name="Currency 4 4 2 5 2" xfId="2614" xr:uid="{00000000-0005-0000-0000-0000AA020000}"/>
    <cellStyle name="Currency 4 4 2 5 2 2" xfId="7738" xr:uid="{37D6E4AC-6E33-48CD-B4F6-0F2D4F7211EE}"/>
    <cellStyle name="Currency 4 4 2 5 2 2 2" xfId="18118" xr:uid="{D5A6CDF3-81CB-4326-A0F4-7C6106191F34}"/>
    <cellStyle name="Currency 4 4 2 5 2 3" xfId="10571" xr:uid="{360FB14A-F563-424E-8F6B-7C3C04B9D6BE}"/>
    <cellStyle name="Currency 4 4 2 5 2 3 2" xfId="20951" xr:uid="{D5B3335F-D1F0-43A7-8E43-044703D0FA0A}"/>
    <cellStyle name="Currency 4 4 2 5 2 4" xfId="28619" xr:uid="{809EF085-D442-48A5-8B95-365BB7689706}"/>
    <cellStyle name="Currency 4 4 2 5 2 5" xfId="28704" xr:uid="{2E3EEC90-EDBD-455D-B6D2-470488E51772}"/>
    <cellStyle name="Currency 4 4 2 5 2 6" xfId="15285" xr:uid="{69626681-85A9-4215-9E2D-76B0326E7A5E}"/>
    <cellStyle name="Currency 4 4 2 5 3" xfId="3662" xr:uid="{00000000-0005-0000-0000-000091030000}"/>
    <cellStyle name="Currency 4 4 2 5 4" xfId="5687" xr:uid="{9A95B928-1804-4328-A082-0B5689D37A2C}"/>
    <cellStyle name="Currency 4 4 2 5 4 2" xfId="29886" xr:uid="{1E337AB5-CDC0-4D6B-AC88-B5A57522C2AF}"/>
    <cellStyle name="Currency 4 4 2 5 5" xfId="24928" xr:uid="{8411776B-11BF-4BE8-ABFA-40E931CBA0E3}"/>
    <cellStyle name="Currency 4 4 2 5 6" xfId="13001" xr:uid="{3E4E4568-3942-4CB4-B949-E39BC913EBD6}"/>
    <cellStyle name="Currency 4 4 2 6" xfId="2296" xr:uid="{00000000-0005-0000-0000-0000A5020000}"/>
    <cellStyle name="Currency 4 4 2 6 2" xfId="7422" xr:uid="{E769182C-50E2-494B-B656-84B35C9E559F}"/>
    <cellStyle name="Currency 4 4 2 6 2 2" xfId="17802" xr:uid="{84CAB30E-1C3F-4459-AD27-1DC4F7CF4018}"/>
    <cellStyle name="Currency 4 4 2 6 3" xfId="10255" xr:uid="{EC05B593-AEE7-4DB6-BC0C-A9497656B60F}"/>
    <cellStyle name="Currency 4 4 2 6 3 2" xfId="20635" xr:uid="{83854D91-4B8B-4C36-82F1-7F454EDB584A}"/>
    <cellStyle name="Currency 4 4 2 6 4" xfId="24743" xr:uid="{C669A425-66C2-4ED1-A1DF-A830A5952BA5}"/>
    <cellStyle name="Currency 4 4 2 6 5" xfId="28463" xr:uid="{912F3BA5-9B24-44BA-8038-B34D4DF4ED18}"/>
    <cellStyle name="Currency 4 4 2 6 6" xfId="14969" xr:uid="{641CB3F8-BA3B-4F14-922D-071F117F0920}"/>
    <cellStyle name="Currency 4 4 2 7" xfId="3831" xr:uid="{3FE98610-9D18-4345-AD19-91A8C7D105E1}"/>
    <cellStyle name="Currency 4 4 2 7 2" xfId="8663" xr:uid="{5C5AC266-51EB-4694-89B0-52A9EFCE5390}"/>
    <cellStyle name="Currency 4 4 2 7 2 2" xfId="19043" xr:uid="{015B5D4E-6227-4C9C-ABC6-C1B4B6FAFFEA}"/>
    <cellStyle name="Currency 4 4 2 7 3" xfId="11496" xr:uid="{27C27FC8-0E34-4E18-A02C-78CA3130BED3}"/>
    <cellStyle name="Currency 4 4 2 7 3 2" xfId="21876" xr:uid="{1C3B1938-8D74-4943-B0AF-DC54C33600CD}"/>
    <cellStyle name="Currency 4 4 2 7 4" xfId="27627" xr:uid="{0462E136-9BD1-4F29-83FA-58F2DDCE40C6}"/>
    <cellStyle name="Currency 4 4 2 7 5" xfId="28513" xr:uid="{A60B902E-5467-4FE7-9F66-80C1EDACA61A}"/>
    <cellStyle name="Currency 4 4 2 7 6" xfId="16210" xr:uid="{34ED2F95-0A2F-4442-AB6C-F9A33800E411}"/>
    <cellStyle name="Currency 4 4 2 8" xfId="4951" xr:uid="{070C5DCD-F2E8-4339-A158-DD67509D6194}"/>
    <cellStyle name="Currency 4 4 2 8 2" xfId="14246" xr:uid="{18E2B826-99F8-4C7C-A55E-3ABFEFCC4102}"/>
    <cellStyle name="Currency 4 4 2 9" xfId="6699" xr:uid="{7D36F73A-72D9-4DA8-A62D-5C3412A1B7BA}"/>
    <cellStyle name="Currency 4 4 2 9 2" xfId="17079" xr:uid="{E341D44A-0501-45F4-9C3E-5483722A356E}"/>
    <cellStyle name="Currency 4 4 3" xfId="571" xr:uid="{00000000-0005-0000-0000-000092030000}"/>
    <cellStyle name="Currency 4 4 3 10" xfId="12685" xr:uid="{FEA75997-780D-472D-A3E4-56A6D8F8D8D1}"/>
    <cellStyle name="Currency 4 4 3 2" xfId="1906" xr:uid="{00000000-0005-0000-0000-000093030000}"/>
    <cellStyle name="Currency 4 4 3 2 2" xfId="3105" xr:uid="{00000000-0005-0000-0000-0000AC020000}"/>
    <cellStyle name="Currency 4 4 3 2 2 2" xfId="8184" xr:uid="{28A35267-3598-4547-B6FF-E3EA3107BCDF}"/>
    <cellStyle name="Currency 4 4 3 2 2 2 2" xfId="28853" xr:uid="{C67EC69A-2795-4635-AE3E-6A52A68182C3}"/>
    <cellStyle name="Currency 4 4 3 2 2 2 3" xfId="28467" xr:uid="{1D2F5812-0DA1-46AE-A5EC-23E1466B517C}"/>
    <cellStyle name="Currency 4 4 3 2 2 2 4" xfId="18564" xr:uid="{D286A884-068B-4F1B-B885-4ECF551E0351}"/>
    <cellStyle name="Currency 4 4 3 2 2 3" xfId="11017" xr:uid="{700160F2-40F2-48D5-9BE8-A4A1DCE89E6E}"/>
    <cellStyle name="Currency 4 4 3 2 2 3 2" xfId="21397" xr:uid="{32E4A722-FF26-4FBB-A586-1710AD22DEE3}"/>
    <cellStyle name="Currency 4 4 3 2 2 4" xfId="24461" xr:uid="{E2B1710F-D7E1-4F28-AC95-993566A223BF}"/>
    <cellStyle name="Currency 4 4 3 2 2 5" xfId="15731" xr:uid="{8A4C1AFD-8D7A-4968-B92C-20CA0B358FAF}"/>
    <cellStyle name="Currency 4 4 3 2 3" xfId="3555" xr:uid="{00000000-0005-0000-0000-000093030000}"/>
    <cellStyle name="Currency 4 4 3 2 4" xfId="5691" xr:uid="{AC107150-D7A8-43D6-A222-7FFF60EC771B}"/>
    <cellStyle name="Currency 4 4 3 2 4 2" xfId="29973" xr:uid="{C447A071-5548-47AC-88AC-3044929A90F6}"/>
    <cellStyle name="Currency 4 4 3 2 5" xfId="23788" xr:uid="{6D5A2966-DEC8-4195-9E57-33702C82F7AF}"/>
    <cellStyle name="Currency 4 4 3 2 6" xfId="13619" xr:uid="{41C66B63-F1BD-466A-91A3-EE4E189FBDC5}"/>
    <cellStyle name="Currency 4 4 3 3" xfId="1907" xr:uid="{00000000-0005-0000-0000-000094030000}"/>
    <cellStyle name="Currency 4 4 3 3 2" xfId="2696" xr:uid="{00000000-0005-0000-0000-0000AD020000}"/>
    <cellStyle name="Currency 4 4 3 3 2 2" xfId="7819" xr:uid="{F4A44545-97FC-4ABC-B0CA-0534910A0E56}"/>
    <cellStyle name="Currency 4 4 3 3 2 2 2" xfId="18199" xr:uid="{4FCEEDDB-95A9-49A5-A002-DB520D4E0F2F}"/>
    <cellStyle name="Currency 4 4 3 3 2 3" xfId="10652" xr:uid="{A00B99ED-6FFB-4878-96CC-4D02ACAF498A}"/>
    <cellStyle name="Currency 4 4 3 3 2 3 2" xfId="21032" xr:uid="{4899BC26-5703-4E8C-9F3A-C9D8141923CF}"/>
    <cellStyle name="Currency 4 4 3 3 2 4" xfId="15366" xr:uid="{B68A6950-1935-433C-9F30-5649A67CDB1F}"/>
    <cellStyle name="Currency 4 4 3 3 2 5" xfId="30452" xr:uid="{3220311B-FB69-4A21-9EA6-BA827237813C}"/>
    <cellStyle name="Currency 4 4 3 3 3" xfId="3585" xr:uid="{00000000-0005-0000-0000-000094030000}"/>
    <cellStyle name="Currency 4 4 3 3 4" xfId="5692" xr:uid="{193A20EF-0047-4A6C-B664-DEFD302C7B8D}"/>
    <cellStyle name="Currency 4 4 3 3 4 2" xfId="29914" xr:uid="{42A8928A-AD1B-4DB0-86BB-E8BF6D29469A}"/>
    <cellStyle name="Currency 4 4 3 3 5" xfId="22806" xr:uid="{D25D342D-75CA-4B2D-B80B-1365CC0697DE}"/>
    <cellStyle name="Currency 4 4 3 3 6" xfId="13110" xr:uid="{F258322D-6E49-4C94-BB42-D022721D18A1}"/>
    <cellStyle name="Currency 4 4 3 4" xfId="1905" xr:uid="{00000000-0005-0000-0000-000095030000}"/>
    <cellStyle name="Currency 4 4 3 4 2" xfId="3771" xr:uid="{07F20531-A377-448D-B2B8-5E0726E4CBB2}"/>
    <cellStyle name="Currency 4 4 3 4 2 2" xfId="8614" xr:uid="{76E14BB7-D181-41E8-B76A-F4E1F05ABA42}"/>
    <cellStyle name="Currency 4 4 3 4 2 2 2" xfId="18994" xr:uid="{E2D1C956-7BE2-4240-9848-9C0D30018986}"/>
    <cellStyle name="Currency 4 4 3 4 2 3" xfId="11447" xr:uid="{A905F953-8ED5-4CF9-95A4-615ED1708C5A}"/>
    <cellStyle name="Currency 4 4 3 4 2 3 2" xfId="21827" xr:uid="{802B883D-F7B5-4863-84E2-8110B3E7C1FB}"/>
    <cellStyle name="Currency 4 4 3 4 2 4" xfId="25972" xr:uid="{7B0FDD69-632A-4DC5-87F6-15114CCC50D2}"/>
    <cellStyle name="Currency 4 4 3 4 2 5" xfId="27419" xr:uid="{B0617012-55C5-4B9D-9146-D67D52658F3F}"/>
    <cellStyle name="Currency 4 4 3 4 2 6" xfId="16161" xr:uid="{575C6C11-3418-4007-9630-4BC7159E78AA}"/>
    <cellStyle name="Currency 4 4 3 4 3" xfId="22864" xr:uid="{1A29221E-C015-45FA-9134-C2C3C9F98B1E}"/>
    <cellStyle name="Currency 4 4 3 5" xfId="4140" xr:uid="{D4B1C4AC-16F6-4633-954B-0E0639E01914}"/>
    <cellStyle name="Currency 4 4 3 5 2" xfId="8911" xr:uid="{D7A5433B-2D57-4DA7-A6D4-3BD9D4C7D0DC}"/>
    <cellStyle name="Currency 4 4 3 5 2 2" xfId="29014" xr:uid="{EC1ADC02-8593-4A90-A032-DC0937DEC627}"/>
    <cellStyle name="Currency 4 4 3 5 2 3" xfId="26750" xr:uid="{551323B0-0D08-4463-B72F-EEF383D59218}"/>
    <cellStyle name="Currency 4 4 3 5 2 4" xfId="19291" xr:uid="{A9E9D21B-0A62-44F0-AB74-22AE5AD93639}"/>
    <cellStyle name="Currency 4 4 3 5 2 5" xfId="31021" xr:uid="{C772FF49-A530-4A0E-B7EF-F2DE775CB904}"/>
    <cellStyle name="Currency 4 4 3 5 3" xfId="11744" xr:uid="{7FB50B49-0896-451A-BBB1-938C24C33B3A}"/>
    <cellStyle name="Currency 4 4 3 5 3 2" xfId="22124" xr:uid="{AAA9B7F7-BD78-41D7-90CE-DE4F4B1FCF26}"/>
    <cellStyle name="Currency 4 4 3 5 4" xfId="25538" xr:uid="{5242B304-AD13-4A62-B493-DDBA6577F6BA}"/>
    <cellStyle name="Currency 4 4 3 5 5" xfId="16458" xr:uid="{D206A757-E919-4031-A5E0-10222AEA5ABD}"/>
    <cellStyle name="Currency 4 4 3 6" xfId="4953" xr:uid="{FA65F11D-481D-4170-8FA9-798AA2830B03}"/>
    <cellStyle name="Currency 4 4 3 6 2" xfId="27068" xr:uid="{BF1A825B-FB2D-457F-BB69-1A877B3C389E}"/>
    <cellStyle name="Currency 4 4 3 6 3" xfId="26850" xr:uid="{7A281B76-9630-499F-A6B8-7D065D0DF04C}"/>
    <cellStyle name="Currency 4 4 3 6 4" xfId="14248" xr:uid="{F93EA684-5F36-4F2A-9DA9-44F08D372E5C}"/>
    <cellStyle name="Currency 4 4 3 7" xfId="6701" xr:uid="{5212CBAC-1EE9-4989-8552-1BB543D5560E}"/>
    <cellStyle name="Currency 4 4 3 7 2" xfId="26031" xr:uid="{AE55EBFC-81F0-4FFF-A7C4-B51FE344C49E}"/>
    <cellStyle name="Currency 4 4 3 7 3" xfId="27023" xr:uid="{F22A5A6A-32A6-49E5-96B0-484D43E6094B}"/>
    <cellStyle name="Currency 4 4 3 7 4" xfId="17081" xr:uid="{4022AFF0-7B99-4C08-BBE1-DF9E77BD4DA2}"/>
    <cellStyle name="Currency 4 4 3 8" xfId="9534" xr:uid="{BC568C3D-AE73-4B82-BFB4-A38DC814868E}"/>
    <cellStyle name="Currency 4 4 3 8 2" xfId="19914" xr:uid="{F0944CF6-52BD-4779-B313-62D489AF6120}"/>
    <cellStyle name="Currency 4 4 3 9" xfId="25501" xr:uid="{F6E34D30-A59B-4D54-AD44-B7D52207DF03}"/>
    <cellStyle name="Currency 4 4 4" xfId="572" xr:uid="{00000000-0005-0000-0000-000096030000}"/>
    <cellStyle name="Currency 4 4 4 10" xfId="13620" xr:uid="{22A6E31E-BFED-4155-83F3-C6B38C339ED3}"/>
    <cellStyle name="Currency 4 4 4 2" xfId="1909" xr:uid="{00000000-0005-0000-0000-000097030000}"/>
    <cellStyle name="Currency 4 4 4 2 2" xfId="23514" xr:uid="{6C469949-B796-41B0-A72C-3324EE72B59F}"/>
    <cellStyle name="Currency 4 4 4 2 2 2" xfId="29795" xr:uid="{F7B71C15-7722-459E-8BE7-FADD50187F71}"/>
    <cellStyle name="Currency 4 4 4 2 2 2 2" xfId="30859" xr:uid="{9D9B1BB6-7F98-4579-9936-669B30E05F76}"/>
    <cellStyle name="Currency 4 4 4 2 3" xfId="23158" xr:uid="{84ACC6A3-99BA-4642-A269-125562AF4504}"/>
    <cellStyle name="Currency 4 4 4 2 4" xfId="30064" xr:uid="{1B217033-AB76-4D61-9FDE-F4F6F11BB015}"/>
    <cellStyle name="Currency 4 4 4 3" xfId="1910" xr:uid="{00000000-0005-0000-0000-000098030000}"/>
    <cellStyle name="Currency 4 4 4 4" xfId="1908" xr:uid="{00000000-0005-0000-0000-000099030000}"/>
    <cellStyle name="Currency 4 4 4 5" xfId="4431" xr:uid="{85B45310-3D57-4A81-877C-479B1DFC9977}"/>
    <cellStyle name="Currency 4 4 4 5 2" xfId="9202" xr:uid="{2BBECCD9-6495-43AF-86E0-81F64B2A7737}"/>
    <cellStyle name="Currency 4 4 4 5 2 2" xfId="19582" xr:uid="{23BF737A-2D23-4F63-9F38-0B7BFF6210B1}"/>
    <cellStyle name="Currency 4 4 4 5 2 3" xfId="31096" xr:uid="{922E07EA-F204-451A-9C0B-BC8E8926C35D}"/>
    <cellStyle name="Currency 4 4 4 5 2 4" xfId="30858" xr:uid="{301E1222-4E62-42A9-A362-C26BC40FFCB3}"/>
    <cellStyle name="Currency 4 4 4 5 3" xfId="12035" xr:uid="{2444FECE-BC68-423D-839C-5CE3B4F9BC1B}"/>
    <cellStyle name="Currency 4 4 4 5 3 2" xfId="22415" xr:uid="{58EF8FE6-53F6-4028-B2BB-75F236249CBD}"/>
    <cellStyle name="Currency 4 4 4 5 4" xfId="16749" xr:uid="{B558872C-317E-4B14-AB9F-874B55B2F5C5}"/>
    <cellStyle name="Currency 4 4 4 6" xfId="4954" xr:uid="{18ABB6A8-C403-456C-98F4-0EE04349E584}"/>
    <cellStyle name="Currency 4 4 4 6 2" xfId="14249" xr:uid="{58E46FBB-755C-4FB2-A35F-47E549F0BD49}"/>
    <cellStyle name="Currency 4 4 4 7" xfId="6702" xr:uid="{596064E9-A3D6-4168-8E40-533C5FE5261B}"/>
    <cellStyle name="Currency 4 4 4 7 2" xfId="17082" xr:uid="{4EDFE94E-D8DB-4C33-9E32-6E6954FC7DB2}"/>
    <cellStyle name="Currency 4 4 4 8" xfId="9535" xr:uid="{7E8CFD0C-E04E-4D79-A5B5-E36825FD963E}"/>
    <cellStyle name="Currency 4 4 4 8 2" xfId="19915" xr:uid="{D344D597-610C-4218-9B56-5A1108029B26}"/>
    <cellStyle name="Currency 4 4 4 9" xfId="22776" xr:uid="{273C5658-5482-4CBD-8210-7DC046A9AB81}"/>
    <cellStyle name="Currency 4 4 5" xfId="1911" xr:uid="{00000000-0005-0000-0000-00009A030000}"/>
    <cellStyle name="Currency 4 4 5 2" xfId="2885" xr:uid="{00000000-0005-0000-0000-0000AF020000}"/>
    <cellStyle name="Currency 4 4 5 2 2" xfId="8001" xr:uid="{E706C878-2C34-422A-A8A0-D864701A29BC}"/>
    <cellStyle name="Currency 4 4 5 2 2 2" xfId="26459" xr:uid="{8F6912E3-A45B-4771-8C84-42F8D99A8E39}"/>
    <cellStyle name="Currency 4 4 5 2 2 2 2" xfId="31177" xr:uid="{E6ECC9DB-DC28-467B-B7F1-CDE8E720F8D3}"/>
    <cellStyle name="Currency 4 4 5 2 2 2 3" xfId="30860" xr:uid="{8A1F00C7-AFCE-4683-94ED-A78DC54E07F5}"/>
    <cellStyle name="Currency 4 4 5 2 2 3" xfId="28363" xr:uid="{3E644810-A0E0-49AF-9121-6E0D617C9F9B}"/>
    <cellStyle name="Currency 4 4 5 2 2 4" xfId="18381" xr:uid="{48D5BEDA-330E-4BCC-B7F7-1F58EFDF3FAB}"/>
    <cellStyle name="Currency 4 4 5 2 3" xfId="10834" xr:uid="{8385A4A4-CAE6-464C-8D6D-09A97C966A1D}"/>
    <cellStyle name="Currency 4 4 5 2 3 2" xfId="21214" xr:uid="{2D781732-0962-4F77-983C-1CDD76FA6BB9}"/>
    <cellStyle name="Currency 4 4 5 2 4" xfId="25204" xr:uid="{4BA2EDA2-92EE-40D3-8CD0-5982FF26CE6C}"/>
    <cellStyle name="Currency 4 4 5 2 5" xfId="15548" xr:uid="{6D334121-FCC4-4222-AF17-882F68418372}"/>
    <cellStyle name="Currency 4 4 5 3" xfId="3561" xr:uid="{00000000-0005-0000-0000-00009A030000}"/>
    <cellStyle name="Currency 4 4 5 4" xfId="5693" xr:uid="{185473FA-8510-43D0-BF8C-2C41F88C632B}"/>
    <cellStyle name="Currency 4 4 5 4 2" xfId="29849" xr:uid="{53673545-98E4-4DAE-8363-8BC88BF5941E}"/>
    <cellStyle name="Currency 4 4 5 5" xfId="22972" xr:uid="{C3CB335E-5D79-45F9-AA49-2C67A54AC125}"/>
    <cellStyle name="Currency 4 4 5 6" xfId="13383" xr:uid="{E33E0FD3-8ACA-447C-B22D-09D67C881F8C}"/>
    <cellStyle name="Currency 4 4 6" xfId="1912" xr:uid="{00000000-0005-0000-0000-00009B030000}"/>
    <cellStyle name="Currency 4 4 6 2" xfId="2451" xr:uid="{00000000-0005-0000-0000-0000B0020000}"/>
    <cellStyle name="Currency 4 4 6 2 2" xfId="7575" xr:uid="{8C7E1CB5-24B2-4C06-B574-3CCF8E4D4FAF}"/>
    <cellStyle name="Currency 4 4 6 2 2 2" xfId="17955" xr:uid="{6A488EF1-40BC-410B-A9DD-E4DD703411B9}"/>
    <cellStyle name="Currency 4 4 6 2 3" xfId="10408" xr:uid="{2C895468-9D6B-45DE-9B6E-63DB10E7354C}"/>
    <cellStyle name="Currency 4 4 6 2 3 2" xfId="20788" xr:uid="{04CD12E1-4B0D-4532-9DDB-BE35C5B28512}"/>
    <cellStyle name="Currency 4 4 6 2 4" xfId="27416" xr:uid="{D1E79319-E313-4D2C-9D9E-08BDF44ED27D}"/>
    <cellStyle name="Currency 4 4 6 2 5" xfId="26268" xr:uid="{1AE1D3C1-28D4-4D37-86B0-3452ECD9B6AA}"/>
    <cellStyle name="Currency 4 4 6 2 6" xfId="15122" xr:uid="{C20D0B3A-B542-4016-967C-E7A10907E596}"/>
    <cellStyle name="Currency 4 4 6 3" xfId="3593" xr:uid="{00000000-0005-0000-0000-00009B030000}"/>
    <cellStyle name="Currency 4 4 6 4" xfId="5694" xr:uid="{2C0CC53D-152E-44E5-AED9-191AC3BD2EEB}"/>
    <cellStyle name="Currency 4 4 6 4 2" xfId="29860" xr:uid="{349FD21A-67D9-40B3-8E31-F2333293EFC2}"/>
    <cellStyle name="Currency 4 4 6 5" xfId="25350" xr:uid="{8FD0F9DD-B8DA-44AE-86E7-B484DD0FA26C}"/>
    <cellStyle name="Currency 4 4 6 6" xfId="12838" xr:uid="{AD2A135C-E052-4007-9C51-0C179C5E7320}"/>
    <cellStyle name="Currency 4 4 7" xfId="1898" xr:uid="{00000000-0005-0000-0000-00009C030000}"/>
    <cellStyle name="Currency 4 4 7 2" xfId="2205" xr:uid="{00000000-0005-0000-0000-0000A4020000}"/>
    <cellStyle name="Currency 4 4 7 2 2" xfId="7331" xr:uid="{62EF3B49-9C3F-4DB0-8470-22FF7A1A9DB0}"/>
    <cellStyle name="Currency 4 4 7 2 2 2" xfId="17711" xr:uid="{8274FE90-26AD-47D5-B025-2D6ABB711C56}"/>
    <cellStyle name="Currency 4 4 7 2 3" xfId="10164" xr:uid="{080EBF57-24D2-4B02-8980-3C5D00F55BB7}"/>
    <cellStyle name="Currency 4 4 7 2 3 2" xfId="20544" xr:uid="{0372398F-1696-4722-9F52-2C7BF476EABC}"/>
    <cellStyle name="Currency 4 4 7 2 4" xfId="27694" xr:uid="{260BCC71-9ADF-41F7-9F7F-8DDE0748C47A}"/>
    <cellStyle name="Currency 4 4 7 2 5" xfId="26532" xr:uid="{CD9566BE-C759-4FE2-8BFE-14AD9676A026}"/>
    <cellStyle name="Currency 4 4 7 2 6" xfId="14878" xr:uid="{70853DB0-5ABB-4046-A264-8072BB939B1E}"/>
    <cellStyle name="Currency 4 4 7 3" xfId="3551" xr:uid="{00000000-0005-0000-0000-00009C030000}"/>
    <cellStyle name="Currency 4 4 7 4" xfId="23996" xr:uid="{3627A03A-4482-445B-90C3-B16E8F917721}"/>
    <cellStyle name="Currency 4 4 8" xfId="3885" xr:uid="{8F492FEB-DD26-4D92-B639-56080C96DAD0}"/>
    <cellStyle name="Currency 4 4 8 2" xfId="8716" xr:uid="{DAD2360B-067F-4D07-A858-480B67333D2B}"/>
    <cellStyle name="Currency 4 4 8 2 2" xfId="19096" xr:uid="{C7898B95-E082-451B-B2EC-50C3150B9BA5}"/>
    <cellStyle name="Currency 4 4 8 3" xfId="11549" xr:uid="{5D0C0B8C-1995-4240-B3F9-561A2014C994}"/>
    <cellStyle name="Currency 4 4 8 3 2" xfId="21929" xr:uid="{EE1C25E8-167D-4C7C-B018-6839FBE69164}"/>
    <cellStyle name="Currency 4 4 8 4" xfId="26449" xr:uid="{82287D56-B02D-4F68-B9A6-64009DFF896E}"/>
    <cellStyle name="Currency 4 4 8 5" xfId="28737" xr:uid="{F831583E-FE89-4A56-8161-10A6D8C24FD3}"/>
    <cellStyle name="Currency 4 4 8 6" xfId="16263" xr:uid="{30ACCFBB-EB86-4E6F-8833-07FD0F8ACD5B}"/>
    <cellStyle name="Currency 4 4 9" xfId="4950" xr:uid="{CDC5A57C-39E3-4F44-8543-1AF3DDF56F13}"/>
    <cellStyle name="Currency 4 4 9 2" xfId="26486" xr:uid="{B2BCE877-50E5-41D9-B7EB-2E62128CFE4F}"/>
    <cellStyle name="Currency 4 4 9 3" xfId="28379" xr:uid="{B9AD3C45-5151-45F4-9C1E-9B37CB2D1074}"/>
    <cellStyle name="Currency 4 4 9 4" xfId="14245" xr:uid="{8E423349-87EE-42D6-AED9-9F1C41279132}"/>
    <cellStyle name="Currency 4 5" xfId="573" xr:uid="{00000000-0005-0000-0000-00009D030000}"/>
    <cellStyle name="Currency 4 5 10" xfId="6703" xr:uid="{96D8005A-5D5D-4F79-BBBF-7E5CB28B4B4F}"/>
    <cellStyle name="Currency 4 5 10 2" xfId="17083" xr:uid="{81F424D6-4264-4E30-BEB1-0817CD168E12}"/>
    <cellStyle name="Currency 4 5 11" xfId="9536" xr:uid="{3F991DD6-16B1-4177-928C-BAF66C83B4F2}"/>
    <cellStyle name="Currency 4 5 11 2" xfId="19916" xr:uid="{A7B41CDA-B897-4123-A170-00939D138172}"/>
    <cellStyle name="Currency 4 5 12" xfId="23112" xr:uid="{E500777F-BE40-4CCF-A9CD-C9040D92E351}"/>
    <cellStyle name="Currency 4 5 13" xfId="12528" xr:uid="{1D7A1179-43DD-4B78-BF9D-06270AD4081B}"/>
    <cellStyle name="Currency 4 5 2" xfId="574" xr:uid="{00000000-0005-0000-0000-00009E030000}"/>
    <cellStyle name="Currency 4 5 2 10" xfId="24625" xr:uid="{936AD911-D8C4-43A4-826C-E4A0CEE467A1}"/>
    <cellStyle name="Currency 4 5 2 11" xfId="12686" xr:uid="{3BE07639-9D6E-46C0-8899-0CFA846D1B4E}"/>
    <cellStyle name="Currency 4 5 2 2" xfId="575" xr:uid="{00000000-0005-0000-0000-00009F030000}"/>
    <cellStyle name="Currency 4 5 2 2 2" xfId="1916" xr:uid="{00000000-0005-0000-0000-0000A0030000}"/>
    <cellStyle name="Currency 4 5 2 2 2 2" xfId="25698" xr:uid="{4DA1172A-F308-41C1-8CF1-3AFF6E52A4D0}"/>
    <cellStyle name="Currency 4 5 2 2 2 2 2" xfId="29814" xr:uid="{54AEC88B-7641-4033-8E17-654214DB9AAB}"/>
    <cellStyle name="Currency 4 5 2 2 2 2 2 2" xfId="30862" xr:uid="{7381C2EE-3CA1-46AD-B6E8-34B86631DCC2}"/>
    <cellStyle name="Currency 4 5 2 2 2 3" xfId="25549" xr:uid="{28F1393C-3413-4434-818B-1BEA030FD1C4}"/>
    <cellStyle name="Currency 4 5 2 2 2 4" xfId="30065" xr:uid="{0B5255B4-B7A2-4EE0-89D0-EB53C585A7A2}"/>
    <cellStyle name="Currency 4 5 2 2 3" xfId="1917" xr:uid="{00000000-0005-0000-0000-0000A1030000}"/>
    <cellStyle name="Currency 4 5 2 2 3 2" xfId="28278" xr:uid="{50B40CE8-5CD9-417B-992B-76488973FBEE}"/>
    <cellStyle name="Currency 4 5 2 2 3 3" xfId="27748" xr:uid="{8C12FD05-3DB0-4D9C-B5B8-A93CD492E9A2}"/>
    <cellStyle name="Currency 4 5 2 2 4" xfId="1915" xr:uid="{00000000-0005-0000-0000-0000A2030000}"/>
    <cellStyle name="Currency 4 5 2 2 5" xfId="4957" xr:uid="{06F5503A-5501-48DF-AE79-3F46F4403A51}"/>
    <cellStyle name="Currency 4 5 2 2 5 2" xfId="28397" xr:uid="{6F744894-9EB6-451C-8783-B144588227CA}"/>
    <cellStyle name="Currency 4 5 2 2 5 2 2" xfId="31205" xr:uid="{D619C706-0816-463B-AC58-19A8A3D29D53}"/>
    <cellStyle name="Currency 4 5 2 2 5 2 3" xfId="30861" xr:uid="{B367D80E-8DFE-4B0E-B803-BCECA40AD35A}"/>
    <cellStyle name="Currency 4 5 2 2 5 3" xfId="26343" xr:uid="{DD6A66B5-B137-407F-9C2F-621CDB3F8CC8}"/>
    <cellStyle name="Currency 4 5 2 2 5 4" xfId="14252" xr:uid="{D83F280C-9B11-4050-AC8A-E67693348519}"/>
    <cellStyle name="Currency 4 5 2 2 6" xfId="6705" xr:uid="{EE93D6B9-B3EB-4524-A2EE-0312B0817817}"/>
    <cellStyle name="Currency 4 5 2 2 6 2" xfId="17085" xr:uid="{53293CAC-3243-4905-A96F-0BE3DAB1F405}"/>
    <cellStyle name="Currency 4 5 2 2 7" xfId="9538" xr:uid="{EBBCB11B-E385-46E9-9E80-D9F72677C98A}"/>
    <cellStyle name="Currency 4 5 2 2 7 2" xfId="19918" xr:uid="{F9E1AEC7-09F0-49FB-96CF-0604B4EEA2D1}"/>
    <cellStyle name="Currency 4 5 2 2 8" xfId="24940" xr:uid="{3AB8780B-A800-4DD5-8250-85632D3B4D59}"/>
    <cellStyle name="Currency 4 5 2 2 9" xfId="13621" xr:uid="{A648DF40-1D57-43EF-902C-77D60F3FB356}"/>
    <cellStyle name="Currency 4 5 2 3" xfId="1918" xr:uid="{00000000-0005-0000-0000-0000A3030000}"/>
    <cellStyle name="Currency 4 5 2 3 2" xfId="2697" xr:uid="{00000000-0005-0000-0000-0000B4020000}"/>
    <cellStyle name="Currency 4 5 2 3 2 2" xfId="7820" xr:uid="{67C18852-F72D-450B-B688-FF3BB6681BEB}"/>
    <cellStyle name="Currency 4 5 2 3 2 2 2" xfId="18200" xr:uid="{6B9144A4-11AF-4880-AF7A-EFF01DABC516}"/>
    <cellStyle name="Currency 4 5 2 3 2 3" xfId="10653" xr:uid="{DACA02BB-B318-4FFD-A752-9E48C2216722}"/>
    <cellStyle name="Currency 4 5 2 3 2 3 2" xfId="21033" xr:uid="{E723C75D-F9F7-4F0C-B47B-9E2213D69722}"/>
    <cellStyle name="Currency 4 5 2 3 2 4" xfId="15367" xr:uid="{B860F650-DF92-412F-A990-63AF6856B0E9}"/>
    <cellStyle name="Currency 4 5 2 3 2 5" xfId="30453" xr:uid="{355E64D1-2E56-48F9-84A3-D2E0274B7114}"/>
    <cellStyle name="Currency 4 5 2 3 3" xfId="3676" xr:uid="{00000000-0005-0000-0000-0000A3030000}"/>
    <cellStyle name="Currency 4 5 2 3 4" xfId="5695" xr:uid="{0CD193E0-BEC1-4BF2-9788-987F9986CB96}"/>
    <cellStyle name="Currency 4 5 2 3 4 2" xfId="29759" xr:uid="{99F86FCC-1A9F-4D57-BA3E-48351CE66BC9}"/>
    <cellStyle name="Currency 4 5 2 3 5" xfId="25187" xr:uid="{125BE751-1BD6-47F7-842E-CEBBAC01888C}"/>
    <cellStyle name="Currency 4 5 2 3 6" xfId="13112" xr:uid="{21994009-8AC5-412E-B726-0E1FDA509878}"/>
    <cellStyle name="Currency 4 5 2 4" xfId="1919" xr:uid="{00000000-0005-0000-0000-0000A4030000}"/>
    <cellStyle name="Currency 4 5 2 4 2" xfId="4632" xr:uid="{BA18F28B-B30E-475A-A9D3-122AB6CEE39E}"/>
    <cellStyle name="Currency 4 5 2 4 2 2" xfId="9398" xr:uid="{9A68ECEB-8860-4DAC-A876-F0FFE7E1EBBD}"/>
    <cellStyle name="Currency 4 5 2 4 2 2 2" xfId="19778" xr:uid="{3A8E03A7-588B-4FE6-96FE-51678034FA98}"/>
    <cellStyle name="Currency 4 5 2 4 2 2 3" xfId="31107" xr:uid="{49C92F80-9083-4A60-A898-B9E99DF67213}"/>
    <cellStyle name="Currency 4 5 2 4 2 2 4" xfId="30863" xr:uid="{6CEECFC6-3451-4ABE-A9DF-E8C6F4B15275}"/>
    <cellStyle name="Currency 4 5 2 4 2 3" xfId="12231" xr:uid="{8EC2CF1B-DDA4-40E6-82CF-831E173360E4}"/>
    <cellStyle name="Currency 4 5 2 4 2 3 2" xfId="22611" xr:uid="{6B75FAE7-0EB2-4AF6-90E3-7863B23C4EC5}"/>
    <cellStyle name="Currency 4 5 2 4 2 4" xfId="27723" xr:uid="{21ADC332-137F-4210-8E5E-06BFA4605AD4}"/>
    <cellStyle name="Currency 4 5 2 4 2 5" xfId="28414" xr:uid="{4D589DCE-7D71-4DC6-8C8F-0F643AD2B7CC}"/>
    <cellStyle name="Currency 4 5 2 4 2 6" xfId="16945" xr:uid="{735BD329-52F2-4E9F-8861-1305BAC1A1BF}"/>
    <cellStyle name="Currency 4 5 2 4 3" xfId="22665" xr:uid="{B1B04259-86DC-4B25-824F-1D24D88090AB}"/>
    <cellStyle name="Currency 4 5 2 4 3 2" xfId="29916" xr:uid="{5BBE9C94-0D99-4B58-8FC7-D89D9325D11D}"/>
    <cellStyle name="Currency 4 5 2 4 4" xfId="30027" xr:uid="{9967B865-BEDC-4A63-801B-5525C2EDC36C}"/>
    <cellStyle name="Currency 4 5 2 5" xfId="1914" xr:uid="{00000000-0005-0000-0000-0000A5030000}"/>
    <cellStyle name="Currency 4 5 2 5 2" xfId="24046" xr:uid="{0D05523D-B528-4033-A555-6E964F1AABAC}"/>
    <cellStyle name="Currency 4 5 2 5 3" xfId="25821" xr:uid="{F99162FC-7F1B-4FCA-89F8-447E787AAD95}"/>
    <cellStyle name="Currency 4 5 2 6" xfId="4141" xr:uid="{50D9385E-5919-4685-9204-577765CC4A3B}"/>
    <cellStyle name="Currency 4 5 2 6 2" xfId="8912" xr:uid="{AEBA6F39-5836-428B-9617-79274402EF9A}"/>
    <cellStyle name="Currency 4 5 2 6 2 2" xfId="19292" xr:uid="{2F0A757F-31C8-4EED-B23D-7F988BF96807}"/>
    <cellStyle name="Currency 4 5 2 6 3" xfId="11745" xr:uid="{E263A163-386C-412B-BA71-3CDC89A52DAA}"/>
    <cellStyle name="Currency 4 5 2 6 3 2" xfId="22125" xr:uid="{528AAB7A-FF20-4760-844E-90D0F881E7A4}"/>
    <cellStyle name="Currency 4 5 2 6 4" xfId="27902" xr:uid="{5DC743F1-2CEC-4105-92A1-374C9B082498}"/>
    <cellStyle name="Currency 4 5 2 6 5" xfId="27780" xr:uid="{6B6A6791-AA8B-4932-B61E-E7194F5E38FA}"/>
    <cellStyle name="Currency 4 5 2 6 6" xfId="16459" xr:uid="{EB6EFB00-28D2-4BD3-ADF9-75B56417D836}"/>
    <cellStyle name="Currency 4 5 2 7" xfId="4956" xr:uid="{FF155009-9AE8-472A-9786-1C5CC368329D}"/>
    <cellStyle name="Currency 4 5 2 7 2" xfId="27017" xr:uid="{1795F53F-CF1C-4045-9A4C-F0F3A2201498}"/>
    <cellStyle name="Currency 4 5 2 7 3" xfId="26115" xr:uid="{F40AD9EC-DE66-45CF-B0E2-400E0AE4591C}"/>
    <cellStyle name="Currency 4 5 2 7 4" xfId="14251" xr:uid="{50F566A2-5536-4CA9-B693-1925A58069AE}"/>
    <cellStyle name="Currency 4 5 2 8" xfId="6704" xr:uid="{1EDC8D52-5429-4EA0-BC30-B850169953D7}"/>
    <cellStyle name="Currency 4 5 2 8 2" xfId="17084" xr:uid="{18CDBB35-502C-46D6-A711-7757F3F93718}"/>
    <cellStyle name="Currency 4 5 2 9" xfId="9537" xr:uid="{2E013ABA-A669-4820-9CC5-6735C91F7EA0}"/>
    <cellStyle name="Currency 4 5 2 9 2" xfId="19917" xr:uid="{5FEF1FDC-1A94-4A05-910B-3E5D62136936}"/>
    <cellStyle name="Currency 4 5 3" xfId="576" xr:uid="{00000000-0005-0000-0000-0000A6030000}"/>
    <cellStyle name="Currency 4 5 3 10" xfId="13622" xr:uid="{334D3E92-60E7-42E3-8CC0-E74FC9A43C56}"/>
    <cellStyle name="Currency 4 5 3 2" xfId="1921" xr:uid="{00000000-0005-0000-0000-0000A7030000}"/>
    <cellStyle name="Currency 4 5 3 2 2" xfId="23943" xr:uid="{AAF0F971-3028-4122-875F-31812B9A5C10}"/>
    <cellStyle name="Currency 4 5 3 2 2 2" xfId="29817" xr:uid="{4B3D4FBF-846C-4EAB-8330-290E50CB5918}"/>
    <cellStyle name="Currency 4 5 3 2 2 2 2" xfId="30865" xr:uid="{56E3ECBD-CC6C-4809-A0CF-27A26DF84B37}"/>
    <cellStyle name="Currency 4 5 3 2 3" xfId="25619" xr:uid="{CE950C91-DA13-4A1B-A20A-059D6EE2D92A}"/>
    <cellStyle name="Currency 4 5 3 2 3 2" xfId="26036" xr:uid="{BE3BCC2F-6352-4B40-AC21-B009231F1344}"/>
    <cellStyle name="Currency 4 5 3 2 4" xfId="30066" xr:uid="{B604ADA6-9D95-4C24-AA2C-55BB6B9DA913}"/>
    <cellStyle name="Currency 4 5 3 3" xfId="1922" xr:uid="{00000000-0005-0000-0000-0000A8030000}"/>
    <cellStyle name="Currency 4 5 3 4" xfId="1920" xr:uid="{00000000-0005-0000-0000-0000A9030000}"/>
    <cellStyle name="Currency 4 5 3 4 2" xfId="22935" xr:uid="{71B5603C-6766-4D0C-B1CC-BB0C74847168}"/>
    <cellStyle name="Currency 4 5 3 4 3" xfId="23188" xr:uid="{1205E03B-BC6A-4DE9-88A4-2BEF1DEAC256}"/>
    <cellStyle name="Currency 4 5 3 5" xfId="4432" xr:uid="{3AA8AD3D-7C60-4403-BB09-DDF91B3CAE59}"/>
    <cellStyle name="Currency 4 5 3 5 2" xfId="9203" xr:uid="{A3A5C4BF-1097-4467-8467-E6868B8BA4F4}"/>
    <cellStyle name="Currency 4 5 3 5 2 2" xfId="19583" xr:uid="{49F42FB0-91CB-458C-A7D4-235AF0A55179}"/>
    <cellStyle name="Currency 4 5 3 5 2 3" xfId="31097" xr:uid="{33326015-762D-4E88-83D4-A64BE6A0CC24}"/>
    <cellStyle name="Currency 4 5 3 5 2 4" xfId="30864" xr:uid="{F643D74F-7AFF-4B03-A864-927FA527D96F}"/>
    <cellStyle name="Currency 4 5 3 5 3" xfId="12036" xr:uid="{E00CD68C-A290-4DB5-A1CF-3644D0747AC5}"/>
    <cellStyle name="Currency 4 5 3 5 3 2" xfId="22416" xr:uid="{E84E2549-6431-44F9-B607-FBBBD1DC9327}"/>
    <cellStyle name="Currency 4 5 3 5 4" xfId="28381" xr:uid="{0F213479-C7BF-460B-921C-9BF2F16D4990}"/>
    <cellStyle name="Currency 4 5 3 5 5" xfId="28281" xr:uid="{22548A9C-4DD8-41F0-A41C-723D58FD4503}"/>
    <cellStyle name="Currency 4 5 3 5 6" xfId="16750" xr:uid="{52FEF294-8412-4EB3-8765-5D8BDE2BE71D}"/>
    <cellStyle name="Currency 4 5 3 6" xfId="4958" xr:uid="{761BB72E-4A93-4F6D-952A-D789235B3BEF}"/>
    <cellStyle name="Currency 4 5 3 6 2" xfId="25856" xr:uid="{CC96E5FE-101D-49B5-AFF2-F0D67BAF3B1D}"/>
    <cellStyle name="Currency 4 5 3 6 3" xfId="25957" xr:uid="{2BE1B934-0731-458E-BBB0-C55DFA45F7BC}"/>
    <cellStyle name="Currency 4 5 3 6 4" xfId="14253" xr:uid="{8405B132-7A1C-4C01-9D7B-5EB24C9806D1}"/>
    <cellStyle name="Currency 4 5 3 7" xfId="6706" xr:uid="{E097C61D-B8A4-4BA3-A749-1FB076D1944C}"/>
    <cellStyle name="Currency 4 5 3 7 2" xfId="17086" xr:uid="{A011E640-EF48-4A1F-8560-DE3E220E899D}"/>
    <cellStyle name="Currency 4 5 3 8" xfId="9539" xr:uid="{AC37EC65-F8CF-42B4-8DC6-FADD287AB63E}"/>
    <cellStyle name="Currency 4 5 3 8 2" xfId="19919" xr:uid="{C869296A-CF30-471C-9C5F-F51BBB60F5C0}"/>
    <cellStyle name="Currency 4 5 3 9" xfId="23967" xr:uid="{F443B76C-96A1-45EC-9AFC-26C101FCEB45}"/>
    <cellStyle name="Currency 4 5 4" xfId="577" xr:uid="{00000000-0005-0000-0000-0000AA030000}"/>
    <cellStyle name="Currency 4 5 4 2" xfId="1924" xr:uid="{00000000-0005-0000-0000-0000AB030000}"/>
    <cellStyle name="Currency 4 5 4 2 2" xfId="24662" xr:uid="{263B1B22-114C-495E-9350-2ABE6490124D}"/>
    <cellStyle name="Currency 4 5 4 2 2 2" xfId="29801" xr:uid="{C804928D-1D33-4538-9314-49B044D66F42}"/>
    <cellStyle name="Currency 4 5 4 2 2 2 2" xfId="30867" xr:uid="{B0C9A63D-7494-4D52-8251-421A392B421C}"/>
    <cellStyle name="Currency 4 5 4 2 3" xfId="24066" xr:uid="{0D856946-7117-49EA-AC01-0064A38C42CE}"/>
    <cellStyle name="Currency 4 5 4 2 4" xfId="30043" xr:uid="{EEFDFB76-2D08-40FB-A6B7-3476F3E82C64}"/>
    <cellStyle name="Currency 4 5 4 3" xfId="1925" xr:uid="{00000000-0005-0000-0000-0000AC030000}"/>
    <cellStyle name="Currency 4 5 4 4" xfId="1923" xr:uid="{00000000-0005-0000-0000-0000AD030000}"/>
    <cellStyle name="Currency 4 5 4 5" xfId="4959" xr:uid="{87419F56-CBBC-4EC5-A5FA-A3AF979B0915}"/>
    <cellStyle name="Currency 4 5 4 5 2" xfId="14254" xr:uid="{8C5EB694-52CC-490F-B3E9-4913D21D4D43}"/>
    <cellStyle name="Currency 4 5 4 5 2 2" xfId="31118" xr:uid="{599ACB9C-A937-47CA-9D0F-C4AB326FB162}"/>
    <cellStyle name="Currency 4 5 4 5 2 3" xfId="30866" xr:uid="{E8603F16-F09A-4E09-9D28-44B44FEF8439}"/>
    <cellStyle name="Currency 4 5 4 6" xfId="6707" xr:uid="{1798A0C3-0F0E-4A89-8589-844DF65E9F42}"/>
    <cellStyle name="Currency 4 5 4 6 2" xfId="17087" xr:uid="{D3FD206B-DAD5-4DAA-A970-AB8DDC53341A}"/>
    <cellStyle name="Currency 4 5 4 7" xfId="9540" xr:uid="{34AC5E68-4DFB-4911-BF94-7C4459F2FB46}"/>
    <cellStyle name="Currency 4 5 4 7 2" xfId="19920" xr:uid="{1F244D45-9C5C-42D4-8B24-CE2D3F89822F}"/>
    <cellStyle name="Currency 4 5 4 8" xfId="22684" xr:uid="{4C3C79CF-25CE-4C16-9BB0-1769F28B1B20}"/>
    <cellStyle name="Currency 4 5 4 9" xfId="13384" xr:uid="{E635F5DB-2E3E-441B-8400-72BF51338561}"/>
    <cellStyle name="Currency 4 5 5" xfId="1926" xr:uid="{00000000-0005-0000-0000-0000AE030000}"/>
    <cellStyle name="Currency 4 5 5 2" xfId="2511" xr:uid="{00000000-0005-0000-0000-0000B7020000}"/>
    <cellStyle name="Currency 4 5 5 2 2" xfId="7635" xr:uid="{4D22E8A7-EB57-45C4-8DF7-78D97C020D56}"/>
    <cellStyle name="Currency 4 5 5 2 2 2" xfId="18015" xr:uid="{BA4C1423-C482-4431-9131-04E1CC4EBD81}"/>
    <cellStyle name="Currency 4 5 5 2 3" xfId="10468" xr:uid="{01F0FA39-D08C-48DA-938C-69F3BAC55A8E}"/>
    <cellStyle name="Currency 4 5 5 2 3 2" xfId="20848" xr:uid="{A02A1E62-6C59-45F9-97D0-856E7E73EC12}"/>
    <cellStyle name="Currency 4 5 5 2 4" xfId="15182" xr:uid="{96FC25C0-6B7E-46EA-8430-CD9F99FE003C}"/>
    <cellStyle name="Currency 4 5 5 2 5" xfId="30454" xr:uid="{D1D92241-B440-4161-9AD3-507B6B28F8E2}"/>
    <cellStyle name="Currency 4 5 5 3" xfId="3687" xr:uid="{00000000-0005-0000-0000-0000AE030000}"/>
    <cellStyle name="Currency 4 5 5 4" xfId="5696" xr:uid="{87D1524C-BFE7-422B-B989-9D522BADBCA1}"/>
    <cellStyle name="Currency 4 5 5 4 2" xfId="29850" xr:uid="{866D774B-6445-4880-8BA7-0099CB8DF3AA}"/>
    <cellStyle name="Currency 4 5 5 5" xfId="22724" xr:uid="{EF4411FA-DFA8-451D-B7E7-839389F36923}"/>
    <cellStyle name="Currency 4 5 5 6" xfId="12898" xr:uid="{C5E1F394-9FDA-44B8-BAB0-E2548220D597}"/>
    <cellStyle name="Currency 4 5 6" xfId="1927" xr:uid="{00000000-0005-0000-0000-0000AF030000}"/>
    <cellStyle name="Currency 4 5 6 2" xfId="2297" xr:uid="{00000000-0005-0000-0000-0000B1020000}"/>
    <cellStyle name="Currency 4 5 6 2 2" xfId="7423" xr:uid="{27282295-7FE3-42E8-957D-24B26439D840}"/>
    <cellStyle name="Currency 4 5 6 2 2 2" xfId="17803" xr:uid="{8C24B4EF-0358-4F54-A912-98B5E3379049}"/>
    <cellStyle name="Currency 4 5 6 2 3" xfId="10256" xr:uid="{FDFC2E07-E644-4F02-BCB8-66A9F1B8790E}"/>
    <cellStyle name="Currency 4 5 6 2 3 2" xfId="20636" xr:uid="{1A61F4DB-4348-4174-B239-F5DF689F2EE0}"/>
    <cellStyle name="Currency 4 5 6 2 4" xfId="27455" xr:uid="{B9F256C9-BCCC-4534-8886-D9B3C7D21615}"/>
    <cellStyle name="Currency 4 5 6 2 5" xfId="28510" xr:uid="{73746A97-BD3D-47E7-A938-B4DCC51B3BDF}"/>
    <cellStyle name="Currency 4 5 6 2 6" xfId="14970" xr:uid="{CAE99062-2993-4F26-AC84-E97E092E225E}"/>
    <cellStyle name="Currency 4 5 6 3" xfId="2050" xr:uid="{00000000-0005-0000-0000-0000AF030000}"/>
    <cellStyle name="Currency 4 5 6 4" xfId="24323" xr:uid="{E848D214-C233-4FDB-AA84-DF3F125B0AE0}"/>
    <cellStyle name="Currency 4 5 6 4 2" xfId="29872" xr:uid="{AB0F7101-5019-4E1F-BD3B-6E1E7DC5302C}"/>
    <cellStyle name="Currency 4 5 6 5" xfId="30002" xr:uid="{8A598608-F3B4-41BB-B471-9AEA4AC2105B}"/>
    <cellStyle name="Currency 4 5 7" xfId="1913" xr:uid="{00000000-0005-0000-0000-0000B0030000}"/>
    <cellStyle name="Currency 4 5 7 2" xfId="25774" xr:uid="{E7C99D6A-38BF-4E4B-8018-AFD0CBFA99FB}"/>
    <cellStyle name="Currency 4 5 7 3" xfId="24240" xr:uid="{76B8FB3E-46A1-4D15-A448-AE8DEDB8CB73}"/>
    <cellStyle name="Currency 4 5 8" xfId="3886" xr:uid="{BB75FD07-1C78-4151-9DF4-68E424D3C4F2}"/>
    <cellStyle name="Currency 4 5 8 2" xfId="8717" xr:uid="{DD397074-4919-4D6A-A38A-F372E30130F0}"/>
    <cellStyle name="Currency 4 5 8 2 2" xfId="19097" xr:uid="{DEB98FC7-18DE-4F8A-97A3-431584117BB8}"/>
    <cellStyle name="Currency 4 5 8 3" xfId="11550" xr:uid="{359770BD-143E-4F4F-AA98-5F7305CF618B}"/>
    <cellStyle name="Currency 4 5 8 3 2" xfId="21930" xr:uid="{E66B9320-DBDD-445D-8DE7-4A10CDECB151}"/>
    <cellStyle name="Currency 4 5 8 4" xfId="28026" xr:uid="{D526BE72-91DA-4754-AA1C-03DB8E0B0E8A}"/>
    <cellStyle name="Currency 4 5 8 5" xfId="27121" xr:uid="{497ECD56-B183-48DE-AA7E-44F24EB94C74}"/>
    <cellStyle name="Currency 4 5 8 6" xfId="16264" xr:uid="{F82953C5-58DF-4A68-B24B-5112198EFBCF}"/>
    <cellStyle name="Currency 4 5 9" xfId="4955" xr:uid="{2BF12BF6-A88D-4CD8-B463-BE6A723B4788}"/>
    <cellStyle name="Currency 4 5 9 2" xfId="28424" xr:uid="{CE4A9F61-2D6F-40AD-B611-F92BB82A6F93}"/>
    <cellStyle name="Currency 4 5 9 3" xfId="28541" xr:uid="{7D4837C6-7F11-49AB-8B5C-DA6D94A2B26B}"/>
    <cellStyle name="Currency 4 5 9 4" xfId="14250" xr:uid="{7B7D4E74-8C23-4621-9E92-669FBB089CC4}"/>
    <cellStyle name="Currency 4 6" xfId="578" xr:uid="{00000000-0005-0000-0000-0000B1030000}"/>
    <cellStyle name="Currency 4 6 10" xfId="6708" xr:uid="{B07F9FF6-3CB0-41E2-BE48-9F074A4EFF3F}"/>
    <cellStyle name="Currency 4 6 10 2" xfId="17088" xr:uid="{AE70F2C7-B997-463B-B121-3804A5096F80}"/>
    <cellStyle name="Currency 4 6 11" xfId="9541" xr:uid="{91979687-FDE0-42FF-AD58-6BBF9A4F60A5}"/>
    <cellStyle name="Currency 4 6 11 2" xfId="19921" xr:uid="{4896E6C4-B379-47ED-86FC-84F546494045}"/>
    <cellStyle name="Currency 4 6 12" xfId="24980" xr:uid="{7B097255-9119-4B78-A77F-24C10930B021}"/>
    <cellStyle name="Currency 4 6 13" xfId="12529" xr:uid="{B856397C-6609-41B2-9AE5-C15254210415}"/>
    <cellStyle name="Currency 4 6 2" xfId="579" xr:uid="{00000000-0005-0000-0000-0000B2030000}"/>
    <cellStyle name="Currency 4 6 2 10" xfId="23957" xr:uid="{1E0057A9-BBA2-4D46-B7EA-18EF09872F67}"/>
    <cellStyle name="Currency 4 6 2 11" xfId="12687" xr:uid="{6D82921E-0A4A-470C-944C-C94A67F7B50E}"/>
    <cellStyle name="Currency 4 6 2 2" xfId="580" xr:uid="{00000000-0005-0000-0000-0000B3030000}"/>
    <cellStyle name="Currency 4 6 2 2 2" xfId="1931" xr:uid="{00000000-0005-0000-0000-0000B4030000}"/>
    <cellStyle name="Currency 4 6 2 2 2 2" xfId="24065" xr:uid="{1A248772-3124-424D-BDF8-03CF48AD404B}"/>
    <cellStyle name="Currency 4 6 2 2 2 2 2" xfId="29800" xr:uid="{909C59C1-8B84-41E5-BC5D-A742D25F0966}"/>
    <cellStyle name="Currency 4 6 2 2 2 2 2 2" xfId="30869" xr:uid="{33A67EFD-F51B-4EDD-ACDC-7AA56856132E}"/>
    <cellStyle name="Currency 4 6 2 2 2 3" xfId="25070" xr:uid="{E0EA9661-5210-4CF1-B311-A122A5430DBF}"/>
    <cellStyle name="Currency 4 6 2 2 2 4" xfId="30067" xr:uid="{B544388C-494D-4615-984D-2FF79A0A057C}"/>
    <cellStyle name="Currency 4 6 2 2 3" xfId="1932" xr:uid="{00000000-0005-0000-0000-0000B5030000}"/>
    <cellStyle name="Currency 4 6 2 2 3 2" xfId="27018" xr:uid="{6D4BFB8F-F4E3-488F-AE7F-8B569DEE806B}"/>
    <cellStyle name="Currency 4 6 2 2 3 3" xfId="28380" xr:uid="{8E7070DA-EB58-4185-BD19-1566856F6854}"/>
    <cellStyle name="Currency 4 6 2 2 4" xfId="1930" xr:uid="{00000000-0005-0000-0000-0000B6030000}"/>
    <cellStyle name="Currency 4 6 2 2 5" xfId="4962" xr:uid="{2250466A-D110-4398-98F0-42A79CBF6180}"/>
    <cellStyle name="Currency 4 6 2 2 5 2" xfId="28536" xr:uid="{891F3589-F1CB-45CE-84A4-2A06312D3154}"/>
    <cellStyle name="Currency 4 6 2 2 5 2 2" xfId="31207" xr:uid="{0C5E9D99-D942-47ED-AA42-8E46FBC624DE}"/>
    <cellStyle name="Currency 4 6 2 2 5 2 3" xfId="30868" xr:uid="{AFFC98E0-9F11-4EDB-A318-463DF76AA7AC}"/>
    <cellStyle name="Currency 4 6 2 2 5 3" xfId="28571" xr:uid="{A706AA9B-20B4-41A2-8CB2-06ABDF2DCB6C}"/>
    <cellStyle name="Currency 4 6 2 2 5 4" xfId="14257" xr:uid="{D0255818-1554-4D74-96D0-52D65F034DCA}"/>
    <cellStyle name="Currency 4 6 2 2 6" xfId="6710" xr:uid="{45FD87FF-A2B1-4E29-9C9F-D546B2E334A5}"/>
    <cellStyle name="Currency 4 6 2 2 6 2" xfId="17090" xr:uid="{BA993446-4CF5-4070-9D3E-44C57E92FAF0}"/>
    <cellStyle name="Currency 4 6 2 2 7" xfId="9543" xr:uid="{1C96D7B5-F815-48C5-8BC9-BE47EAD44157}"/>
    <cellStyle name="Currency 4 6 2 2 7 2" xfId="19923" xr:uid="{4F90AFAC-EF2A-48EB-AE86-2E926B19D934}"/>
    <cellStyle name="Currency 4 6 2 2 8" xfId="23432" xr:uid="{BAE1E1BE-A151-440D-A3FD-1B74FF6E838B}"/>
    <cellStyle name="Currency 4 6 2 2 9" xfId="13623" xr:uid="{69D5B8D4-D772-40A6-A8B6-2592C5AE2DBC}"/>
    <cellStyle name="Currency 4 6 2 3" xfId="1933" xr:uid="{00000000-0005-0000-0000-0000B7030000}"/>
    <cellStyle name="Currency 4 6 2 3 2" xfId="2698" xr:uid="{00000000-0005-0000-0000-0000BB020000}"/>
    <cellStyle name="Currency 4 6 2 3 2 2" xfId="7821" xr:uid="{9141CB2B-C0D0-46F5-A473-8965105435F5}"/>
    <cellStyle name="Currency 4 6 2 3 2 2 2" xfId="18201" xr:uid="{58125A39-26CC-49B5-BB19-D1DF4CDA251E}"/>
    <cellStyle name="Currency 4 6 2 3 2 3" xfId="10654" xr:uid="{39219585-75A2-4539-B70E-18DB55ACB9D9}"/>
    <cellStyle name="Currency 4 6 2 3 2 3 2" xfId="21034" xr:uid="{3A80A820-F0DF-4A51-840B-F2D3EC169472}"/>
    <cellStyle name="Currency 4 6 2 3 2 4" xfId="15368" xr:uid="{03AA89C8-A028-4B49-8381-59A5B0E5E97C}"/>
    <cellStyle name="Currency 4 6 2 3 2 5" xfId="30455" xr:uid="{78266109-4A71-4784-91E5-B862DD85110C}"/>
    <cellStyle name="Currency 4 6 2 3 3" xfId="3636" xr:uid="{00000000-0005-0000-0000-0000B7030000}"/>
    <cellStyle name="Currency 4 6 2 3 4" xfId="5697" xr:uid="{B38A81BB-9A36-40AA-950D-281B6FFF8927}"/>
    <cellStyle name="Currency 4 6 2 3 4 2" xfId="29760" xr:uid="{67054A47-93D4-47AB-AD53-E56BF5421076}"/>
    <cellStyle name="Currency 4 6 2 3 5" xfId="22980" xr:uid="{B6E933DD-A71A-437B-AB0D-1555CA191641}"/>
    <cellStyle name="Currency 4 6 2 3 6" xfId="13113" xr:uid="{97F811E8-74C9-46E0-BE4A-E9879D19FAC3}"/>
    <cellStyle name="Currency 4 6 2 4" xfId="1934" xr:uid="{00000000-0005-0000-0000-0000B8030000}"/>
    <cellStyle name="Currency 4 6 2 4 2" xfId="3770" xr:uid="{711868DE-36E0-40D7-A79D-79449C7A383C}"/>
    <cellStyle name="Currency 4 6 2 4 2 2" xfId="8613" xr:uid="{F546AFF6-7058-4C82-90AC-4A81EC8083D9}"/>
    <cellStyle name="Currency 4 6 2 4 2 2 2" xfId="18993" xr:uid="{E88E79F6-1F23-4001-9309-BDEA1C2F6BF3}"/>
    <cellStyle name="Currency 4 6 2 4 2 2 3" xfId="30999" xr:uid="{50D06B9C-4AB5-43C5-B1A6-6C448FBE4A75}"/>
    <cellStyle name="Currency 4 6 2 4 2 2 4" xfId="30870" xr:uid="{04687B75-08B5-48CB-8CF3-ADAA48B62C27}"/>
    <cellStyle name="Currency 4 6 2 4 2 3" xfId="11446" xr:uid="{2DD8B225-19F8-4553-BC04-74AC6264B56E}"/>
    <cellStyle name="Currency 4 6 2 4 2 3 2" xfId="21826" xr:uid="{FC3F1D3B-7AA2-4711-B757-CB01029872EA}"/>
    <cellStyle name="Currency 4 6 2 4 2 4" xfId="28627" xr:uid="{D1889FEE-D5E8-4C56-976E-BB0BF757AFB4}"/>
    <cellStyle name="Currency 4 6 2 4 2 5" xfId="27299" xr:uid="{4CED908C-E0B3-49F6-AEE7-7441216FCEE4}"/>
    <cellStyle name="Currency 4 6 2 4 2 6" xfId="16160" xr:uid="{83C002B8-BD9C-4D22-8A9D-BA9F67B034FD}"/>
    <cellStyle name="Currency 4 6 2 4 3" xfId="25295" xr:uid="{F7CEB48C-B5A7-412F-9C5F-E2E4C2E67336}"/>
    <cellStyle name="Currency 4 6 2 4 3 2" xfId="29917" xr:uid="{5A87EBC1-D111-497B-B547-E9E6BC33C8DF}"/>
    <cellStyle name="Currency 4 6 2 4 4" xfId="30028" xr:uid="{8DDC0C0A-0576-413A-A87E-09C0201918F9}"/>
    <cellStyle name="Currency 4 6 2 5" xfId="1929" xr:uid="{00000000-0005-0000-0000-0000B9030000}"/>
    <cellStyle name="Currency 4 6 2 5 2" xfId="23049" xr:uid="{DEB66FCC-EAF6-49BE-BE1E-44208B92D060}"/>
    <cellStyle name="Currency 4 6 2 5 3" xfId="25804" xr:uid="{450EC3BB-E536-4A0F-ADBB-326E1FBE7306}"/>
    <cellStyle name="Currency 4 6 2 6" xfId="4142" xr:uid="{6809CE90-3BD2-4B14-B987-2478FE084EC5}"/>
    <cellStyle name="Currency 4 6 2 6 2" xfId="8913" xr:uid="{BF742BF3-4A54-4718-BBA4-B70ABFCB325F}"/>
    <cellStyle name="Currency 4 6 2 6 2 2" xfId="19293" xr:uid="{5AEACD83-2843-4E92-9040-B7E679159810}"/>
    <cellStyle name="Currency 4 6 2 6 3" xfId="11746" xr:uid="{A514B5F4-9004-4CED-84F6-59A48E97A795}"/>
    <cellStyle name="Currency 4 6 2 6 3 2" xfId="22126" xr:uid="{6ECBD18E-EA1B-4676-AF35-72C30BB44837}"/>
    <cellStyle name="Currency 4 6 2 6 4" xfId="26525" xr:uid="{AC3EA581-D422-4D75-92EF-30FFC4170AA4}"/>
    <cellStyle name="Currency 4 6 2 6 5" xfId="26881" xr:uid="{73973956-B136-4DDB-A0F9-8C9BC541783A}"/>
    <cellStyle name="Currency 4 6 2 6 6" xfId="16460" xr:uid="{2B2A8B2D-56B9-4B2F-ACC8-74592709D082}"/>
    <cellStyle name="Currency 4 6 2 7" xfId="4961" xr:uid="{DC1DDCAA-438F-4D69-A3BE-2C2B2BF09732}"/>
    <cellStyle name="Currency 4 6 2 7 2" xfId="27131" xr:uid="{6E317467-9D0D-42C3-9EA7-11486512D191}"/>
    <cellStyle name="Currency 4 6 2 7 3" xfId="26146" xr:uid="{D0347F24-C2A8-4668-BC74-81112063EE9F}"/>
    <cellStyle name="Currency 4 6 2 7 4" xfId="14256" xr:uid="{608F617D-8CC8-4305-BB38-54EA70AEDA53}"/>
    <cellStyle name="Currency 4 6 2 8" xfId="6709" xr:uid="{F62F604B-18CC-4DDC-B82F-9B55E4F25239}"/>
    <cellStyle name="Currency 4 6 2 8 2" xfId="17089" xr:uid="{C4A721BE-FE4D-496E-98CD-FD18782DD36D}"/>
    <cellStyle name="Currency 4 6 2 9" xfId="9542" xr:uid="{69CFD19C-2246-45B2-9FE6-6E2A756EAC3A}"/>
    <cellStyle name="Currency 4 6 2 9 2" xfId="19922" xr:uid="{DB01D7A8-7C61-4D43-9903-A09A922AE58A}"/>
    <cellStyle name="Currency 4 6 3" xfId="581" xr:uid="{00000000-0005-0000-0000-0000BA030000}"/>
    <cellStyle name="Currency 4 6 3 10" xfId="13624" xr:uid="{E2B005EC-0FC7-4563-9527-17FDC2EF4E14}"/>
    <cellStyle name="Currency 4 6 3 2" xfId="1936" xr:uid="{00000000-0005-0000-0000-0000BB030000}"/>
    <cellStyle name="Currency 4 6 3 2 2" xfId="24889" xr:uid="{C36765B5-20D3-4E36-850B-6ABAEC0FF880}"/>
    <cellStyle name="Currency 4 6 3 2 2 2" xfId="29792" xr:uid="{5BD17850-E81F-4D87-8CFA-6F1B58B55BE2}"/>
    <cellStyle name="Currency 4 6 3 2 2 2 2" xfId="30872" xr:uid="{4106EB6B-C055-4934-8903-1EC3CEE1C66A}"/>
    <cellStyle name="Currency 4 6 3 2 3" xfId="23226" xr:uid="{2C26A46C-6DAC-4B8D-A2CE-FB3895391873}"/>
    <cellStyle name="Currency 4 6 3 2 3 2" xfId="27863" xr:uid="{10E1699B-2241-47D5-9787-3D9730D666CE}"/>
    <cellStyle name="Currency 4 6 3 2 4" xfId="30068" xr:uid="{C6C642F4-8913-48F4-A9F0-7CC515AFA269}"/>
    <cellStyle name="Currency 4 6 3 3" xfId="1937" xr:uid="{00000000-0005-0000-0000-0000BC030000}"/>
    <cellStyle name="Currency 4 6 3 4" xfId="1935" xr:uid="{00000000-0005-0000-0000-0000BD030000}"/>
    <cellStyle name="Currency 4 6 3 4 2" xfId="27206" xr:uid="{76CF2D70-31C2-4FE1-8EE7-818EBE82C205}"/>
    <cellStyle name="Currency 4 6 3 4 3" xfId="28334" xr:uid="{32B145DB-C29E-4812-BF17-9D7B62B1F686}"/>
    <cellStyle name="Currency 4 6 3 5" xfId="4433" xr:uid="{8E2BD8CA-0D4D-4E62-BC0A-ED15E529F6CD}"/>
    <cellStyle name="Currency 4 6 3 5 2" xfId="9204" xr:uid="{0270927F-5680-4C53-B40F-53E15082B603}"/>
    <cellStyle name="Currency 4 6 3 5 2 2" xfId="19584" xr:uid="{0BB2AAF7-C416-498D-9B8B-9B560F3D4281}"/>
    <cellStyle name="Currency 4 6 3 5 2 3" xfId="31098" xr:uid="{61AF2E4D-FDA5-40C5-9E4A-57B74CB50473}"/>
    <cellStyle name="Currency 4 6 3 5 2 4" xfId="30871" xr:uid="{03009555-2AD8-4DBA-836C-59EF688A36D7}"/>
    <cellStyle name="Currency 4 6 3 5 3" xfId="12037" xr:uid="{AFFC388E-3DF7-4EFE-AAE8-CB07387570F2}"/>
    <cellStyle name="Currency 4 6 3 5 3 2" xfId="22417" xr:uid="{DE035A88-F17D-4998-A618-16A3E9A1EB7B}"/>
    <cellStyle name="Currency 4 6 3 5 4" xfId="28533" xr:uid="{6DF86680-28CD-4D06-9B04-0CF22F6BCB13}"/>
    <cellStyle name="Currency 4 6 3 5 5" xfId="27207" xr:uid="{6226D374-F607-49AC-91C2-FC30A724A561}"/>
    <cellStyle name="Currency 4 6 3 5 6" xfId="16751" xr:uid="{8022CEF5-0D2F-4278-A2EB-218C34FF6C4C}"/>
    <cellStyle name="Currency 4 6 3 6" xfId="4963" xr:uid="{4330E251-CD90-4B32-93FC-55EAA4CDFFD9}"/>
    <cellStyle name="Currency 4 6 3 6 2" xfId="28480" xr:uid="{215BA51B-A8B7-44C4-9585-F41E758D65E3}"/>
    <cellStyle name="Currency 4 6 3 6 3" xfId="28659" xr:uid="{9EB08D96-3FD3-47EA-B870-C504493DB19B}"/>
    <cellStyle name="Currency 4 6 3 6 4" xfId="14258" xr:uid="{60E90AF3-05F3-47F4-A189-98678D978807}"/>
    <cellStyle name="Currency 4 6 3 7" xfId="6711" xr:uid="{E7E018BF-333B-44B4-92CA-F7E2C56EB859}"/>
    <cellStyle name="Currency 4 6 3 7 2" xfId="17091" xr:uid="{D7F8E667-89B4-4688-B8FD-C186A76ABA1A}"/>
    <cellStyle name="Currency 4 6 3 8" xfId="9544" xr:uid="{5923932E-B7A2-4154-924A-867AD747AB75}"/>
    <cellStyle name="Currency 4 6 3 8 2" xfId="19924" xr:uid="{96D35695-3217-4658-B362-5229A795E688}"/>
    <cellStyle name="Currency 4 6 3 9" xfId="24328" xr:uid="{11F1C252-E24B-475A-A6CB-0594284AF6DE}"/>
    <cellStyle name="Currency 4 6 4" xfId="582" xr:uid="{00000000-0005-0000-0000-0000BE030000}"/>
    <cellStyle name="Currency 4 6 4 2" xfId="1939" xr:uid="{00000000-0005-0000-0000-0000BF030000}"/>
    <cellStyle name="Currency 4 6 4 2 2" xfId="24732" xr:uid="{F6B067B5-A3E8-44C1-A0BD-699CBD37ED89}"/>
    <cellStyle name="Currency 4 6 4 2 2 2" xfId="29804" xr:uid="{50A05FD2-552A-489D-921C-33EF4CB07C26}"/>
    <cellStyle name="Currency 4 6 4 2 2 2 2" xfId="30874" xr:uid="{20DD1A3A-4C66-426C-8AF0-5DD8ECADACD2}"/>
    <cellStyle name="Currency 4 6 4 2 3" xfId="22733" xr:uid="{49722CC7-D743-4F52-82C1-3F54B76E2373}"/>
    <cellStyle name="Currency 4 6 4 2 4" xfId="30044" xr:uid="{103C0001-4553-4204-B33E-FA357C6EA3AE}"/>
    <cellStyle name="Currency 4 6 4 3" xfId="1940" xr:uid="{00000000-0005-0000-0000-0000C0030000}"/>
    <cellStyle name="Currency 4 6 4 4" xfId="1938" xr:uid="{00000000-0005-0000-0000-0000C1030000}"/>
    <cellStyle name="Currency 4 6 4 5" xfId="4964" xr:uid="{E8104B68-60BF-44F6-A198-148619EA8402}"/>
    <cellStyle name="Currency 4 6 4 5 2" xfId="14259" xr:uid="{F993D79C-324D-4094-90E8-80912C5B10B5}"/>
    <cellStyle name="Currency 4 6 4 5 2 2" xfId="31119" xr:uid="{9BFE5A8D-C545-4F3A-8596-DCD99BE51191}"/>
    <cellStyle name="Currency 4 6 4 5 2 3" xfId="30873" xr:uid="{A064A3F5-5B54-4892-9309-AD84AB3D99CF}"/>
    <cellStyle name="Currency 4 6 4 6" xfId="6712" xr:uid="{B47C4504-D587-4D4B-A5E5-B5D92E7C2E97}"/>
    <cellStyle name="Currency 4 6 4 6 2" xfId="17092" xr:uid="{C233BEB7-DD31-4D3D-A7D9-62A75FCF85AD}"/>
    <cellStyle name="Currency 4 6 4 7" xfId="9545" xr:uid="{AB973561-B002-4343-AC5F-1462A0AC63B3}"/>
    <cellStyle name="Currency 4 6 4 7 2" xfId="19925" xr:uid="{F17DB19A-C246-4994-86EC-1CC8D02BB663}"/>
    <cellStyle name="Currency 4 6 4 8" xfId="24956" xr:uid="{F86C4079-2D3E-4067-BF88-768835AA9419}"/>
    <cellStyle name="Currency 4 6 4 9" xfId="13385" xr:uid="{FBE96D83-CC4B-4205-B350-C9D1F5359855}"/>
    <cellStyle name="Currency 4 6 5" xfId="1941" xr:uid="{00000000-0005-0000-0000-0000C2030000}"/>
    <cellStyle name="Currency 4 6 5 2" xfId="2574" xr:uid="{00000000-0005-0000-0000-0000BE020000}"/>
    <cellStyle name="Currency 4 6 5 2 2" xfId="7698" xr:uid="{F5D68F96-F0DA-4749-84B4-D6B389395435}"/>
    <cellStyle name="Currency 4 6 5 2 2 2" xfId="18078" xr:uid="{16F57B8C-289B-40FB-9E86-96BDD41AD2DE}"/>
    <cellStyle name="Currency 4 6 5 2 3" xfId="10531" xr:uid="{26C5C6E3-E275-4B47-AA68-731DCEF045DA}"/>
    <cellStyle name="Currency 4 6 5 2 3 2" xfId="20911" xr:uid="{343B79BB-FD30-4CBF-B8D2-4EADF47A6AD8}"/>
    <cellStyle name="Currency 4 6 5 2 4" xfId="15245" xr:uid="{60EFE88D-3491-47D8-A831-9D6B14B3372A}"/>
    <cellStyle name="Currency 4 6 5 2 5" xfId="30456" xr:uid="{E18A8C60-CC08-4E1E-A0CA-FB0ED894DFBA}"/>
    <cellStyle name="Currency 4 6 5 3" xfId="2085" xr:uid="{00000000-0005-0000-0000-0000C2030000}"/>
    <cellStyle name="Currency 4 6 5 4" xfId="5698" xr:uid="{7B617730-E9B4-416A-9358-07A6A410E9D6}"/>
    <cellStyle name="Currency 4 6 5 4 2" xfId="29851" xr:uid="{E0193312-E9E5-449A-AE34-3BA53CF5D6B0}"/>
    <cellStyle name="Currency 4 6 5 5" xfId="24699" xr:uid="{463D0040-66A8-4624-B6B9-13090BDD56A9}"/>
    <cellStyle name="Currency 4 6 5 6" xfId="12961" xr:uid="{BEAC7C64-E13E-4CCE-A360-392E2851F7F6}"/>
    <cellStyle name="Currency 4 6 6" xfId="1942" xr:uid="{00000000-0005-0000-0000-0000C3030000}"/>
    <cellStyle name="Currency 4 6 6 2" xfId="2298" xr:uid="{00000000-0005-0000-0000-0000B8020000}"/>
    <cellStyle name="Currency 4 6 6 2 2" xfId="7424" xr:uid="{3A032AAF-4944-4C9B-8E3F-725920A81EF8}"/>
    <cellStyle name="Currency 4 6 6 2 2 2" xfId="17804" xr:uid="{D7495DBE-760B-494D-B401-8FBC27B6F3E8}"/>
    <cellStyle name="Currency 4 6 6 2 3" xfId="10257" xr:uid="{4684E2E0-4CBE-4AA0-AC83-2A299CC44737}"/>
    <cellStyle name="Currency 4 6 6 2 3 2" xfId="20637" xr:uid="{B444816C-3FAE-4F49-BEE5-6B9562F8C546}"/>
    <cellStyle name="Currency 4 6 6 2 4" xfId="26426" xr:uid="{7CC14572-D99A-45ED-9A72-5F853AB95C6C}"/>
    <cellStyle name="Currency 4 6 6 2 5" xfId="27669" xr:uid="{50E25C06-2115-445B-B9B8-E34236366B27}"/>
    <cellStyle name="Currency 4 6 6 2 6" xfId="14971" xr:uid="{D3E9DC08-5AB2-4141-BCE7-79ABD7C17FC4}"/>
    <cellStyle name="Currency 4 6 6 3" xfId="3568" xr:uid="{00000000-0005-0000-0000-0000C3030000}"/>
    <cellStyle name="Currency 4 6 6 4" xfId="23614" xr:uid="{F73A3D5D-7C63-4474-93C8-2F8C85107F04}"/>
    <cellStyle name="Currency 4 6 6 4 2" xfId="29883" xr:uid="{99FEDB83-0EE7-41D5-884E-FFFD18F1BF1A}"/>
    <cellStyle name="Currency 4 6 6 5" xfId="30006" xr:uid="{1460142F-DF54-4A6F-A3ED-28B82CD6A1AD}"/>
    <cellStyle name="Currency 4 6 7" xfId="1928" xr:uid="{00000000-0005-0000-0000-0000C4030000}"/>
    <cellStyle name="Currency 4 6 7 2" xfId="28517" xr:uid="{2B3A5AD4-3B72-4F07-A3C7-D11D3D3B1C66}"/>
    <cellStyle name="Currency 4 6 7 3" xfId="27210" xr:uid="{5F1C9F25-9141-46C1-A1B3-03D885C2C8D1}"/>
    <cellStyle name="Currency 4 6 8" xfId="3887" xr:uid="{321DE718-E9DD-4CC6-9A43-BD6F7C64AB7F}"/>
    <cellStyle name="Currency 4 6 8 2" xfId="8718" xr:uid="{AD18585E-0449-46B3-922D-ACB393122CAA}"/>
    <cellStyle name="Currency 4 6 8 2 2" xfId="19098" xr:uid="{4D1C51FA-2DFF-4B0C-A693-C516D66EA62D}"/>
    <cellStyle name="Currency 4 6 8 3" xfId="11551" xr:uid="{1F5E6A13-92D4-46EC-9A46-2A9CB594B694}"/>
    <cellStyle name="Currency 4 6 8 3 2" xfId="21931" xr:uid="{A633267D-7F4D-48B2-A353-1F07ACD67AB0}"/>
    <cellStyle name="Currency 4 6 8 4" xfId="27777" xr:uid="{DA6FD5AD-9B55-4E2B-B7EA-D19834A23184}"/>
    <cellStyle name="Currency 4 6 8 5" xfId="28436" xr:uid="{BD2F0D9E-4719-4DF7-87A2-968EC5181914}"/>
    <cellStyle name="Currency 4 6 8 6" xfId="16265" xr:uid="{0A23D878-012A-4A19-A859-A12D6AEE8510}"/>
    <cellStyle name="Currency 4 6 9" xfId="4960" xr:uid="{DE7EAA6F-BFD6-4F03-B088-0A8D226152DC}"/>
    <cellStyle name="Currency 4 6 9 2" xfId="27118" xr:uid="{06CA89B7-6312-4E86-9D6C-FD22CC4C758E}"/>
    <cellStyle name="Currency 4 6 9 3" xfId="25948" xr:uid="{E0EC0313-2058-4B8D-B267-99353C57F5E2}"/>
    <cellStyle name="Currency 4 6 9 4" xfId="14255" xr:uid="{7833206C-B6D0-426E-BE34-4FCBBBB89811}"/>
    <cellStyle name="Currency 4 7" xfId="583" xr:uid="{00000000-0005-0000-0000-0000C5030000}"/>
    <cellStyle name="Currency 4 7 10" xfId="9546" xr:uid="{01959434-F34D-4B0B-8F37-8B08E578F8AF}"/>
    <cellStyle name="Currency 4 7 10 2" xfId="19926" xr:uid="{FA30C7BA-0903-4083-8A76-27524D961128}"/>
    <cellStyle name="Currency 4 7 11" xfId="24122" xr:uid="{3B9E7350-C702-438E-80B8-77257FFCE4AC}"/>
    <cellStyle name="Currency 4 7 12" xfId="12530" xr:uid="{D0B25670-A4FD-4425-B6FA-B3AA34ED777F}"/>
    <cellStyle name="Currency 4 7 2" xfId="584" xr:uid="{00000000-0005-0000-0000-0000C6030000}"/>
    <cellStyle name="Currency 4 7 2 2" xfId="1945" xr:uid="{00000000-0005-0000-0000-0000C7030000}"/>
    <cellStyle name="Currency 4 7 2 2 2" xfId="2886" xr:uid="{00000000-0005-0000-0000-0000C1020000}"/>
    <cellStyle name="Currency 4 7 2 2 2 2" xfId="8002" xr:uid="{6B603E88-43AA-46D0-B30C-7C5E2BA0DCA6}"/>
    <cellStyle name="Currency 4 7 2 2 2 2 2" xfId="18382" xr:uid="{3104BB23-EFDE-4A36-BB1E-E3882DCC46F1}"/>
    <cellStyle name="Currency 4 7 2 2 2 2 2 2" xfId="31138" xr:uid="{2D7C246A-68B7-4CFD-A4B1-20F461BF2A36}"/>
    <cellStyle name="Currency 4 7 2 2 2 2 2 3" xfId="30875" xr:uid="{58998F0B-85AE-486C-A382-95439DE4F342}"/>
    <cellStyle name="Currency 4 7 2 2 2 3" xfId="10835" xr:uid="{0B57C376-07B2-4A4E-8EC5-44E61586E5AF}"/>
    <cellStyle name="Currency 4 7 2 2 2 3 2" xfId="21215" xr:uid="{57CDE2AC-2F0C-4449-821A-49DD0ACB7F52}"/>
    <cellStyle name="Currency 4 7 2 2 2 4" xfId="27604" xr:uid="{B2E46E50-9B9F-44C6-AFD4-8A5B5F6A0169}"/>
    <cellStyle name="Currency 4 7 2 2 2 5" xfId="28027" xr:uid="{553B760F-710B-46B0-B275-FCB41B94D847}"/>
    <cellStyle name="Currency 4 7 2 2 2 6" xfId="15549" xr:uid="{9237B366-6A9D-4927-9B96-8F59977269B7}"/>
    <cellStyle name="Currency 4 7 2 2 3" xfId="3675" xr:uid="{00000000-0005-0000-0000-0000C7030000}"/>
    <cellStyle name="Currency 4 7 2 2 4" xfId="5699" xr:uid="{22D5A381-C581-4E10-97AC-9DBF758EBF8B}"/>
    <cellStyle name="Currency 4 7 2 2 4 2" xfId="29769" xr:uid="{0C7B32D4-BB29-4F76-8B8A-FD0BCD18A388}"/>
    <cellStyle name="Currency 4 7 2 2 5" xfId="23224" xr:uid="{AAE7014B-67D7-4C40-B0E9-01940099DFC8}"/>
    <cellStyle name="Currency 4 7 2 2 6" xfId="13386" xr:uid="{79982C24-3858-4D30-A106-E097CF27C8FA}"/>
    <cellStyle name="Currency 4 7 2 3" xfId="1946" xr:uid="{00000000-0005-0000-0000-0000C8030000}"/>
    <cellStyle name="Currency 4 7 2 3 2" xfId="22778" xr:uid="{C881F5B4-F3A9-4ED8-B9EF-E79DA3E8F815}"/>
    <cellStyle name="Currency 4 7 2 3 2 2" xfId="30876" xr:uid="{46A40648-E8C7-46BB-B02E-964BBBAC44C8}"/>
    <cellStyle name="Currency 4 7 2 3 2 3" xfId="30558" xr:uid="{7FB00D90-5EFF-407A-A2EE-BCB114692E06}"/>
    <cellStyle name="Currency 4 7 2 3 3" xfId="24174" xr:uid="{26544DD9-D091-4B2C-811F-DB5F89FFB9E2}"/>
    <cellStyle name="Currency 4 7 2 3 4" xfId="30045" xr:uid="{03F34DAA-9662-4CDA-B389-E9B2513FC7EF}"/>
    <cellStyle name="Currency 4 7 2 3 5" xfId="29665" xr:uid="{B1A5471A-E9DF-4A58-98F4-687E63BF72A9}"/>
    <cellStyle name="Currency 4 7 2 4" xfId="1944" xr:uid="{00000000-0005-0000-0000-0000C9030000}"/>
    <cellStyle name="Currency 4 7 2 4 2" xfId="27766" xr:uid="{35AA840F-E0D9-4801-A904-7666944D530D}"/>
    <cellStyle name="Currency 4 7 2 4 2 2" xfId="30877" xr:uid="{1515B294-8235-40E8-A6B4-154D4660E385}"/>
    <cellStyle name="Currency 4 7 2 4 2 3" xfId="30593" xr:uid="{1E8B89AC-8DA1-43FC-A4C2-8D0D6782A5B1}"/>
    <cellStyle name="Currency 4 7 2 4 3" xfId="27554" xr:uid="{309E2BD4-6415-423E-9A3A-269217115A99}"/>
    <cellStyle name="Currency 4 7 2 5" xfId="4966" xr:uid="{9BE4CE84-067E-4295-A27D-905C278DD623}"/>
    <cellStyle name="Currency 4 7 2 5 2" xfId="26372" xr:uid="{3D365F35-CF2A-4441-B8D2-A563921F7C70}"/>
    <cellStyle name="Currency 4 7 2 5 3" xfId="28208" xr:uid="{C26C9849-AAC5-4C2E-BD2A-17A120A28152}"/>
    <cellStyle name="Currency 4 7 2 5 4" xfId="14261" xr:uid="{15504211-C8FB-48E3-ABE1-52F60A82B2EA}"/>
    <cellStyle name="Currency 4 7 2 5 5" xfId="30615" xr:uid="{21AA2613-708A-4885-9EF8-F8F95C75AC44}"/>
    <cellStyle name="Currency 4 7 2 6" xfId="6714" xr:uid="{BEB38E83-4F2F-4E06-B525-7C7B913DDC00}"/>
    <cellStyle name="Currency 4 7 2 6 2" xfId="27671" xr:uid="{B3B20FE0-6D17-420D-A700-4AF685066E12}"/>
    <cellStyle name="Currency 4 7 2 6 3" xfId="27316" xr:uid="{783F09BB-E3D5-4BB4-AAF7-C9480B15745D}"/>
    <cellStyle name="Currency 4 7 2 6 4" xfId="17094" xr:uid="{86F38118-6FB7-423B-811B-008EFB0E9E1C}"/>
    <cellStyle name="Currency 4 7 2 7" xfId="9547" xr:uid="{873BF6CA-07A0-4CE0-A052-DE6BD5390744}"/>
    <cellStyle name="Currency 4 7 2 7 2" xfId="19927" xr:uid="{AB1AAE0F-D698-4FBA-AF06-EF0C6B5B4929}"/>
    <cellStyle name="Currency 4 7 2 8" xfId="22884" xr:uid="{EF53D26A-A562-47AF-9875-D9B1DACB83A1}"/>
    <cellStyle name="Currency 4 7 2 9" xfId="12688" xr:uid="{7A29D792-EFEE-4E6D-BDD9-6CAF58E6AD12}"/>
    <cellStyle name="Currency 4 7 3" xfId="585" xr:uid="{00000000-0005-0000-0000-0000CA030000}"/>
    <cellStyle name="Currency 4 7 3 2" xfId="1948" xr:uid="{00000000-0005-0000-0000-0000CB030000}"/>
    <cellStyle name="Currency 4 7 3 2 2" xfId="28432" xr:uid="{B4A62C14-DA6C-4FEF-A267-1F04A97C9276}"/>
    <cellStyle name="Currency 4 7 3 2 2 2" xfId="30879" xr:uid="{0702549B-AD85-4AE4-A433-868C879C86F7}"/>
    <cellStyle name="Currency 4 7 3 2 2 3" xfId="30606" xr:uid="{A38BBF4E-F180-48DE-B4A0-4A2613B2FFB9}"/>
    <cellStyle name="Currency 4 7 3 2 3" xfId="27993" xr:uid="{B87E3442-56D6-4DE3-9FCB-CCFCEF4BF84C}"/>
    <cellStyle name="Currency 4 7 3 3" xfId="1949" xr:uid="{00000000-0005-0000-0000-0000CC030000}"/>
    <cellStyle name="Currency 4 7 3 4" xfId="1947" xr:uid="{00000000-0005-0000-0000-0000CD030000}"/>
    <cellStyle name="Currency 4 7 3 5" xfId="4967" xr:uid="{AA653B47-EB77-473A-AE3F-55E72BE8DAE9}"/>
    <cellStyle name="Currency 4 7 3 5 2" xfId="26651" xr:uid="{F73D796E-D2FC-4D1D-804E-0483698AE38C}"/>
    <cellStyle name="Currency 4 7 3 5 2 2" xfId="31180" xr:uid="{60D792DD-C0A3-4059-B1B7-EE8D93B21A3E}"/>
    <cellStyle name="Currency 4 7 3 5 2 3" xfId="30878" xr:uid="{965771F9-B135-4B0F-888D-B2C2DB99A4E6}"/>
    <cellStyle name="Currency 4 7 3 5 3" xfId="27687" xr:uid="{3C6439A3-0637-4EC0-A383-FC5F4D8D1E46}"/>
    <cellStyle name="Currency 4 7 3 5 4" xfId="14262" xr:uid="{003F3429-F97A-40D6-994C-FCB7138F97CF}"/>
    <cellStyle name="Currency 4 7 3 6" xfId="6715" xr:uid="{19B11A2C-F7D2-418F-B52D-2DFDE34271BB}"/>
    <cellStyle name="Currency 4 7 3 6 2" xfId="17095" xr:uid="{62A2C9DA-8A04-4F2E-BAA4-FE6F50340982}"/>
    <cellStyle name="Currency 4 7 3 7" xfId="9548" xr:uid="{F966EB47-0C3E-4CAD-B1A0-0DDDE86F84C8}"/>
    <cellStyle name="Currency 4 7 3 7 2" xfId="19928" xr:uid="{CF16DF1A-19C2-439F-89B1-FE7280222081}"/>
    <cellStyle name="Currency 4 7 3 8" xfId="24319" xr:uid="{9F439C94-388B-49EA-AE61-E9EB10CD7F2D}"/>
    <cellStyle name="Currency 4 7 3 9" xfId="13114" xr:uid="{59F93EE0-36F1-41C3-BE48-868E13347F87}"/>
    <cellStyle name="Currency 4 7 4" xfId="1950" xr:uid="{00000000-0005-0000-0000-0000CE030000}"/>
    <cellStyle name="Currency 4 7 4 2" xfId="2299" xr:uid="{00000000-0005-0000-0000-0000BF020000}"/>
    <cellStyle name="Currency 4 7 4 2 2" xfId="7425" xr:uid="{E48ED43D-F5C3-466C-8932-8EA701B06B69}"/>
    <cellStyle name="Currency 4 7 4 2 2 2" xfId="17805" xr:uid="{021EBDA7-4A55-4B1A-8E08-9A45AC1DAE19}"/>
    <cellStyle name="Currency 4 7 4 2 2 2 2" xfId="31128" xr:uid="{5CB58FDC-842F-4366-B972-CDDC1BFA162B}"/>
    <cellStyle name="Currency 4 7 4 2 2 2 3" xfId="30880" xr:uid="{89EB998A-6F45-4617-8268-95C9947F0B85}"/>
    <cellStyle name="Currency 4 7 4 2 3" xfId="10258" xr:uid="{5F500F5C-9323-4E28-A82A-5EE59E6F1C0D}"/>
    <cellStyle name="Currency 4 7 4 2 3 2" xfId="20638" xr:uid="{7905FF4E-937E-4733-8C99-F1A3D0F00B32}"/>
    <cellStyle name="Currency 4 7 4 2 4" xfId="26105" xr:uid="{78E47DCE-5F4E-4AD3-BF2E-A24265D35436}"/>
    <cellStyle name="Currency 4 7 4 2 5" xfId="25919" xr:uid="{60C943FF-852C-4686-A2F2-471DCBB227B8}"/>
    <cellStyle name="Currency 4 7 4 2 6" xfId="14972" xr:uid="{2C1DD2A8-26E0-4FA0-850F-EB722BC0EC15}"/>
    <cellStyle name="Currency 4 7 4 3" xfId="3637" xr:uid="{00000000-0005-0000-0000-0000CE030000}"/>
    <cellStyle name="Currency 4 7 4 4" xfId="24131" xr:uid="{C3AEE799-7253-4F20-A455-E163AF421BCE}"/>
    <cellStyle name="Currency 4 7 4 4 2" xfId="29739" xr:uid="{424C1383-0C0A-4A87-94FC-0B530D5B9FC1}"/>
    <cellStyle name="Currency 4 7 4 5" xfId="29852" xr:uid="{83D46F38-F5C3-4492-BE02-3C9E29784F87}"/>
    <cellStyle name="Currency 4 7 4 6" xfId="29994" xr:uid="{D5B75D03-C87F-4FB3-9F1A-AC55BC0986B3}"/>
    <cellStyle name="Currency 4 7 5" xfId="1951" xr:uid="{00000000-0005-0000-0000-0000CF030000}"/>
    <cellStyle name="Currency 4 7 5 2" xfId="25267" xr:uid="{CDE00D5B-E828-41FA-A68A-9B3CE7066B15}"/>
    <cellStyle name="Currency 4 7 5 2 2" xfId="29732" xr:uid="{6772595D-F27B-4705-AC0E-A786A7A8AE55}"/>
    <cellStyle name="Currency 4 7 5 2 2 2" xfId="30881" xr:uid="{1E6F16AA-3248-4BCF-B673-DB6874B6D555}"/>
    <cellStyle name="Currency 4 7 5 3" xfId="25599" xr:uid="{6CD831BA-6D09-4C68-9F08-905171E640CA}"/>
    <cellStyle name="Currency 4 7 5 4" xfId="30029" xr:uid="{540ADC2A-6053-4F65-B211-C07661CCB067}"/>
    <cellStyle name="Currency 4 7 6" xfId="1943" xr:uid="{00000000-0005-0000-0000-0000D0030000}"/>
    <cellStyle name="Currency 4 7 6 2" xfId="26142" xr:uid="{D0C1945C-72AA-4573-AA8D-1633DBEA2CAD}"/>
    <cellStyle name="Currency 4 7 6 2 2" xfId="30882" xr:uid="{BD05442E-4299-43AF-92D8-BA01610430CE}"/>
    <cellStyle name="Currency 4 7 6 2 3" xfId="30592" xr:uid="{D3EEBA4A-4BA4-4D6E-A7B4-E64301858765}"/>
    <cellStyle name="Currency 4 7 6 3" xfId="26610" xr:uid="{80965D0B-9059-4A46-AB05-60F1B5BE61C6}"/>
    <cellStyle name="Currency 4 7 7" xfId="3888" xr:uid="{3CBD11E9-3EFC-4C96-87B7-EE0635EA82F6}"/>
    <cellStyle name="Currency 4 7 7 2" xfId="8719" xr:uid="{C09B8340-DE6C-4EA8-BFDB-E3BDAC3AEDB5}"/>
    <cellStyle name="Currency 4 7 7 2 2" xfId="28967" xr:uid="{DA69CAC2-1877-47CD-8950-A4DBE86E05FA}"/>
    <cellStyle name="Currency 4 7 7 2 3" xfId="26338" xr:uid="{3095DECA-ABD6-4A11-BFFB-415C87BB631B}"/>
    <cellStyle name="Currency 4 7 7 2 4" xfId="19099" xr:uid="{844FAEA3-8AE7-4FF2-9811-CD15EE833D2C}"/>
    <cellStyle name="Currency 4 7 7 3" xfId="11552" xr:uid="{520FC835-1AC3-4133-BB04-81EC5AF58F3A}"/>
    <cellStyle name="Currency 4 7 7 3 2" xfId="21932" xr:uid="{56B72C26-D985-4269-A376-6B44A11A5B02}"/>
    <cellStyle name="Currency 4 7 7 4" xfId="26170" xr:uid="{19CA4702-B36A-4E5B-BA4B-964627BCA4F1}"/>
    <cellStyle name="Currency 4 7 7 5" xfId="16266" xr:uid="{76069791-02B8-4769-971D-31681C043604}"/>
    <cellStyle name="Currency 4 7 8" xfId="4965" xr:uid="{E34E299F-AD46-449C-B1A5-51BB76C325C5}"/>
    <cellStyle name="Currency 4 7 8 2" xfId="26216" xr:uid="{110CC1CA-6673-4FEF-9546-96A44FD1D013}"/>
    <cellStyle name="Currency 4 7 8 3" xfId="26110" xr:uid="{13470DEA-F8EA-4EC0-8163-E6E509DC569E}"/>
    <cellStyle name="Currency 4 7 8 4" xfId="14260" xr:uid="{7183D54A-FE39-464F-AC51-ABB77E7320DC}"/>
    <cellStyle name="Currency 4 7 9" xfId="6713" xr:uid="{7A444773-9948-4586-8685-1453BE4EF030}"/>
    <cellStyle name="Currency 4 7 9 2" xfId="27940" xr:uid="{4F70E5F3-9058-4E7A-A4A6-D7B8B9CB4522}"/>
    <cellStyle name="Currency 4 7 9 3" xfId="25930" xr:uid="{E8AB6CF0-D2D9-41EE-B58D-ECFE27D21A7A}"/>
    <cellStyle name="Currency 4 7 9 4" xfId="17093" xr:uid="{EB6CB191-D83A-4A53-B2B2-AF23D0F26A38}"/>
    <cellStyle name="Currency 4 8" xfId="586" xr:uid="{00000000-0005-0000-0000-0000D1030000}"/>
    <cellStyle name="Currency 4 8 10" xfId="9549" xr:uid="{518031D6-4FCB-461D-A0DD-8E4DEA690AE2}"/>
    <cellStyle name="Currency 4 8 10 2" xfId="19929" xr:uid="{184D2E45-1BC4-44DB-8F5B-2B1B1E655BD7}"/>
    <cellStyle name="Currency 4 8 11" xfId="24277" xr:uid="{A45ACE86-53A0-47D8-AFEE-FA1132DBDB5D}"/>
    <cellStyle name="Currency 4 8 12" xfId="12531" xr:uid="{25638229-E1F6-4AC6-B86C-513FAE2764DF}"/>
    <cellStyle name="Currency 4 8 2" xfId="587" xr:uid="{00000000-0005-0000-0000-0000D2030000}"/>
    <cellStyle name="Currency 4 8 2 2" xfId="1954" xr:uid="{00000000-0005-0000-0000-0000D3030000}"/>
    <cellStyle name="Currency 4 8 2 2 2" xfId="2887" xr:uid="{00000000-0005-0000-0000-0000C5020000}"/>
    <cellStyle name="Currency 4 8 2 2 2 2" xfId="8003" xr:uid="{E548F0CD-450D-4E66-B747-E1F07B4CE89B}"/>
    <cellStyle name="Currency 4 8 2 2 2 2 2" xfId="18383" xr:uid="{AA0CD93F-8B9E-48DE-BC3E-C028EAF890B7}"/>
    <cellStyle name="Currency 4 8 2 2 2 2 2 2" xfId="31139" xr:uid="{AAC7DD63-F3B0-4EA7-A2AB-A56CAF05FE90}"/>
    <cellStyle name="Currency 4 8 2 2 2 2 2 3" xfId="30883" xr:uid="{27A2AC4E-6837-47B5-B15A-55F5344721D7}"/>
    <cellStyle name="Currency 4 8 2 2 2 3" xfId="10836" xr:uid="{FB0535CB-6403-4CD1-BBC9-99FE07A18266}"/>
    <cellStyle name="Currency 4 8 2 2 2 3 2" xfId="21216" xr:uid="{D31FD4FE-8859-499C-A08A-C800879E72ED}"/>
    <cellStyle name="Currency 4 8 2 2 2 4" xfId="27567" xr:uid="{5E9F9818-4E59-4FD4-AE8B-AAB6D387220B}"/>
    <cellStyle name="Currency 4 8 2 2 2 5" xfId="26663" xr:uid="{EED42D54-F4B2-462E-AAA6-BE60A2E7D909}"/>
    <cellStyle name="Currency 4 8 2 2 2 6" xfId="15550" xr:uid="{3D7AB569-1D06-4E43-90FC-96E2AEDF0612}"/>
    <cellStyle name="Currency 4 8 2 2 3" xfId="3564" xr:uid="{00000000-0005-0000-0000-0000D3030000}"/>
    <cellStyle name="Currency 4 8 2 2 4" xfId="5700" xr:uid="{887A2B17-B989-4808-B3BE-25836BED9DF9}"/>
    <cellStyle name="Currency 4 8 2 2 4 2" xfId="29770" xr:uid="{2A63CC11-416D-448A-B04D-B1999AFE4288}"/>
    <cellStyle name="Currency 4 8 2 2 5" xfId="24340" xr:uid="{538A3F27-62A4-40A7-AE9E-6B0991C0545A}"/>
    <cellStyle name="Currency 4 8 2 2 6" xfId="13387" xr:uid="{0891E334-E200-4194-AB74-154CC4C3C0A4}"/>
    <cellStyle name="Currency 4 8 2 3" xfId="1955" xr:uid="{00000000-0005-0000-0000-0000D4030000}"/>
    <cellStyle name="Currency 4 8 2 3 2" xfId="23759" xr:uid="{4167CAEE-D7F3-4B74-BE25-2A71A9085DE6}"/>
    <cellStyle name="Currency 4 8 2 3 2 2" xfId="30884" xr:uid="{757A3CB7-1C55-4D56-B945-482D3CE86FCE}"/>
    <cellStyle name="Currency 4 8 2 3 2 3" xfId="30559" xr:uid="{1C10DF34-CC59-4FAB-BE80-EACF5A93CA72}"/>
    <cellStyle name="Currency 4 8 2 3 3" xfId="23119" xr:uid="{1602DC18-E900-4AE9-A316-7D2565CB3207}"/>
    <cellStyle name="Currency 4 8 2 3 4" xfId="30046" xr:uid="{1CDABCE1-0483-422E-A6D0-DA2E0546B955}"/>
    <cellStyle name="Currency 4 8 2 3 5" xfId="29666" xr:uid="{791DC7EE-5FE3-4AE5-8D27-7C884F499AE2}"/>
    <cellStyle name="Currency 4 8 2 4" xfId="1953" xr:uid="{00000000-0005-0000-0000-0000D5030000}"/>
    <cellStyle name="Currency 4 8 2 4 2" xfId="28680" xr:uid="{83965D3F-0DFF-4118-9460-A46F81EC8DEC}"/>
    <cellStyle name="Currency 4 8 2 4 2 2" xfId="30885" xr:uid="{6A9CCD15-757E-42F7-A126-7DE3F6BF7048}"/>
    <cellStyle name="Currency 4 8 2 4 2 3" xfId="30595" xr:uid="{A308E91F-CE51-4207-A946-3A96D42EA8B7}"/>
    <cellStyle name="Currency 4 8 2 4 3" xfId="28187" xr:uid="{6E725EBC-1C03-473F-9833-307F8ED7DBCB}"/>
    <cellStyle name="Currency 4 8 2 5" xfId="4969" xr:uid="{FE49F526-4A03-4D67-942E-39B9CEE06BC7}"/>
    <cellStyle name="Currency 4 8 2 5 2" xfId="27185" xr:uid="{CCEF0CE8-ED12-41CC-A5DA-75CBBE495874}"/>
    <cellStyle name="Currency 4 8 2 5 3" xfId="25832" xr:uid="{1E7BBEEA-1730-44BA-8B2F-82CB56AA59C3}"/>
    <cellStyle name="Currency 4 8 2 5 4" xfId="14264" xr:uid="{5C96AFE2-855B-4472-BA64-DE3E33E7118E}"/>
    <cellStyle name="Currency 4 8 2 5 5" xfId="30638" xr:uid="{145C9633-4B64-48AF-8723-20B8C3906735}"/>
    <cellStyle name="Currency 4 8 2 6" xfId="6717" xr:uid="{3D58F211-A727-433E-A8B3-2D8FC8B20216}"/>
    <cellStyle name="Currency 4 8 2 6 2" xfId="28000" xr:uid="{D57B6D92-A933-4D4A-83E2-10FE3DE01E32}"/>
    <cellStyle name="Currency 4 8 2 6 3" xfId="26500" xr:uid="{A2D3AB61-87CE-41E9-8B2B-F2F8BFB69031}"/>
    <cellStyle name="Currency 4 8 2 6 4" xfId="17097" xr:uid="{0AA9968E-AC9E-442A-8CB7-C801B0D797A3}"/>
    <cellStyle name="Currency 4 8 2 7" xfId="9550" xr:uid="{8098CF5B-4973-49BE-8D14-5AB93CF6AA1E}"/>
    <cellStyle name="Currency 4 8 2 7 2" xfId="19930" xr:uid="{07DD1F18-8F7C-4C8C-AE04-17172020A973}"/>
    <cellStyle name="Currency 4 8 2 8" xfId="24218" xr:uid="{D229254F-E064-430C-BF8B-3F30208DFEBF}"/>
    <cellStyle name="Currency 4 8 2 9" xfId="12689" xr:uid="{C192F418-C48E-4364-A551-71DCACA3D032}"/>
    <cellStyle name="Currency 4 8 3" xfId="588" xr:uid="{00000000-0005-0000-0000-0000D6030000}"/>
    <cellStyle name="Currency 4 8 3 2" xfId="1957" xr:uid="{00000000-0005-0000-0000-0000D7030000}"/>
    <cellStyle name="Currency 4 8 3 2 2" xfId="28583" xr:uid="{7EA758D2-EF56-4EBA-A852-ECFF349D9C77}"/>
    <cellStyle name="Currency 4 8 3 2 2 2" xfId="30887" xr:uid="{6B43E411-504A-48A0-881D-A4CB093416FC}"/>
    <cellStyle name="Currency 4 8 3 2 2 3" xfId="30607" xr:uid="{E9C158B3-78D8-4AF3-8BD1-0F4A0B4EB020}"/>
    <cellStyle name="Currency 4 8 3 2 3" xfId="28376" xr:uid="{2BDE907B-0B78-4F02-BEEA-9C16113F20AA}"/>
    <cellStyle name="Currency 4 8 3 3" xfId="1958" xr:uid="{00000000-0005-0000-0000-0000D8030000}"/>
    <cellStyle name="Currency 4 8 3 4" xfId="1956" xr:uid="{00000000-0005-0000-0000-0000D9030000}"/>
    <cellStyle name="Currency 4 8 3 5" xfId="4970" xr:uid="{1B67C4BD-FEAB-4343-81B0-70E336F834C2}"/>
    <cellStyle name="Currency 4 8 3 5 2" xfId="27523" xr:uid="{933B019B-A4E7-43F1-BD1A-DA7B8BE0F85B}"/>
    <cellStyle name="Currency 4 8 3 5 2 2" xfId="31193" xr:uid="{1FA06368-9692-4F87-BA84-A8F7113127B3}"/>
    <cellStyle name="Currency 4 8 3 5 2 3" xfId="30886" xr:uid="{74CDC86A-7890-43A0-9099-81F98F0722EF}"/>
    <cellStyle name="Currency 4 8 3 5 3" xfId="26318" xr:uid="{FB2441D9-4696-44F3-B408-41CC938A49F8}"/>
    <cellStyle name="Currency 4 8 3 5 4" xfId="14265" xr:uid="{DE8D23D6-F8F1-4D45-8451-54228F7AAD04}"/>
    <cellStyle name="Currency 4 8 3 6" xfId="6718" xr:uid="{C23168E2-68BC-429D-9D04-F8821D43FD9B}"/>
    <cellStyle name="Currency 4 8 3 6 2" xfId="17098" xr:uid="{84173598-8D21-4CAF-A027-41BC34BC5835}"/>
    <cellStyle name="Currency 4 8 3 7" xfId="9551" xr:uid="{9FBCFA64-336F-422C-9C68-0F81301671C2}"/>
    <cellStyle name="Currency 4 8 3 7 2" xfId="19931" xr:uid="{CC8E98EB-A85B-4F27-BEB5-132F1C32EB97}"/>
    <cellStyle name="Currency 4 8 3 8" xfId="25285" xr:uid="{79F85939-2849-403A-99CB-8B646D555D1A}"/>
    <cellStyle name="Currency 4 8 3 9" xfId="13115" xr:uid="{8288B027-EE5F-4543-886C-BA48309EFD97}"/>
    <cellStyle name="Currency 4 8 4" xfId="1959" xr:uid="{00000000-0005-0000-0000-0000DA030000}"/>
    <cellStyle name="Currency 4 8 4 2" xfId="2300" xr:uid="{00000000-0005-0000-0000-0000C3020000}"/>
    <cellStyle name="Currency 4 8 4 2 2" xfId="7426" xr:uid="{AF1ECB60-ACC3-4E29-8CD9-99C548D0A883}"/>
    <cellStyle name="Currency 4 8 4 2 2 2" xfId="17806" xr:uid="{FC9917A7-7396-417E-BADB-979A351E7805}"/>
    <cellStyle name="Currency 4 8 4 2 2 2 2" xfId="31129" xr:uid="{1050FCCF-014F-4A61-8409-ABEAF81E4B6C}"/>
    <cellStyle name="Currency 4 8 4 2 2 2 3" xfId="30888" xr:uid="{FC86CB32-E70B-4812-90F6-F48A30AB6E2C}"/>
    <cellStyle name="Currency 4 8 4 2 3" xfId="10259" xr:uid="{9517CDA0-EE05-48CD-8A06-CA12BAA552D6}"/>
    <cellStyle name="Currency 4 8 4 2 3 2" xfId="20639" xr:uid="{101B4E7A-75C1-48B0-8903-922C92FA678A}"/>
    <cellStyle name="Currency 4 8 4 2 4" xfId="28396" xr:uid="{85CDAA97-1CAD-4B64-90D6-923E8F129023}"/>
    <cellStyle name="Currency 4 8 4 2 5" xfId="25949" xr:uid="{D643E276-0D8D-4A16-BA2F-D2D2976E80BC}"/>
    <cellStyle name="Currency 4 8 4 2 6" xfId="14973" xr:uid="{A33E5F38-7B4F-4342-831F-1643BCEDB035}"/>
    <cellStyle name="Currency 4 8 4 3" xfId="2089" xr:uid="{00000000-0005-0000-0000-0000DA030000}"/>
    <cellStyle name="Currency 4 8 4 4" xfId="25541" xr:uid="{6404CD47-CF8C-4F73-BCAE-891702C8F286}"/>
    <cellStyle name="Currency 4 8 4 4 2" xfId="29740" xr:uid="{95BBA192-E16E-479F-A9AC-4984C46E7EF3}"/>
    <cellStyle name="Currency 4 8 4 5" xfId="29853" xr:uid="{C8D3D891-209E-4B26-9316-25A831B4C4AB}"/>
    <cellStyle name="Currency 4 8 4 6" xfId="29995" xr:uid="{86931842-3154-47E1-A149-1B03081C7CA9}"/>
    <cellStyle name="Currency 4 8 5" xfId="1960" xr:uid="{00000000-0005-0000-0000-0000DB030000}"/>
    <cellStyle name="Currency 4 8 5 2" xfId="25622" xr:uid="{FDE13DD4-4BFE-4241-AF39-D2C68C9AD7B0}"/>
    <cellStyle name="Currency 4 8 5 2 2" xfId="29813" xr:uid="{51867E3E-322C-45C2-AAB5-A9260D89EAA5}"/>
    <cellStyle name="Currency 4 8 5 2 2 2" xfId="30889" xr:uid="{1A883A60-46C3-43A6-A992-715105DD7CC1}"/>
    <cellStyle name="Currency 4 8 5 3" xfId="23098" xr:uid="{7A60B91C-EC8E-45C0-8A86-C875998593D9}"/>
    <cellStyle name="Currency 4 8 5 4" xfId="30030" xr:uid="{A621AE50-9826-4A13-9FC9-FFD777B68BD3}"/>
    <cellStyle name="Currency 4 8 6" xfId="1952" xr:uid="{00000000-0005-0000-0000-0000DC030000}"/>
    <cellStyle name="Currency 4 8 6 2" xfId="25842" xr:uid="{F485F629-3DA4-44A2-B8A8-546D8AA4877F}"/>
    <cellStyle name="Currency 4 8 6 2 2" xfId="30890" xr:uid="{529C92E7-70BA-45B3-AD7F-442288B598B1}"/>
    <cellStyle name="Currency 4 8 6 2 3" xfId="30594" xr:uid="{C285BB10-709D-4317-88CD-0FA126CCFB66}"/>
    <cellStyle name="Currency 4 8 6 3" xfId="27930" xr:uid="{67E7D5C4-4291-414C-B668-C038AB5B4730}"/>
    <cellStyle name="Currency 4 8 7" xfId="3889" xr:uid="{75AA0707-E7A1-49F2-96B5-A9DDA61F2F28}"/>
    <cellStyle name="Currency 4 8 7 2" xfId="8720" xr:uid="{DAEA6783-1B67-4BC5-9B10-29C804B64F3F}"/>
    <cellStyle name="Currency 4 8 7 2 2" xfId="28968" xr:uid="{85DBFA5D-B137-4531-BDFE-283897605602}"/>
    <cellStyle name="Currency 4 8 7 2 3" xfId="28270" xr:uid="{AC920C50-ED0E-4719-96D3-5B5D50A74886}"/>
    <cellStyle name="Currency 4 8 7 2 4" xfId="19100" xr:uid="{5DA4536C-9937-4FA0-AD85-B74BF051B58E}"/>
    <cellStyle name="Currency 4 8 7 3" xfId="11553" xr:uid="{47C6DD1A-A8F8-40D0-8141-553D7D95F5FA}"/>
    <cellStyle name="Currency 4 8 7 3 2" xfId="21933" xr:uid="{6AE81B20-7D9E-4468-80C1-003CA6D3DF48}"/>
    <cellStyle name="Currency 4 8 7 4" xfId="26295" xr:uid="{F07E7FD3-1053-4F4D-BAED-6E1CAC6C222D}"/>
    <cellStyle name="Currency 4 8 7 5" xfId="16267" xr:uid="{18D8913E-BFAE-4FD9-B645-B3A6A40A1E7E}"/>
    <cellStyle name="Currency 4 8 8" xfId="4968" xr:uid="{9E8825FE-50AE-4262-80AB-C3CBD6D88B2F}"/>
    <cellStyle name="Currency 4 8 8 2" xfId="27767" xr:uid="{DF2BDCE6-4C51-452D-A0A5-87AAC2CC1C69}"/>
    <cellStyle name="Currency 4 8 8 3" xfId="26136" xr:uid="{AF02D72E-3ADE-4F23-ACEF-46F911C96B37}"/>
    <cellStyle name="Currency 4 8 8 4" xfId="14263" xr:uid="{56112834-C55F-41FB-A3AF-7D3A241E4254}"/>
    <cellStyle name="Currency 4 8 9" xfId="6716" xr:uid="{47385384-7DC7-43EA-9D98-865E182695F7}"/>
    <cellStyle name="Currency 4 8 9 2" xfId="26113" xr:uid="{7DA3908F-553E-45FE-8585-31B030A5F62A}"/>
    <cellStyle name="Currency 4 8 9 3" xfId="28032" xr:uid="{14C37885-BFB7-4575-B570-1CCC1080F5EA}"/>
    <cellStyle name="Currency 4 8 9 4" xfId="17096" xr:uid="{26C25D8C-F834-4199-A88F-910068EE38EC}"/>
    <cellStyle name="Currency 4 9" xfId="589" xr:uid="{00000000-0005-0000-0000-0000DD030000}"/>
    <cellStyle name="Currency 4 9 10" xfId="12523" xr:uid="{11D205F3-DE9A-4585-96C1-3790524650F3}"/>
    <cellStyle name="Currency 4 9 2" xfId="1962" xr:uid="{00000000-0005-0000-0000-0000DE030000}"/>
    <cellStyle name="Currency 4 9 2 2" xfId="3106" xr:uid="{00000000-0005-0000-0000-0000C8020000}"/>
    <cellStyle name="Currency 4 9 2 2 2" xfId="8185" xr:uid="{E0C42976-7985-468B-A550-00C105659867}"/>
    <cellStyle name="Currency 4 9 2 2 2 2" xfId="18565" xr:uid="{0DB0E157-2439-41AF-9E6E-4B439D093BCA}"/>
    <cellStyle name="Currency 4 9 2 2 2 2 2" xfId="31144" xr:uid="{ED8C307C-F610-47C6-A831-49895CEE396D}"/>
    <cellStyle name="Currency 4 9 2 2 2 2 3" xfId="30891" xr:uid="{33621EAE-9D95-48E9-891A-0F259B49272F}"/>
    <cellStyle name="Currency 4 9 2 2 3" xfId="11018" xr:uid="{D7DEB894-76C8-4B7B-B912-EBD1C82FE3F2}"/>
    <cellStyle name="Currency 4 9 2 2 3 2" xfId="21398" xr:uid="{8065ECFA-8095-493D-9111-5F5913647C23}"/>
    <cellStyle name="Currency 4 9 2 2 4" xfId="25611" xr:uid="{A7FF5CE1-F4BB-4703-8B1C-0C380512F35C}"/>
    <cellStyle name="Currency 4 9 2 2 4 2" xfId="30075" xr:uid="{A4FDCC8D-1AF2-4A28-BC45-E5AB8BDBB980}"/>
    <cellStyle name="Currency 4 9 2 2 5" xfId="27511" xr:uid="{C5753C4E-F4AE-4664-A289-C298AAB6A474}"/>
    <cellStyle name="Currency 4 9 2 2 6" xfId="15732" xr:uid="{12DC9B3A-26A7-4B40-A2C7-BD544A7C2F73}"/>
    <cellStyle name="Currency 4 9 2 3" xfId="3686" xr:uid="{00000000-0005-0000-0000-0000DE030000}"/>
    <cellStyle name="Currency 4 9 2 3 2" xfId="27013" xr:uid="{B8A8630C-F521-49C0-9A08-B8D1C46D1721}"/>
    <cellStyle name="Currency 4 9 2 3 3" xfId="28317" xr:uid="{DEC5B4E7-8E1A-47EA-AF52-8C7579DC672B}"/>
    <cellStyle name="Currency 4 9 2 4" xfId="5701" xr:uid="{B6CD54E5-5D90-49B7-A633-F341EAD9C0A5}"/>
    <cellStyle name="Currency 4 9 2 4 2" xfId="29782" xr:uid="{F000CD1D-B1BA-49CE-A26C-7AEFE89CA9A5}"/>
    <cellStyle name="Currency 4 9 2 5" xfId="24271" xr:uid="{85355DC1-7AA6-4677-8462-5632C34BF0BE}"/>
    <cellStyle name="Currency 4 9 2 5 2" xfId="26911" xr:uid="{E28A2460-A64C-4999-BF1B-1A22498ADAD4}"/>
    <cellStyle name="Currency 4 9 2 6" xfId="28082" xr:uid="{BBBB1EFF-5326-432C-BD02-5C918A2E7B14}"/>
    <cellStyle name="Currency 4 9 2 7" xfId="13625" xr:uid="{7EDD3587-7095-4A81-B74E-8090122F2B34}"/>
    <cellStyle name="Currency 4 9 3" xfId="1963" xr:uid="{00000000-0005-0000-0000-0000DF030000}"/>
    <cellStyle name="Currency 4 9 3 2" xfId="2690" xr:uid="{00000000-0005-0000-0000-0000C9020000}"/>
    <cellStyle name="Currency 4 9 3 2 2" xfId="7813" xr:uid="{499AF24C-55A5-43E5-8835-11CA6641B905}"/>
    <cellStyle name="Currency 4 9 3 2 2 2" xfId="18193" xr:uid="{9DAB7D1E-765A-44CC-B652-721FFFD8C93B}"/>
    <cellStyle name="Currency 4 9 3 2 3" xfId="10646" xr:uid="{28A4B673-4DE0-49FC-9A42-CFD31A36EA67}"/>
    <cellStyle name="Currency 4 9 3 2 3 2" xfId="21026" xr:uid="{8C89E73C-B22B-4568-BBBC-10F63CA44619}"/>
    <cellStyle name="Currency 4 9 3 2 4" xfId="15360" xr:uid="{1A747241-6007-4043-8042-4BD7A52ED86B}"/>
    <cellStyle name="Currency 4 9 3 2 5" xfId="30457" xr:uid="{E82066D7-0909-4523-8345-4B323B12606B}"/>
    <cellStyle name="Currency 4 9 3 3" xfId="3656" xr:uid="{00000000-0005-0000-0000-0000DF030000}"/>
    <cellStyle name="Currency 4 9 3 4" xfId="5702" xr:uid="{572965EA-1F6C-4640-9DDC-DE1E721E4148}"/>
    <cellStyle name="Currency 4 9 3 4 2" xfId="29757" xr:uid="{B6BCDE65-9BFA-44F5-9903-F31404CCA55C}"/>
    <cellStyle name="Currency 4 9 3 5" xfId="23303" xr:uid="{EC92654A-2F5D-49BE-A509-D34B0A753554}"/>
    <cellStyle name="Currency 4 9 3 6" xfId="13102" xr:uid="{47CEFBAA-F193-4528-BF13-F969C4A1BCEF}"/>
    <cellStyle name="Currency 4 9 4" xfId="1961" xr:uid="{00000000-0005-0000-0000-0000E0030000}"/>
    <cellStyle name="Currency 4 9 4 2" xfId="2292" xr:uid="{00000000-0005-0000-0000-0000C7020000}"/>
    <cellStyle name="Currency 4 9 4 2 2" xfId="7418" xr:uid="{7A09F447-6EA0-45DE-A9B3-A1537B9AA0F4}"/>
    <cellStyle name="Currency 4 9 4 2 2 2" xfId="17798" xr:uid="{010FA966-37C5-491A-82C2-DD3903AA0F71}"/>
    <cellStyle name="Currency 4 9 4 2 3" xfId="10251" xr:uid="{7380F39E-75E2-45CC-A417-0B9249EE1EC5}"/>
    <cellStyle name="Currency 4 9 4 2 3 2" xfId="20631" xr:uid="{46E0CA4A-9B8F-4B3A-AF50-0F606033AE0B}"/>
    <cellStyle name="Currency 4 9 4 2 4" xfId="26542" xr:uid="{9ADB49FD-3CB9-4CDC-8AAA-C677630C1A11}"/>
    <cellStyle name="Currency 4 9 4 2 5" xfId="28116" xr:uid="{0CD4B079-9BBC-47CC-94A8-0E21C37AAE90}"/>
    <cellStyle name="Currency 4 9 4 2 6" xfId="14965" xr:uid="{C3DDA060-F454-4492-AC0D-4E8A716A4AEF}"/>
    <cellStyle name="Currency 4 9 4 3" xfId="3645" xr:uid="{00000000-0005-0000-0000-0000E0030000}"/>
    <cellStyle name="Currency 4 9 4 4" xfId="23983" xr:uid="{D7ECF183-A9FB-4F7A-A59A-272E2F6F535B}"/>
    <cellStyle name="Currency 4 9 5" xfId="3827" xr:uid="{000ACA94-2153-4302-8B6A-722AE35328B8}"/>
    <cellStyle name="Currency 4 9 5 2" xfId="8659" xr:uid="{11C3A1BE-D6BB-4FEA-9A33-5739A5F19DCD}"/>
    <cellStyle name="Currency 4 9 5 2 2" xfId="28960" xr:uid="{E30A7CFA-2FBE-4A31-8130-E3872CD9262E}"/>
    <cellStyle name="Currency 4 9 5 2 3" xfId="27858" xr:uid="{750A93EA-6EC4-4482-8E09-BB7898C875FF}"/>
    <cellStyle name="Currency 4 9 5 2 4" xfId="19039" xr:uid="{A4156738-3B33-45C9-8F87-F92746E6BC31}"/>
    <cellStyle name="Currency 4 9 5 3" xfId="11492" xr:uid="{54DAEE57-6E01-4FD8-A9B2-EE7413C74CE5}"/>
    <cellStyle name="Currency 4 9 5 3 2" xfId="21872" xr:uid="{3975A300-1731-4B47-A5A3-B76F484A0F52}"/>
    <cellStyle name="Currency 4 9 5 4" xfId="25753" xr:uid="{250618F8-EF53-42EA-BF04-9BA8BA23A39C}"/>
    <cellStyle name="Currency 4 9 5 5" xfId="16206" xr:uid="{B2215B16-2AAC-4F29-86DA-A576F75C9006}"/>
    <cellStyle name="Currency 4 9 6" xfId="4971" xr:uid="{956C2F0C-4E4E-480B-96A2-4BBD31510532}"/>
    <cellStyle name="Currency 4 9 6 2" xfId="28185" xr:uid="{45A2E1B6-8B39-4378-BE7B-C76A7ABED3EE}"/>
    <cellStyle name="Currency 4 9 6 3" xfId="28729" xr:uid="{899332CF-46F8-49BA-8867-DB0F2C08DFEE}"/>
    <cellStyle name="Currency 4 9 6 4" xfId="14266" xr:uid="{CE595702-DCCF-41D9-BDC1-4D86F6395577}"/>
    <cellStyle name="Currency 4 9 7" xfId="6719" xr:uid="{E35CBB27-1B3C-4ACE-AD83-4A5591761FD0}"/>
    <cellStyle name="Currency 4 9 7 2" xfId="26024" xr:uid="{86AA3093-66DE-4256-A269-75B7758D8FC7}"/>
    <cellStyle name="Currency 4 9 7 3" xfId="26677" xr:uid="{606BAAFF-75AE-49D7-9979-D40C7276D32D}"/>
    <cellStyle name="Currency 4 9 7 4" xfId="17099" xr:uid="{29091485-7FBD-4321-846C-24EB68313981}"/>
    <cellStyle name="Currency 4 9 8" xfId="9552" xr:uid="{4A590147-89C2-47D7-838D-C3AB6BAC093D}"/>
    <cellStyle name="Currency 4 9 8 2" xfId="19932" xr:uid="{D10AACFD-BBEE-484B-B36A-84DE24B11EED}"/>
    <cellStyle name="Currency 4 9 9" xfId="24553" xr:uid="{498B69E5-0439-4408-87C4-7EF87E505B1E}"/>
    <cellStyle name="Currency 5" xfId="590" xr:uid="{00000000-0005-0000-0000-0000E1030000}"/>
    <cellStyle name="Currency 5 10" xfId="4972" xr:uid="{0127C852-060E-4046-8C0D-4B566FAC3A77}"/>
    <cellStyle name="Currency 5 10 2" xfId="26244" xr:uid="{C59BE194-529F-4702-B46B-7874E29DE31A}"/>
    <cellStyle name="Currency 5 10 3" xfId="26441" xr:uid="{ADFDD67C-45AA-450C-A480-B07F7596B9D6}"/>
    <cellStyle name="Currency 5 10 4" xfId="14267" xr:uid="{240572AE-B301-4AFC-8245-514967858343}"/>
    <cellStyle name="Currency 5 11" xfId="6720" xr:uid="{0A1A5FF7-B1C8-4455-BC0A-1A0494662DFA}"/>
    <cellStyle name="Currency 5 11 2" xfId="17100" xr:uid="{CE1C590A-1E08-492D-A5D4-C48EC666C3D4}"/>
    <cellStyle name="Currency 5 12" xfId="9553" xr:uid="{D0967022-4EB5-4BE0-9D2F-A8094341CF11}"/>
    <cellStyle name="Currency 5 12 2" xfId="19933" xr:uid="{BE20113A-F2EE-459C-BCE6-ECDBC109DA46}"/>
    <cellStyle name="Currency 5 13" xfId="23093" xr:uid="{F26D2CE7-28B3-4E2E-9C07-3001E7351776}"/>
    <cellStyle name="Currency 5 14" xfId="12406" xr:uid="{CF35860C-8F77-4620-8FAD-AD17DEF49300}"/>
    <cellStyle name="Currency 5 2" xfId="591" xr:uid="{00000000-0005-0000-0000-0000E2030000}"/>
    <cellStyle name="Currency 5 2 10" xfId="6721" xr:uid="{E241A098-71E3-45C7-B9E5-0F648599E5C0}"/>
    <cellStyle name="Currency 5 2 10 2" xfId="17101" xr:uid="{9DB1438C-B8F5-4138-997F-97D84CE6F65E}"/>
    <cellStyle name="Currency 5 2 11" xfId="9554" xr:uid="{380C6E5F-325D-453D-B49C-0AD68D0C9071}"/>
    <cellStyle name="Currency 5 2 11 2" xfId="19934" xr:uid="{8C168D19-AB32-4FC5-AE1E-523857214607}"/>
    <cellStyle name="Currency 5 2 12" xfId="22829" xr:uid="{CD754010-E9EC-4548-95AF-18F4EA7CC937}"/>
    <cellStyle name="Currency 5 2 13" xfId="12466" xr:uid="{96E8DC89-4338-4D2F-9FB1-91BCDCC04C70}"/>
    <cellStyle name="Currency 5 2 2" xfId="592" xr:uid="{00000000-0005-0000-0000-0000E3030000}"/>
    <cellStyle name="Currency 5 2 2 10" xfId="9555" xr:uid="{12517C23-DBF5-49AA-90FA-E749FF9B3FD9}"/>
    <cellStyle name="Currency 5 2 2 10 2" xfId="19935" xr:uid="{C8BE885C-3F64-4CD4-9BDA-5C4C40B1FE9E}"/>
    <cellStyle name="Currency 5 2 2 11" xfId="25374" xr:uid="{9F58AD45-78BC-432D-82CA-4ADD14D6E206}"/>
    <cellStyle name="Currency 5 2 2 12" xfId="12533" xr:uid="{E802454A-CA30-4ECF-9F44-10C3636636FD}"/>
    <cellStyle name="Currency 5 2 2 2" xfId="1967" xr:uid="{00000000-0005-0000-0000-0000E4030000}"/>
    <cellStyle name="Currency 5 2 2 2 2" xfId="3108" xr:uid="{00000000-0005-0000-0000-0000CE020000}"/>
    <cellStyle name="Currency 5 2 2 2 2 2" xfId="6173" xr:uid="{BE24A938-2881-4F5D-B62A-4F1162D03E33}"/>
    <cellStyle name="Currency 5 2 2 2 2 2 2" xfId="25852" xr:uid="{F20382A5-D65C-4100-B2A8-7EB455708DDE}"/>
    <cellStyle name="Currency 5 2 2 2 2 2 3" xfId="26680" xr:uid="{8EBAF09A-2434-47C3-B9AB-2BF0BE142A89}"/>
    <cellStyle name="Currency 5 2 2 2 2 2 4" xfId="15734" xr:uid="{71DF357E-08E2-481E-A961-D9A9A85D0FE6}"/>
    <cellStyle name="Currency 5 2 2 2 2 3" xfId="8187" xr:uid="{F888BC8D-2822-4D7A-8F80-B60D7A25CE3A}"/>
    <cellStyle name="Currency 5 2 2 2 2 3 2" xfId="18567" xr:uid="{691322DB-4935-4B9B-9354-691D3668F327}"/>
    <cellStyle name="Currency 5 2 2 2 2 4" xfId="11020" xr:uid="{59742B54-0DA4-486F-9740-1D38F5BE12FD}"/>
    <cellStyle name="Currency 5 2 2 2 2 4 2" xfId="21400" xr:uid="{F9F6A6C8-279B-4E64-9E63-3C8E184E9F76}"/>
    <cellStyle name="Currency 5 2 2 2 2 5" xfId="23950" xr:uid="{088AD340-C2CC-47BE-8891-D6CC3414FE2E}"/>
    <cellStyle name="Currency 5 2 2 2 2 6" xfId="27620" xr:uid="{3C20AB5A-5E9F-43FE-AFE1-016CD4FFEADD}"/>
    <cellStyle name="Currency 5 2 2 2 2 7" xfId="13627" xr:uid="{B10AB8D8-0FC4-4067-ACD0-E5B0002F9029}"/>
    <cellStyle name="Currency 5 2 2 2 3" xfId="2701" xr:uid="{00000000-0005-0000-0000-0000CD020000}"/>
    <cellStyle name="Currency 5 2 2 2 3 2" xfId="7824" xr:uid="{0FA2EE59-89F7-42BE-AFCA-13B241F95610}"/>
    <cellStyle name="Currency 5 2 2 2 3 2 2" xfId="28282" xr:uid="{C2137D5F-7224-4361-94BB-42021950E03A}"/>
    <cellStyle name="Currency 5 2 2 2 3 2 3" xfId="27886" xr:uid="{8B47DE6B-C0A3-4808-BD11-76C664370C32}"/>
    <cellStyle name="Currency 5 2 2 2 3 2 4" xfId="18204" xr:uid="{DE64AA34-7A3F-4BE8-AC87-76B82DFB15AA}"/>
    <cellStyle name="Currency 5 2 2 2 3 3" xfId="10657" xr:uid="{4D2AD998-5A82-41E0-A69E-3F76050FA43C}"/>
    <cellStyle name="Currency 5 2 2 2 3 3 2" xfId="21037" xr:uid="{BF6A1076-4AD6-4E1B-8DA6-B5CA46C39230}"/>
    <cellStyle name="Currency 5 2 2 2 3 4" xfId="23308" xr:uid="{799AABCF-471B-405C-90D8-CDB7F1658679}"/>
    <cellStyle name="Currency 5 2 2 2 3 5" xfId="15371" xr:uid="{7ACDB224-994C-428F-913A-C2A5B9336ACA}"/>
    <cellStyle name="Currency 5 2 2 2 4" xfId="2048" xr:uid="{00000000-0005-0000-0000-0000E4030000}"/>
    <cellStyle name="Currency 5 2 2 2 4 2" xfId="26834" xr:uid="{C64A4FF9-2FD0-4583-B837-5708E557185E}"/>
    <cellStyle name="Currency 5 2 2 2 4 3" xfId="28443" xr:uid="{70E40412-F726-4A29-B8F5-5630BE3A9276}"/>
    <cellStyle name="Currency 5 2 2 2 5" xfId="4278" xr:uid="{C3D7F732-DE5D-41EF-8592-DE3D2EBC22AC}"/>
    <cellStyle name="Currency 5 2 2 2 5 2" xfId="9049" xr:uid="{2D83AAB7-EE53-414D-B71E-98FD02A0314D}"/>
    <cellStyle name="Currency 5 2 2 2 5 2 2" xfId="19429" xr:uid="{3729AD62-DADD-410C-836C-C0173341262F}"/>
    <cellStyle name="Currency 5 2 2 2 5 2 3" xfId="31053" xr:uid="{65379D5D-A019-44C2-A4F5-8978204D96E1}"/>
    <cellStyle name="Currency 5 2 2 2 5 2 4" xfId="30892" xr:uid="{742D8526-B98A-43F7-82DB-E1B0DFFD6C96}"/>
    <cellStyle name="Currency 5 2 2 2 5 3" xfId="11882" xr:uid="{0FE592E7-404D-48FC-A7B7-7FDE44FBAA0E}"/>
    <cellStyle name="Currency 5 2 2 2 5 3 2" xfId="22262" xr:uid="{9B9EB93E-D50F-45EE-81A7-B342F4A32DB7}"/>
    <cellStyle name="Currency 5 2 2 2 5 4" xfId="26407" xr:uid="{B91ECD61-4C35-4E4A-8D9C-C36D8ADEC10B}"/>
    <cellStyle name="Currency 5 2 2 2 5 5" xfId="26848" xr:uid="{EE06C130-8C70-4964-9F7A-D8C37715BFD6}"/>
    <cellStyle name="Currency 5 2 2 2 5 6" xfId="16596" xr:uid="{4301A36F-BCF2-4881-9C48-F364E56E7571}"/>
    <cellStyle name="Currency 5 2 2 2 6" xfId="5705" xr:uid="{56AE04DD-2B1B-45C9-B774-49C5775046E0}"/>
    <cellStyle name="Currency 5 2 2 2 6 2" xfId="29729" xr:uid="{65C9FCB2-3DEC-4426-9C59-F87A66AA0CC0}"/>
    <cellStyle name="Currency 5 2 2 2 6 2 2" xfId="30992" xr:uid="{AFC39984-8795-40B8-B32F-0117AF697C54}"/>
    <cellStyle name="Currency 5 2 2 2 7" xfId="24565" xr:uid="{EC4152A8-D2AF-4A3A-9787-6E2DEE37E7D4}"/>
    <cellStyle name="Currency 5 2 2 2 8" xfId="13118" xr:uid="{E767FA5A-7327-467C-AF41-77D3C067A458}"/>
    <cellStyle name="Currency 5 2 2 3" xfId="1968" xr:uid="{00000000-0005-0000-0000-0000E5030000}"/>
    <cellStyle name="Currency 5 2 2 3 2" xfId="3109" xr:uid="{00000000-0005-0000-0000-0000CF020000}"/>
    <cellStyle name="Currency 5 2 2 3 2 2" xfId="8188" xr:uid="{13245339-F13E-40A8-839B-4D77E86C6D7A}"/>
    <cellStyle name="Currency 5 2 2 3 2 2 2" xfId="28855" xr:uid="{49F4AEF3-A94A-4BB7-93FF-EEDEC1683101}"/>
    <cellStyle name="Currency 5 2 2 3 2 2 2 2" xfId="31237" xr:uid="{87F82027-79CD-47F8-AA9B-02A445559384}"/>
    <cellStyle name="Currency 5 2 2 3 2 2 2 3" xfId="30894" xr:uid="{17A3B4CC-F29C-453C-BBA9-895349B92972}"/>
    <cellStyle name="Currency 5 2 2 3 2 2 3" xfId="26107" xr:uid="{565CDC13-D9D4-436A-BAA9-98069B5E57AD}"/>
    <cellStyle name="Currency 5 2 2 3 2 2 4" xfId="18568" xr:uid="{7A405561-471D-43CB-9F39-50752F34F453}"/>
    <cellStyle name="Currency 5 2 2 3 2 3" xfId="11021" xr:uid="{3F84DF8C-8F7C-4373-BE1E-22BAFE9DD44F}"/>
    <cellStyle name="Currency 5 2 2 3 2 3 2" xfId="21401" xr:uid="{9DFEDBB8-6F7C-4CBC-8F69-9531275ED852}"/>
    <cellStyle name="Currency 5 2 2 3 2 4" xfId="23583" xr:uid="{9906515C-0ACF-40FA-AA3D-B1FEC0FE45AD}"/>
    <cellStyle name="Currency 5 2 2 3 2 5" xfId="15735" xr:uid="{09C152D0-E30A-445F-806F-9A2FB440B1E9}"/>
    <cellStyle name="Currency 5 2 2 3 3" xfId="3549" xr:uid="{00000000-0005-0000-0000-0000E5030000}"/>
    <cellStyle name="Currency 5 2 2 3 4" xfId="4434" xr:uid="{32BAE54B-9351-4830-AA5E-63816AB07ED5}"/>
    <cellStyle name="Currency 5 2 2 3 4 2" xfId="9205" xr:uid="{87614C63-EABE-46FA-900D-6B5F9639F88D}"/>
    <cellStyle name="Currency 5 2 2 3 4 2 2" xfId="19585" xr:uid="{F36A6D76-44E8-433A-86D5-8EEC553E5D49}"/>
    <cellStyle name="Currency 5 2 2 3 4 2 3" xfId="31099" xr:uid="{448935C6-ECC2-4E7F-9166-42A235C27226}"/>
    <cellStyle name="Currency 5 2 2 3 4 2 4" xfId="30893" xr:uid="{C5657449-ECBB-4564-A545-23B9D035DF66}"/>
    <cellStyle name="Currency 5 2 2 3 4 3" xfId="12038" xr:uid="{E7C9D73E-8A42-41F0-8DDC-A7D39D80369F}"/>
    <cellStyle name="Currency 5 2 2 3 4 3 2" xfId="22418" xr:uid="{85B7CB9A-F6D9-4C07-9848-E505521E2E02}"/>
    <cellStyle name="Currency 5 2 2 3 4 4" xfId="16752" xr:uid="{55D64D6B-C1B4-467E-962E-74EF844202D6}"/>
    <cellStyle name="Currency 5 2 2 3 5" xfId="5706" xr:uid="{64BFFDB4-46D1-483C-8C4F-E280CB1ECB1C}"/>
    <cellStyle name="Currency 5 2 2 3 5 2" xfId="29711" xr:uid="{DD288719-AB35-4C89-88F1-540C0355360C}"/>
    <cellStyle name="Currency 5 2 2 3 5 2 2" xfId="30993" xr:uid="{2203EE67-0F45-4FCA-8501-AF4CCD1B0C73}"/>
    <cellStyle name="Currency 5 2 2 3 6" xfId="24898" xr:uid="{F8B21FAF-1CA2-4C0F-B3E2-9F62AED2DA5F}"/>
    <cellStyle name="Currency 5 2 2 3 7" xfId="13628" xr:uid="{006AB017-2D5D-4BEE-A7CB-912CA41008FB}"/>
    <cellStyle name="Currency 5 2 2 4" xfId="1966" xr:uid="{00000000-0005-0000-0000-0000E6030000}"/>
    <cellStyle name="Currency 5 2 2 4 2" xfId="3107" xr:uid="{00000000-0005-0000-0000-0000D0020000}"/>
    <cellStyle name="Currency 5 2 2 4 2 2" xfId="8186" xr:uid="{EC4D431F-F668-4FCE-815C-FD5EACEEDF85}"/>
    <cellStyle name="Currency 5 2 2 4 2 2 2" xfId="28854" xr:uid="{7C5B0695-8C13-41C0-ACF4-145D7F65FF93}"/>
    <cellStyle name="Currency 5 2 2 4 2 2 3" xfId="28614" xr:uid="{8D54ADB9-69AE-475B-AE53-5F93F4C469AC}"/>
    <cellStyle name="Currency 5 2 2 4 2 2 4" xfId="18566" xr:uid="{3CB38A1D-D5FD-45BB-979C-084854CB23D1}"/>
    <cellStyle name="Currency 5 2 2 4 2 3" xfId="11019" xr:uid="{1EDC9C14-BB5A-42E7-8C1B-2A6A66C32E66}"/>
    <cellStyle name="Currency 5 2 2 4 2 3 2" xfId="21399" xr:uid="{4B569564-AC9C-4E2F-A36D-AB280A0C0C45}"/>
    <cellStyle name="Currency 5 2 2 4 2 4" xfId="26802" xr:uid="{D3CBC96C-8DCC-4604-856F-C197D0CBC5C0}"/>
    <cellStyle name="Currency 5 2 2 4 2 5" xfId="15733" xr:uid="{EC11DDBB-96CA-4144-A30D-CF3021608613}"/>
    <cellStyle name="Currency 5 2 2 4 3" xfId="3681" xr:uid="{00000000-0005-0000-0000-0000E6030000}"/>
    <cellStyle name="Currency 5 2 2 4 4" xfId="5704" xr:uid="{F0F3577E-AEB9-46D9-839A-DC5FBFCEA274}"/>
    <cellStyle name="Currency 5 2 2 4 4 2" xfId="29974" xr:uid="{1A47C2B6-3535-4DAD-8D31-63333AA84210}"/>
    <cellStyle name="Currency 5 2 2 4 5" xfId="22999" xr:uid="{33E7FD05-6AC1-4553-A763-5F9ADDC95EFB}"/>
    <cellStyle name="Currency 5 2 2 4 6" xfId="13626" xr:uid="{A1CD338B-CC30-4727-B3F0-0E4E5CC6C8A2}"/>
    <cellStyle name="Currency 5 2 2 5" xfId="2643" xr:uid="{00000000-0005-0000-0000-0000D1020000}"/>
    <cellStyle name="Currency 5 2 2 5 2" xfId="5904" xr:uid="{01A77C53-D4B3-4B4A-A7AA-DA49AF807277}"/>
    <cellStyle name="Currency 5 2 2 5 2 2" xfId="28062" xr:uid="{8EF9D5B8-AD4E-41E9-A228-6AF16D4B036F}"/>
    <cellStyle name="Currency 5 2 2 5 2 2 2" xfId="31200" xr:uid="{E9A01D91-80DD-41A2-BDF4-F2C3BA223E61}"/>
    <cellStyle name="Currency 5 2 2 5 2 2 3" xfId="30895" xr:uid="{4927734C-1128-4F35-ADA5-EBE5F5527F8D}"/>
    <cellStyle name="Currency 5 2 2 5 2 3" xfId="28472" xr:uid="{82D05B3D-86D8-4506-AE14-DBD6FF00D9F8}"/>
    <cellStyle name="Currency 5 2 2 5 2 4" xfId="15314" xr:uid="{73BC589D-4447-4249-B1BB-4F0E836F79EB}"/>
    <cellStyle name="Currency 5 2 2 5 3" xfId="7767" xr:uid="{0BCD7F6B-EB32-4F4B-BE32-1005B1112FD0}"/>
    <cellStyle name="Currency 5 2 2 5 3 2" xfId="18147" xr:uid="{39F2C129-AC1D-49B2-8889-3EA2F448443B}"/>
    <cellStyle name="Currency 5 2 2 5 4" xfId="10600" xr:uid="{D3A2D10F-02C4-4FC8-8984-C693054A334C}"/>
    <cellStyle name="Currency 5 2 2 5 4 2" xfId="20980" xr:uid="{7E6ADA5D-3DC7-41ED-99C9-A4042922E532}"/>
    <cellStyle name="Currency 5 2 2 5 5" xfId="23544" xr:uid="{2A62B28A-3D7D-44E1-830E-A4B18F3C462C}"/>
    <cellStyle name="Currency 5 2 2 5 6" xfId="13031" xr:uid="{BC0D04A2-EDC2-44C0-8A7A-ECF31AD1A87E}"/>
    <cellStyle name="Currency 5 2 2 6" xfId="2302" xr:uid="{00000000-0005-0000-0000-0000CC020000}"/>
    <cellStyle name="Currency 5 2 2 6 2" xfId="7428" xr:uid="{33D726B9-173A-495B-A4BA-834CE620BF69}"/>
    <cellStyle name="Currency 5 2 2 6 2 2" xfId="17808" xr:uid="{856799D2-AB87-4DD2-9C94-BFDB3D72AE03}"/>
    <cellStyle name="Currency 5 2 2 6 3" xfId="10261" xr:uid="{A462F4E5-48AC-4A2C-992B-92C429FC328E}"/>
    <cellStyle name="Currency 5 2 2 6 3 2" xfId="20641" xr:uid="{5D9F252F-0DAB-4171-9706-3A1FB1F31BA3}"/>
    <cellStyle name="Currency 5 2 2 6 4" xfId="22671" xr:uid="{60C51A38-352A-40DD-A8EB-74F53D2FCD6C}"/>
    <cellStyle name="Currency 5 2 2 6 5" xfId="28364" xr:uid="{3779EA25-6211-41A3-BEC2-2229A6763BFA}"/>
    <cellStyle name="Currency 5 2 2 6 6" xfId="14975" xr:uid="{5552B899-4FCC-4E4B-BB6F-B5232499BD8E}"/>
    <cellStyle name="Currency 5 2 2 7" xfId="3833" xr:uid="{58CAFAE7-4ECC-4D05-802A-591E6F0FD407}"/>
    <cellStyle name="Currency 5 2 2 7 2" xfId="8665" xr:uid="{3E47732A-E67C-496E-A27B-A49411598E3D}"/>
    <cellStyle name="Currency 5 2 2 7 2 2" xfId="19045" xr:uid="{E366572E-1173-45A7-B79D-6E597AD48165}"/>
    <cellStyle name="Currency 5 2 2 7 3" xfId="11498" xr:uid="{5D129DB0-375F-4A95-A0F4-3754244C1E48}"/>
    <cellStyle name="Currency 5 2 2 7 3 2" xfId="21878" xr:uid="{172E324E-C1CA-4DC2-9EC6-D823E04B7C3C}"/>
    <cellStyle name="Currency 5 2 2 7 4" xfId="28164" xr:uid="{D0852ACE-D955-4A7A-B56D-9C118288E0DC}"/>
    <cellStyle name="Currency 5 2 2 7 5" xfId="26371" xr:uid="{40CB9855-3EF7-4ABB-B7BD-BE754A9C6D1E}"/>
    <cellStyle name="Currency 5 2 2 7 6" xfId="16212" xr:uid="{28EF5B7D-0FFC-4496-99BB-22D48954D381}"/>
    <cellStyle name="Currency 5 2 2 8" xfId="4974" xr:uid="{9D741363-ECFB-4E78-AFE7-4000DC29E105}"/>
    <cellStyle name="Currency 5 2 2 8 2" xfId="14269" xr:uid="{D1F2BAB2-2536-4CDA-B233-F70097286BE6}"/>
    <cellStyle name="Currency 5 2 2 9" xfId="6722" xr:uid="{D10E9798-92C9-4F75-AC71-6A5E424527EA}"/>
    <cellStyle name="Currency 5 2 2 9 2" xfId="17102" xr:uid="{1919B9F7-EDFA-44F2-944A-76EF107B027F}"/>
    <cellStyle name="Currency 5 2 3" xfId="593" xr:uid="{00000000-0005-0000-0000-0000E7030000}"/>
    <cellStyle name="Currency 5 2 3 10" xfId="12691" xr:uid="{49183BEA-A4DB-49F9-8A1B-1EAE12D1B3C9}"/>
    <cellStyle name="Currency 5 2 3 2" xfId="1970" xr:uid="{00000000-0005-0000-0000-0000E8030000}"/>
    <cellStyle name="Currency 5 2 3 2 2" xfId="3110" xr:uid="{00000000-0005-0000-0000-0000D3020000}"/>
    <cellStyle name="Currency 5 2 3 2 2 2" xfId="8189" xr:uid="{E868AF50-4A6D-44BC-83C9-209DB309BB0F}"/>
    <cellStyle name="Currency 5 2 3 2 2 2 2" xfId="28856" xr:uid="{3BF9C56A-BDC1-4F4D-A53B-A83632B095C2}"/>
    <cellStyle name="Currency 5 2 3 2 2 2 3" xfId="28155" xr:uid="{4F0EEC13-E5DE-4629-8270-13F61F99DAFD}"/>
    <cellStyle name="Currency 5 2 3 2 2 2 4" xfId="18569" xr:uid="{BA89C912-96B1-42CB-9CB7-76ECD2E69A53}"/>
    <cellStyle name="Currency 5 2 3 2 2 3" xfId="11022" xr:uid="{B32F4D25-280E-4123-BC8C-A882B4C247D2}"/>
    <cellStyle name="Currency 5 2 3 2 2 3 2" xfId="21402" xr:uid="{AB4B76B5-E409-402B-A20C-F8E07C5FC7A2}"/>
    <cellStyle name="Currency 5 2 3 2 2 4" xfId="24399" xr:uid="{19D40202-82EB-4A14-9C2F-762EB18BA50F}"/>
    <cellStyle name="Currency 5 2 3 2 2 5" xfId="15736" xr:uid="{B043A422-93FE-44A2-A3D7-AC99CBEFA6FB}"/>
    <cellStyle name="Currency 5 2 3 2 3" xfId="3665" xr:uid="{00000000-0005-0000-0000-0000E8030000}"/>
    <cellStyle name="Currency 5 2 3 2 4" xfId="5707" xr:uid="{5ED9074E-CFC1-4F0E-AAA7-8ED93D6F736E}"/>
    <cellStyle name="Currency 5 2 3 2 4 2" xfId="29975" xr:uid="{EA9668FA-7D48-4451-A463-CEDC38FAAA6D}"/>
    <cellStyle name="Currency 5 2 3 2 5" xfId="24147" xr:uid="{A436BADA-01CA-44B5-B13D-BF91D5BD6C72}"/>
    <cellStyle name="Currency 5 2 3 2 6" xfId="13629" xr:uid="{2A0D9A90-7C39-497B-99CC-B6BDC390AD1B}"/>
    <cellStyle name="Currency 5 2 3 3" xfId="1971" xr:uid="{00000000-0005-0000-0000-0000E9030000}"/>
    <cellStyle name="Currency 5 2 3 3 2" xfId="2700" xr:uid="{00000000-0005-0000-0000-0000D4020000}"/>
    <cellStyle name="Currency 5 2 3 3 2 2" xfId="7823" xr:uid="{D0CDFCE5-20BF-42ED-9EFB-FAB04946587F}"/>
    <cellStyle name="Currency 5 2 3 3 2 2 2" xfId="18203" xr:uid="{3BCED285-7CC5-4070-8A11-76E588F6BC4F}"/>
    <cellStyle name="Currency 5 2 3 3 2 3" xfId="10656" xr:uid="{33CCFA73-7431-4161-8256-7B377A9BDBFA}"/>
    <cellStyle name="Currency 5 2 3 3 2 3 2" xfId="21036" xr:uid="{9BC23E41-2CDA-49D1-80AC-DF071D9AEEBF}"/>
    <cellStyle name="Currency 5 2 3 3 2 4" xfId="15370" xr:uid="{0B0E1420-F3F3-4F8F-A6BE-B2272087307F}"/>
    <cellStyle name="Currency 5 2 3 3 2 5" xfId="30458" xr:uid="{DAB7CACA-8941-4CE4-B122-9A8774B9A021}"/>
    <cellStyle name="Currency 5 2 3 3 3" xfId="3579" xr:uid="{00000000-0005-0000-0000-0000E9030000}"/>
    <cellStyle name="Currency 5 2 3 3 4" xfId="5708" xr:uid="{59616245-D824-46F1-81B0-F7CE84542057}"/>
    <cellStyle name="Currency 5 2 3 3 4 2" xfId="29918" xr:uid="{9D672207-4D78-471A-8306-1D5902F0DCD8}"/>
    <cellStyle name="Currency 5 2 3 3 5" xfId="25056" xr:uid="{F07ECF11-1D7B-4D79-A0FD-D2F0BF3D7837}"/>
    <cellStyle name="Currency 5 2 3 3 6" xfId="13117" xr:uid="{FF00E2A5-B4FB-49BB-96AB-5F24D126800F}"/>
    <cellStyle name="Currency 5 2 3 4" xfId="1969" xr:uid="{00000000-0005-0000-0000-0000EA030000}"/>
    <cellStyle name="Currency 5 2 3 4 2" xfId="3775" xr:uid="{9AA53097-E567-4935-BA95-65CC50D0B73B}"/>
    <cellStyle name="Currency 5 2 3 4 2 2" xfId="8616" xr:uid="{CCB07CC6-C475-4E96-BCAA-C52F5825DCF7}"/>
    <cellStyle name="Currency 5 2 3 4 2 2 2" xfId="18996" xr:uid="{04CD8D01-CEF3-4C9C-9BD0-1F5042A669E1}"/>
    <cellStyle name="Currency 5 2 3 4 2 3" xfId="11449" xr:uid="{225A8900-8F68-4269-B454-4E2E9025351E}"/>
    <cellStyle name="Currency 5 2 3 4 2 3 2" xfId="21829" xr:uid="{C188CF2C-115D-430F-9000-0E4E6571A19D}"/>
    <cellStyle name="Currency 5 2 3 4 2 4" xfId="26214" xr:uid="{0570CA31-8D59-46B5-8184-FEF8F7383B00}"/>
    <cellStyle name="Currency 5 2 3 4 2 5" xfId="26374" xr:uid="{28A2C1DE-F28A-4A55-9019-D1FB2D6D72D0}"/>
    <cellStyle name="Currency 5 2 3 4 2 6" xfId="16163" xr:uid="{F5D30928-98B2-467C-B2BC-D2080B97E6F0}"/>
    <cellStyle name="Currency 5 2 3 4 3" xfId="23678" xr:uid="{D15642E2-80E6-4635-98B9-0DDE89D66073}"/>
    <cellStyle name="Currency 5 2 3 5" xfId="4144" xr:uid="{BBE70D2D-604E-48B2-9D68-4A06E241AAB5}"/>
    <cellStyle name="Currency 5 2 3 5 2" xfId="8915" xr:uid="{A3449125-85BB-4347-9B52-EF23126E01C2}"/>
    <cellStyle name="Currency 5 2 3 5 2 2" xfId="29016" xr:uid="{6EB8AFAA-0881-4674-A52E-7A008315E4E0}"/>
    <cellStyle name="Currency 5 2 3 5 2 3" xfId="27597" xr:uid="{6EAEA2C4-443D-4C95-8CB1-EB87AE134AB5}"/>
    <cellStyle name="Currency 5 2 3 5 2 4" xfId="19295" xr:uid="{3D378635-15D0-4947-BD6B-4C612F00492B}"/>
    <cellStyle name="Currency 5 2 3 5 2 5" xfId="31023" xr:uid="{0D38C156-3687-44A0-89ED-AC90BFF6346D}"/>
    <cellStyle name="Currency 5 2 3 5 3" xfId="11748" xr:uid="{10C9EC3E-9AE2-4D9B-8479-211D3D07ED47}"/>
    <cellStyle name="Currency 5 2 3 5 3 2" xfId="22128" xr:uid="{15C832C3-6FF0-4856-A177-D03E7D068492}"/>
    <cellStyle name="Currency 5 2 3 5 4" xfId="26967" xr:uid="{F0640651-E4BA-485E-91B0-95C69E14D0AE}"/>
    <cellStyle name="Currency 5 2 3 5 5" xfId="16462" xr:uid="{BF109E69-ADD6-4229-AE11-DEB910336621}"/>
    <cellStyle name="Currency 5 2 3 6" xfId="4975" xr:uid="{19071EE0-5BFD-4F9E-9132-C53B4E247934}"/>
    <cellStyle name="Currency 5 2 3 6 2" xfId="28608" xr:uid="{5CCE0AB4-0287-4537-BF16-6DCB69FE2869}"/>
    <cellStyle name="Currency 5 2 3 6 3" xfId="27544" xr:uid="{69E98944-73A7-42A3-85AF-E17CD6BE819A}"/>
    <cellStyle name="Currency 5 2 3 6 4" xfId="14270" xr:uid="{9F6DB649-75FE-4421-9D34-EF7190C56541}"/>
    <cellStyle name="Currency 5 2 3 7" xfId="6723" xr:uid="{159000B8-7CC5-4955-8443-5AF2213C3E1C}"/>
    <cellStyle name="Currency 5 2 3 7 2" xfId="27879" xr:uid="{F909FE96-1CC9-415B-BC21-01A6FFCF83BC}"/>
    <cellStyle name="Currency 5 2 3 7 3" xfId="25975" xr:uid="{94FF8E5B-AA91-4B15-97A2-1A1AE04C25C4}"/>
    <cellStyle name="Currency 5 2 3 7 4" xfId="17103" xr:uid="{1DC87CFE-6CBF-4909-AECA-D5D13067C0F9}"/>
    <cellStyle name="Currency 5 2 3 8" xfId="9556" xr:uid="{2E40F6E5-2FED-4555-BFC0-2C0C435350C4}"/>
    <cellStyle name="Currency 5 2 3 8 2" xfId="19936" xr:uid="{220242D1-ABC7-43E6-B0E8-FF42CA590FC7}"/>
    <cellStyle name="Currency 5 2 3 9" xfId="22664" xr:uid="{D9AD0612-914B-436B-8DAE-F1188956DD8B}"/>
    <cellStyle name="Currency 5 2 4" xfId="1972" xr:uid="{00000000-0005-0000-0000-0000EB030000}"/>
    <cellStyle name="Currency 5 2 4 2" xfId="3111" xr:uid="{00000000-0005-0000-0000-0000D5020000}"/>
    <cellStyle name="Currency 5 2 4 2 2" xfId="8190" xr:uid="{25AFDB09-23E2-482C-8E76-09BB28DEADCF}"/>
    <cellStyle name="Currency 5 2 4 2 2 2" xfId="28857" xr:uid="{06FCD6AD-893B-4A36-A0AD-D369F771C15A}"/>
    <cellStyle name="Currency 5 2 4 2 2 2 2" xfId="31238" xr:uid="{73676227-5E83-4702-8972-5E4E8CEB392D}"/>
    <cellStyle name="Currency 5 2 4 2 2 2 3" xfId="30897" xr:uid="{13AFE293-B1E9-4C3C-B65C-D9B74021402C}"/>
    <cellStyle name="Currency 5 2 4 2 2 3" xfId="26051" xr:uid="{4EF20C12-2878-49D2-8D87-1A4B0612BC68}"/>
    <cellStyle name="Currency 5 2 4 2 2 4" xfId="18570" xr:uid="{53A0814F-3C91-470B-9122-F71FDD3F23C7}"/>
    <cellStyle name="Currency 5 2 4 2 3" xfId="11023" xr:uid="{B5B91CCF-256F-4CE3-BF8B-CED889D41FC5}"/>
    <cellStyle name="Currency 5 2 4 2 3 2" xfId="21403" xr:uid="{0C977F6E-A74F-42C8-9858-D8827CB31566}"/>
    <cellStyle name="Currency 5 2 4 2 4" xfId="23956" xr:uid="{83B7EFE6-940B-4612-89E7-D38FCF8EE350}"/>
    <cellStyle name="Currency 5 2 4 2 5" xfId="15737" xr:uid="{E729032C-0C99-45F8-AE83-A66126EFFACB}"/>
    <cellStyle name="Currency 5 2 4 3" xfId="2049" xr:uid="{00000000-0005-0000-0000-0000EB030000}"/>
    <cellStyle name="Currency 5 2 4 4" xfId="4435" xr:uid="{EAF59091-946C-4F5C-9343-3EB106ED6014}"/>
    <cellStyle name="Currency 5 2 4 4 2" xfId="9206" xr:uid="{9DE673C5-9FAC-4C6B-A3AD-1258CD7F4F41}"/>
    <cellStyle name="Currency 5 2 4 4 2 2" xfId="19586" xr:uid="{7306ABE8-FFF7-463F-8A00-99CCC9E3B069}"/>
    <cellStyle name="Currency 5 2 4 4 2 3" xfId="31100" xr:uid="{04F8AB4D-3583-413E-A867-E9E1E954177D}"/>
    <cellStyle name="Currency 5 2 4 4 2 4" xfId="30896" xr:uid="{033065B8-3DEE-4E7E-9008-7D6E15491596}"/>
    <cellStyle name="Currency 5 2 4 4 3" xfId="12039" xr:uid="{84643D44-AB5A-4804-B4B3-D8D413675A2D}"/>
    <cellStyle name="Currency 5 2 4 4 3 2" xfId="22419" xr:uid="{BB6414FD-0893-461E-A134-D075A290A690}"/>
    <cellStyle name="Currency 5 2 4 4 4" xfId="28672" xr:uid="{D727F6B1-6619-4645-A993-510B5AE51350}"/>
    <cellStyle name="Currency 5 2 4 4 5" xfId="28189" xr:uid="{E3AEF5FB-7525-4F93-99F2-9954E237AACE}"/>
    <cellStyle name="Currency 5 2 4 4 6" xfId="16753" xr:uid="{3E4750C6-930A-4339-AE91-F90BECE985F2}"/>
    <cellStyle name="Currency 5 2 4 5" xfId="5709" xr:uid="{81CCBD4C-4647-4780-BDEB-D175A3F5ADBE}"/>
    <cellStyle name="Currency 5 2 4 5 2" xfId="29693" xr:uid="{5AD77B6F-1F47-49A8-8F2D-FBDD0BA971A3}"/>
    <cellStyle name="Currency 5 2 4 5 2 2" xfId="30994" xr:uid="{61B4BDAA-FE5F-4AB7-9E5D-32E54EF4F78A}"/>
    <cellStyle name="Currency 5 2 4 6" xfId="22715" xr:uid="{912E2D58-135C-466F-977B-D7FCE32E6FF0}"/>
    <cellStyle name="Currency 5 2 4 7" xfId="13630" xr:uid="{3CE5B02C-94B0-4AC5-8DF4-DCF0A61C21CA}"/>
    <cellStyle name="Currency 5 2 5" xfId="1973" xr:uid="{00000000-0005-0000-0000-0000EC030000}"/>
    <cellStyle name="Currency 5 2 5 2" xfId="2889" xr:uid="{00000000-0005-0000-0000-0000D6020000}"/>
    <cellStyle name="Currency 5 2 5 2 2" xfId="8005" xr:uid="{76E26953-D137-4A0D-A497-4B6AC98CE538}"/>
    <cellStyle name="Currency 5 2 5 2 2 2" xfId="28656" xr:uid="{63423EA7-9E9C-41A3-9548-819C174CD01F}"/>
    <cellStyle name="Currency 5 2 5 2 2 2 2" xfId="31211" xr:uid="{BF6DB955-8871-4EAF-9EB8-C68B85D30551}"/>
    <cellStyle name="Currency 5 2 5 2 2 2 3" xfId="30898" xr:uid="{C2C9D297-6FFA-48E8-8FCF-9BB4213F41C3}"/>
    <cellStyle name="Currency 5 2 5 2 2 3" xfId="26011" xr:uid="{37321E1F-694C-4E0C-9870-7424F46302A7}"/>
    <cellStyle name="Currency 5 2 5 2 2 4" xfId="18385" xr:uid="{7CFBABE8-19D0-41B9-A18C-0F534E5095CC}"/>
    <cellStyle name="Currency 5 2 5 2 3" xfId="10838" xr:uid="{B90DC41B-6A12-425B-AEEF-D5D78A8A4A53}"/>
    <cellStyle name="Currency 5 2 5 2 3 2" xfId="21218" xr:uid="{3D52AE92-5923-457B-9350-B22A4AE1191A}"/>
    <cellStyle name="Currency 5 2 5 2 4" xfId="25927" xr:uid="{DAB2A62E-EF04-4D21-ABCA-3D8381BF181C}"/>
    <cellStyle name="Currency 5 2 5 2 5" xfId="15552" xr:uid="{86AEB658-238E-45DA-8F63-23B312B7D1A9}"/>
    <cellStyle name="Currency 5 2 5 3" xfId="3608" xr:uid="{00000000-0005-0000-0000-0000EC030000}"/>
    <cellStyle name="Currency 5 2 5 4" xfId="5710" xr:uid="{34D882F9-3A98-4786-A61F-2BA19F885A26}"/>
    <cellStyle name="Currency 5 2 5 4 2" xfId="29928" xr:uid="{7102F65A-C7BE-4D84-A759-F42C9E8516B6}"/>
    <cellStyle name="Currency 5 2 5 5" xfId="23044" xr:uid="{C6FB78A3-7FB3-4C8B-AE13-0BA29A31CEF6}"/>
    <cellStyle name="Currency 5 2 5 6" xfId="13389" xr:uid="{23481EF7-DAB4-448F-896D-7EFA49323FD9}"/>
    <cellStyle name="Currency 5 2 6" xfId="1965" xr:uid="{00000000-0005-0000-0000-0000ED030000}"/>
    <cellStyle name="Currency 5 2 6 2" xfId="2541" xr:uid="{00000000-0005-0000-0000-0000D7020000}"/>
    <cellStyle name="Currency 5 2 6 2 2" xfId="7665" xr:uid="{74261CAA-4101-473F-B347-C83F8EAEB42F}"/>
    <cellStyle name="Currency 5 2 6 2 2 2" xfId="18045" xr:uid="{49FBE54B-FD8E-4F2D-838F-4B8FC9ADB860}"/>
    <cellStyle name="Currency 5 2 6 2 3" xfId="10498" xr:uid="{556E629B-FE91-426B-933D-E95FA4998D76}"/>
    <cellStyle name="Currency 5 2 6 2 3 2" xfId="20878" xr:uid="{E11A0ED8-348A-4DA6-9D90-EEF14F0BBC40}"/>
    <cellStyle name="Currency 5 2 6 2 4" xfId="26577" xr:uid="{C9B861A8-D8EB-43AD-B25A-681F5470E314}"/>
    <cellStyle name="Currency 5 2 6 2 5" xfId="25902" xr:uid="{66E2E6D2-0C15-4FBD-B3CD-FFBE6CC078CC}"/>
    <cellStyle name="Currency 5 2 6 2 6" xfId="15212" xr:uid="{2507063B-74EC-4F1F-AF09-CFD95B288AF3}"/>
    <cellStyle name="Currency 5 2 6 3" xfId="3594" xr:uid="{00000000-0005-0000-0000-0000ED030000}"/>
    <cellStyle name="Currency 5 2 6 4" xfId="5703" xr:uid="{6044BC41-93EB-4D46-8847-7E28FDC1C7F0}"/>
    <cellStyle name="Currency 5 2 6 4 2" xfId="29878" xr:uid="{C483D0FC-BB86-4D28-A080-8736F3CBDE28}"/>
    <cellStyle name="Currency 5 2 6 5" xfId="23120" xr:uid="{DFB24F9D-60E6-480E-886E-475EF7F1242B}"/>
    <cellStyle name="Currency 5 2 6 6" xfId="12928" xr:uid="{244FD039-EA37-4B72-A255-228CC58257FA}"/>
    <cellStyle name="Currency 5 2 7" xfId="2235" xr:uid="{00000000-0005-0000-0000-0000CB020000}"/>
    <cellStyle name="Currency 5 2 7 2" xfId="7361" xr:uid="{46D783E5-C67D-4AD0-83C0-CF4DD70F2D04}"/>
    <cellStyle name="Currency 5 2 7 2 2" xfId="26297" xr:uid="{0094EF5E-9118-446E-8932-915721C49C84}"/>
    <cellStyle name="Currency 5 2 7 2 2 2" xfId="31174" xr:uid="{0ABF76C8-146E-4EA9-9EF4-12330D97B2F4}"/>
    <cellStyle name="Currency 5 2 7 2 2 3" xfId="30899" xr:uid="{B13E3068-9BEB-46ED-BF85-C4985B631957}"/>
    <cellStyle name="Currency 5 2 7 2 3" xfId="26141" xr:uid="{8D63E90A-D234-400F-9E75-4182E9C21698}"/>
    <cellStyle name="Currency 5 2 7 2 4" xfId="17741" xr:uid="{F397A08D-393B-4E26-BD24-2E6F720FBD36}"/>
    <cellStyle name="Currency 5 2 7 3" xfId="10194" xr:uid="{E9F0637B-A05F-4E9D-8BA2-C2EBC2EFAA4D}"/>
    <cellStyle name="Currency 5 2 7 3 2" xfId="20574" xr:uid="{BC39AA1D-EDCB-4BA3-9D5E-5853FA61C57D}"/>
    <cellStyle name="Currency 5 2 7 4" xfId="25305" xr:uid="{35146824-73C6-468D-82D5-4BCD67342811}"/>
    <cellStyle name="Currency 5 2 7 5" xfId="14908" xr:uid="{7EB1EE87-E11D-47CB-A2B8-C4724D639E82}"/>
    <cellStyle name="Currency 5 2 8" xfId="3891" xr:uid="{F5558CD4-A4A2-4E3D-AB6A-144E8681197F}"/>
    <cellStyle name="Currency 5 2 8 2" xfId="8722" xr:uid="{2F1B63F7-D083-429E-B1CA-1A6BFE7DDEA4}"/>
    <cellStyle name="Currency 5 2 8 2 2" xfId="19102" xr:uid="{AA81A8B7-20C9-4F9B-90A1-BEB1376ACEFA}"/>
    <cellStyle name="Currency 5 2 8 3" xfId="11555" xr:uid="{75471A33-C8F0-40CF-B5BF-4A81D5F9A038}"/>
    <cellStyle name="Currency 5 2 8 3 2" xfId="21935" xr:uid="{1A25BBFC-EAD0-476B-B10E-5BE1DFD38444}"/>
    <cellStyle name="Currency 5 2 8 4" xfId="27960" xr:uid="{38D58FC1-9BAF-45DE-9227-885220FBB692}"/>
    <cellStyle name="Currency 5 2 8 5" xfId="28578" xr:uid="{145D1AFD-484B-4FDE-876F-13C665ED8789}"/>
    <cellStyle name="Currency 5 2 8 6" xfId="16269" xr:uid="{82A908FC-D9AF-4CB9-9FAE-0596054F1EA2}"/>
    <cellStyle name="Currency 5 2 9" xfId="4973" xr:uid="{83D789FE-00E7-4353-9F50-F27A53E5C0A6}"/>
    <cellStyle name="Currency 5 2 9 2" xfId="25928" xr:uid="{D31F2547-600E-4F5D-B779-A3F82E3BA780}"/>
    <cellStyle name="Currency 5 2 9 3" xfId="27070" xr:uid="{080F0B0A-5BC7-4901-AD69-507C20B1622B}"/>
    <cellStyle name="Currency 5 2 9 4" xfId="14268" xr:uid="{5C56210C-0634-43D4-9558-692036755A96}"/>
    <cellStyle name="Currency 5 3" xfId="594" xr:uid="{00000000-0005-0000-0000-0000EE030000}"/>
    <cellStyle name="Currency 5 3 10" xfId="9557" xr:uid="{2A505504-F946-417F-8A75-43BF4BB35F9D}"/>
    <cellStyle name="Currency 5 3 10 2" xfId="19937" xr:uid="{A7220A94-B2B4-4AE1-9570-D96C08F7CB0B}"/>
    <cellStyle name="Currency 5 3 11" xfId="23032" xr:uid="{526A7DBF-D3D2-442D-9A54-DD31D9FDF6E8}"/>
    <cellStyle name="Currency 5 3 12" xfId="12532" xr:uid="{20BE156C-F121-4FA0-B6FD-EE6E99003D67}"/>
    <cellStyle name="Currency 5 3 2" xfId="1975" xr:uid="{00000000-0005-0000-0000-0000EF030000}"/>
    <cellStyle name="Currency 5 3 2 2" xfId="3113" xr:uid="{00000000-0005-0000-0000-0000DA020000}"/>
    <cellStyle name="Currency 5 3 2 2 2" xfId="6174" xr:uid="{2A83A707-9693-4504-A63C-CB91999D274E}"/>
    <cellStyle name="Currency 5 3 2 2 2 2" xfId="24180" xr:uid="{957406F0-CF59-4D3C-9C8C-E18064A609A3}"/>
    <cellStyle name="Currency 5 3 2 2 2 2 2" xfId="28715" xr:uid="{30692465-3C1C-4D4C-BF5B-4B86D75AD3A7}"/>
    <cellStyle name="Currency 5 3 2 2 2 2 3" xfId="31150" xr:uid="{50F8AEFD-436B-4734-8134-882238514C1B}"/>
    <cellStyle name="Currency 5 3 2 2 2 3" xfId="28080" xr:uid="{44E0DBA9-7F9D-4F75-A250-7B439F25517A}"/>
    <cellStyle name="Currency 5 3 2 2 2 4" xfId="15739" xr:uid="{ECECBAE7-FE6A-418C-A364-9CC2967EB8CB}"/>
    <cellStyle name="Currency 5 3 2 2 3" xfId="8192" xr:uid="{B638F41F-98D3-49A1-A601-35D9335CCE81}"/>
    <cellStyle name="Currency 5 3 2 2 3 2" xfId="18572" xr:uid="{DCE59326-8858-4E51-A3B0-845F3FA7CFDF}"/>
    <cellStyle name="Currency 5 3 2 2 4" xfId="11025" xr:uid="{56957B04-499B-48B4-98D4-D7E7F4C67751}"/>
    <cellStyle name="Currency 5 3 2 2 4 2" xfId="21405" xr:uid="{8C77967D-6BBC-4B84-B128-12C314811052}"/>
    <cellStyle name="Currency 5 3 2 2 5" xfId="24903" xr:uid="{54FD32AF-935F-4AE0-935A-654E37BB2CEA}"/>
    <cellStyle name="Currency 5 3 2 2 5 2" xfId="30076" xr:uid="{F958E69A-68BF-4BA9-81F7-14578EED27A9}"/>
    <cellStyle name="Currency 5 3 2 2 6" xfId="26920" xr:uid="{AF32DBC3-ACF6-4745-AD7B-F110F70C1559}"/>
    <cellStyle name="Currency 5 3 2 2 7" xfId="13632" xr:uid="{76CCBC9C-1C00-49D1-B059-63613061B900}"/>
    <cellStyle name="Currency 5 3 2 3" xfId="2702" xr:uid="{00000000-0005-0000-0000-0000D9020000}"/>
    <cellStyle name="Currency 5 3 2 3 2" xfId="7825" xr:uid="{5C7BCAA3-9C9F-492F-8861-2AD267BF934E}"/>
    <cellStyle name="Currency 5 3 2 3 2 2" xfId="27067" xr:uid="{55EF035C-8796-42AA-B3B7-EB9756ADAED2}"/>
    <cellStyle name="Currency 5 3 2 3 2 3" xfId="27408" xr:uid="{24DD1B34-5BDA-469F-96C6-8E6E015D9E3F}"/>
    <cellStyle name="Currency 5 3 2 3 2 4" xfId="18205" xr:uid="{12DA4345-B994-4CCF-88F1-B9C2539AD072}"/>
    <cellStyle name="Currency 5 3 2 3 3" xfId="10658" xr:uid="{2C015DA8-CF23-4D00-8256-2EACF4E418A2}"/>
    <cellStyle name="Currency 5 3 2 3 3 2" xfId="21038" xr:uid="{70FD7D19-0E93-462C-9581-32C4AEB2F859}"/>
    <cellStyle name="Currency 5 3 2 3 4" xfId="24099" xr:uid="{FB9ECE9D-A2D2-4743-BCED-964CFCC7B75D}"/>
    <cellStyle name="Currency 5 3 2 3 5" xfId="15372" xr:uid="{9C8C138F-CE6E-4288-94A8-950FEF0B812D}"/>
    <cellStyle name="Currency 5 3 2 4" xfId="3700" xr:uid="{00000000-0005-0000-0000-0000EF030000}"/>
    <cellStyle name="Currency 5 3 2 4 2" xfId="26890" xr:uid="{C9DBE510-EFCE-4A0C-8EE8-48DD9ED241FF}"/>
    <cellStyle name="Currency 5 3 2 4 3" xfId="26496" xr:uid="{49081016-EABC-4DB1-B361-D6F414E29952}"/>
    <cellStyle name="Currency 5 3 2 5" xfId="4279" xr:uid="{313F8346-39CD-4124-8B3A-C4CAB3DD2ECA}"/>
    <cellStyle name="Currency 5 3 2 5 2" xfId="9050" xr:uid="{099BCFBD-F523-4301-A1A6-C0079B714369}"/>
    <cellStyle name="Currency 5 3 2 5 2 2" xfId="19430" xr:uid="{27CFA0D3-4438-46F6-878B-42D727E86880}"/>
    <cellStyle name="Currency 5 3 2 5 2 3" xfId="31054" xr:uid="{033E1420-9C77-473B-804F-C41CBED77E74}"/>
    <cellStyle name="Currency 5 3 2 5 2 4" xfId="30900" xr:uid="{13CA0AD7-30C4-4001-B64F-03E7560C4A03}"/>
    <cellStyle name="Currency 5 3 2 5 3" xfId="11883" xr:uid="{E5116A94-E160-444D-A2C3-020F35D29607}"/>
    <cellStyle name="Currency 5 3 2 5 3 2" xfId="22263" xr:uid="{D7658E5A-BB9F-4E05-855D-29A5263DD5F0}"/>
    <cellStyle name="Currency 5 3 2 5 4" xfId="26953" xr:uid="{95732337-E1E3-4AC6-B7DD-8469E5DEFCBB}"/>
    <cellStyle name="Currency 5 3 2 5 5" xfId="27488" xr:uid="{B5F126A9-6131-4F53-870D-FC414775705C}"/>
    <cellStyle name="Currency 5 3 2 5 6" xfId="16597" xr:uid="{CC305DE1-2E81-4E5A-9508-CAE9EA08AB9C}"/>
    <cellStyle name="Currency 5 3 2 6" xfId="5712" xr:uid="{2162A165-A601-451F-A59D-9BF2EFCF87E1}"/>
    <cellStyle name="Currency 5 3 2 6 2" xfId="29730" xr:uid="{7E661BEA-FF8D-4BD4-AFEB-927EC4D8CCA8}"/>
    <cellStyle name="Currency 5 3 2 6 2 2" xfId="30995" xr:uid="{6539BE70-08E3-4AA4-B58E-F300449EC90E}"/>
    <cellStyle name="Currency 5 3 2 7" xfId="22909" xr:uid="{2A10CFEC-0929-4835-ABE0-3A392EEEC7A6}"/>
    <cellStyle name="Currency 5 3 2 8" xfId="13119" xr:uid="{47A9C792-CC8F-4DF3-B7EE-6BD5C7B06878}"/>
    <cellStyle name="Currency 5 3 2 9" xfId="29996" xr:uid="{2C104A3A-A926-488C-8CAB-843E476B7B22}"/>
    <cellStyle name="Currency 5 3 3" xfId="1976" xr:uid="{00000000-0005-0000-0000-0000F0030000}"/>
    <cellStyle name="Currency 5 3 3 2" xfId="3114" xr:uid="{00000000-0005-0000-0000-0000DB020000}"/>
    <cellStyle name="Currency 5 3 3 2 2" xfId="8193" xr:uid="{86FFB7B9-2A55-4AB6-B2B2-D1802A59687B}"/>
    <cellStyle name="Currency 5 3 3 2 2 2" xfId="28859" xr:uid="{01C80663-FA5B-4EA7-9670-DC6D2E0C723D}"/>
    <cellStyle name="Currency 5 3 3 2 2 2 2" xfId="31239" xr:uid="{3C0EFCA0-5665-4D69-876A-58B83D160D6D}"/>
    <cellStyle name="Currency 5 3 3 2 2 2 3" xfId="30902" xr:uid="{DFA99822-3024-4E51-8F42-35A278ABE4E4}"/>
    <cellStyle name="Currency 5 3 3 2 2 3" xfId="26629" xr:uid="{685863A7-BFEF-415D-A2CE-7B02227AD743}"/>
    <cellStyle name="Currency 5 3 3 2 2 4" xfId="18573" xr:uid="{2B83C1F7-E7AD-42DC-AFA0-80882660E932}"/>
    <cellStyle name="Currency 5 3 3 2 3" xfId="11026" xr:uid="{D850F367-3396-4AD9-B76D-E56459C3DE3C}"/>
    <cellStyle name="Currency 5 3 3 2 3 2" xfId="21406" xr:uid="{C9751C7E-EED7-40B7-99CB-553163E6D914}"/>
    <cellStyle name="Currency 5 3 3 2 4" xfId="24125" xr:uid="{F1D85D90-2F0F-4588-A85A-C8D9E996F941}"/>
    <cellStyle name="Currency 5 3 3 2 5" xfId="15740" xr:uid="{0A1C1433-46CA-4D11-98FF-9932F571D779}"/>
    <cellStyle name="Currency 5 3 3 3" xfId="2087" xr:uid="{00000000-0005-0000-0000-0000F0030000}"/>
    <cellStyle name="Currency 5 3 3 4" xfId="4436" xr:uid="{20CFB897-666F-4149-87D6-72BD94186F0A}"/>
    <cellStyle name="Currency 5 3 3 4 2" xfId="9207" xr:uid="{FEBB92A8-84BF-498D-9CC9-F630B4376368}"/>
    <cellStyle name="Currency 5 3 3 4 2 2" xfId="19587" xr:uid="{62507DBF-4272-4F62-BCDC-95743CA0B033}"/>
    <cellStyle name="Currency 5 3 3 4 2 3" xfId="31101" xr:uid="{785265B5-1F83-4815-9163-77914337B262}"/>
    <cellStyle name="Currency 5 3 3 4 2 4" xfId="30901" xr:uid="{7FC14047-A419-4FF0-AC80-82C714D7AF82}"/>
    <cellStyle name="Currency 5 3 3 4 3" xfId="12040" xr:uid="{6051F4A6-5D37-4162-ADF9-79B7787E3719}"/>
    <cellStyle name="Currency 5 3 3 4 3 2" xfId="22420" xr:uid="{2436F9F3-320D-4752-9AF1-E43DC261CDA1}"/>
    <cellStyle name="Currency 5 3 3 4 4" xfId="16754" xr:uid="{6F6A6062-2CE2-4B46-864C-7998CC3BFE47}"/>
    <cellStyle name="Currency 5 3 3 5" xfId="5713" xr:uid="{B225AD9D-70E2-4841-A531-CDA142155BD0}"/>
    <cellStyle name="Currency 5 3 3 5 2" xfId="29697" xr:uid="{A379AF37-E0F1-412B-A298-3E3C42206E20}"/>
    <cellStyle name="Currency 5 3 3 5 2 2" xfId="30996" xr:uid="{1F76261D-623D-47D8-8A94-50739780B2FC}"/>
    <cellStyle name="Currency 5 3 3 6" xfId="23072" xr:uid="{F18CE366-3398-446C-8744-B602531D5D21}"/>
    <cellStyle name="Currency 5 3 3 7" xfId="13633" xr:uid="{DF8FB77F-CD78-4108-AC65-79380C8B667D}"/>
    <cellStyle name="Currency 5 3 4" xfId="1974" xr:uid="{00000000-0005-0000-0000-0000F1030000}"/>
    <cellStyle name="Currency 5 3 4 2" xfId="3112" xr:uid="{00000000-0005-0000-0000-0000DC020000}"/>
    <cellStyle name="Currency 5 3 4 2 2" xfId="8191" xr:uid="{12605518-45C2-4A5E-B142-B539828DFC7C}"/>
    <cellStyle name="Currency 5 3 4 2 2 2" xfId="28858" xr:uid="{F2C64340-B6DF-456D-A36F-9ED0B197E7CF}"/>
    <cellStyle name="Currency 5 3 4 2 2 3" xfId="28283" xr:uid="{50F5FF16-544C-433F-AD2A-CC87A8B1AA2D}"/>
    <cellStyle name="Currency 5 3 4 2 2 4" xfId="18571" xr:uid="{2A125001-18F0-499F-A790-154D829D4369}"/>
    <cellStyle name="Currency 5 3 4 2 3" xfId="11024" xr:uid="{EBBBB68E-B7A9-4727-B8A5-CA63FBCD5FE7}"/>
    <cellStyle name="Currency 5 3 4 2 3 2" xfId="21404" xr:uid="{E180010A-2FCD-46F1-BA44-5BA0B1F655D8}"/>
    <cellStyle name="Currency 5 3 4 2 4" xfId="22874" xr:uid="{F8FA9813-888C-472C-A853-49F365954C32}"/>
    <cellStyle name="Currency 5 3 4 2 5" xfId="15738" xr:uid="{7F15E761-E3B1-4282-80AD-D5D4A5947524}"/>
    <cellStyle name="Currency 5 3 4 3" xfId="3545" xr:uid="{00000000-0005-0000-0000-0000F1030000}"/>
    <cellStyle name="Currency 5 3 4 4" xfId="5711" xr:uid="{3EEC26B5-3962-41F9-B6A3-EC813AA1EBAC}"/>
    <cellStyle name="Currency 5 3 4 4 2" xfId="29976" xr:uid="{D1112619-8F7B-4CEF-915B-708D2443B095}"/>
    <cellStyle name="Currency 5 3 4 5" xfId="24981" xr:uid="{B04AF8FD-6114-4C71-A9D7-E976CE18350C}"/>
    <cellStyle name="Currency 5 3 4 6" xfId="13631" xr:uid="{1BA1C8B1-6A6F-459D-B36D-75354FAD0DB3}"/>
    <cellStyle name="Currency 5 3 5" xfId="2584" xr:uid="{00000000-0005-0000-0000-0000DD020000}"/>
    <cellStyle name="Currency 5 3 5 2" xfId="5848" xr:uid="{3F6A570E-8A5C-4C20-A93D-0E180E864A90}"/>
    <cellStyle name="Currency 5 3 5 2 2" xfId="26968" xr:uid="{D1EBB5CD-FC7A-4F10-B519-46CA29184018}"/>
    <cellStyle name="Currency 5 3 5 2 2 2" xfId="31186" xr:uid="{C9C22307-3BA8-47BE-87A8-DE51ADDD98DB}"/>
    <cellStyle name="Currency 5 3 5 2 2 3" xfId="30903" xr:uid="{D3CCDC70-5088-44B7-86FC-33B08181C61A}"/>
    <cellStyle name="Currency 5 3 5 2 3" xfId="27435" xr:uid="{A30D7B8C-6247-4972-9E66-87FE75BA273A}"/>
    <cellStyle name="Currency 5 3 5 2 4" xfId="15255" xr:uid="{5A8FF11C-9103-4B97-B92A-D4028022214B}"/>
    <cellStyle name="Currency 5 3 5 3" xfId="7708" xr:uid="{9460C487-FB9F-432D-B8BA-58C64B66EF9C}"/>
    <cellStyle name="Currency 5 3 5 3 2" xfId="18088" xr:uid="{F4EF039A-E7C5-446C-85C1-54823D809576}"/>
    <cellStyle name="Currency 5 3 5 4" xfId="10541" xr:uid="{76470AA5-DD44-48EC-BF0C-40932FC056F6}"/>
    <cellStyle name="Currency 5 3 5 4 2" xfId="20921" xr:uid="{3D8BF286-0DD9-4AB7-85AA-76A759003684}"/>
    <cellStyle name="Currency 5 3 5 5" xfId="22928" xr:uid="{EB799ACC-0960-4BBD-AFBD-116C4BD090D4}"/>
    <cellStyle name="Currency 5 3 5 6" xfId="12971" xr:uid="{15AE4B7D-C61A-47C5-9B30-FD9BCA05DBB6}"/>
    <cellStyle name="Currency 5 3 6" xfId="2301" xr:uid="{00000000-0005-0000-0000-0000D8020000}"/>
    <cellStyle name="Currency 5 3 6 2" xfId="7427" xr:uid="{37D454D2-98EC-4ECA-875B-525C939A12B9}"/>
    <cellStyle name="Currency 5 3 6 2 2" xfId="17807" xr:uid="{FD2A3EEF-D7B3-4708-9FF7-7DBA0EEEC3A6}"/>
    <cellStyle name="Currency 5 3 6 3" xfId="10260" xr:uid="{66DE0595-77D0-44E2-BBAB-22A938590D29}"/>
    <cellStyle name="Currency 5 3 6 3 2" xfId="20640" xr:uid="{5A5654FD-D243-4742-BB0B-511AAA74AA3D}"/>
    <cellStyle name="Currency 5 3 6 4" xfId="24667" xr:uid="{953EE173-511B-4B9D-A92A-2D18C7063975}"/>
    <cellStyle name="Currency 5 3 6 5" xfId="28652" xr:uid="{8A1E049F-A38F-4793-A084-89101582F1E5}"/>
    <cellStyle name="Currency 5 3 6 6" xfId="14974" xr:uid="{A75CB0B2-BEB0-40BE-BC81-57A1FBA3825F}"/>
    <cellStyle name="Currency 5 3 7" xfId="3832" xr:uid="{4F7D27AA-E36A-485B-B1CA-FAD81716445B}"/>
    <cellStyle name="Currency 5 3 7 2" xfId="8664" xr:uid="{CA439490-CAC7-4667-8AAC-FC5DAB444913}"/>
    <cellStyle name="Currency 5 3 7 2 2" xfId="19044" xr:uid="{CA2B8348-30AA-4FB0-AE43-CECC40FCD663}"/>
    <cellStyle name="Currency 5 3 7 3" xfId="11497" xr:uid="{B425CEAF-FDE3-4E01-8713-78F3DCD91BC4}"/>
    <cellStyle name="Currency 5 3 7 3 2" xfId="21877" xr:uid="{D7EFDDC8-32C9-4BC3-A30B-61BCCA7B0596}"/>
    <cellStyle name="Currency 5 3 7 4" xfId="26161" xr:uid="{02640B68-3BEC-48B3-AC71-22D042167650}"/>
    <cellStyle name="Currency 5 3 7 5" xfId="25942" xr:uid="{B7C5EF07-BCE7-453B-898D-822557617857}"/>
    <cellStyle name="Currency 5 3 7 6" xfId="16211" xr:uid="{E8BDBC14-C79C-495C-87FC-BF87E75E23FC}"/>
    <cellStyle name="Currency 5 3 8" xfId="4976" xr:uid="{72549817-FBAA-4BE4-BCFB-74426F487CE8}"/>
    <cellStyle name="Currency 5 3 8 2" xfId="14271" xr:uid="{84018680-E061-4D9B-B808-5B964A2F0278}"/>
    <cellStyle name="Currency 5 3 9" xfId="6724" xr:uid="{7F742B85-07C3-4481-90BB-0054BDEEFD95}"/>
    <cellStyle name="Currency 5 3 9 2" xfId="17104" xr:uid="{86DC57A8-873C-436C-A7EF-6D6D1E4794F1}"/>
    <cellStyle name="Currency 5 4" xfId="595" xr:uid="{00000000-0005-0000-0000-0000F2030000}"/>
    <cellStyle name="Currency 5 4 10" xfId="12690" xr:uid="{91FE20A7-7F48-4F48-AD49-63CAB8CF3EEC}"/>
    <cellStyle name="Currency 5 4 2" xfId="1978" xr:uid="{00000000-0005-0000-0000-0000F3030000}"/>
    <cellStyle name="Currency 5 4 2 2" xfId="3115" xr:uid="{00000000-0005-0000-0000-0000DF020000}"/>
    <cellStyle name="Currency 5 4 2 2 2" xfId="8194" xr:uid="{608C7477-457B-446D-B4DA-1DE51946CB0C}"/>
    <cellStyle name="Currency 5 4 2 2 2 2" xfId="28860" xr:uid="{E574C560-A659-49CE-8A64-D1A07C293872}"/>
    <cellStyle name="Currency 5 4 2 2 2 3" xfId="27736" xr:uid="{A8559155-7CA4-4F41-9566-ACCBE439BD16}"/>
    <cellStyle name="Currency 5 4 2 2 2 4" xfId="18574" xr:uid="{326B5A18-FE67-48F1-857D-9002C90345F5}"/>
    <cellStyle name="Currency 5 4 2 2 3" xfId="11027" xr:uid="{92F448A3-E2F1-491A-BEB4-F0D29626B307}"/>
    <cellStyle name="Currency 5 4 2 2 3 2" xfId="21407" xr:uid="{8E9DA054-293F-4B35-9F07-D93D74CA882A}"/>
    <cellStyle name="Currency 5 4 2 2 4" xfId="23746" xr:uid="{0CC4DA2D-40A8-4977-A8A0-7877AAC19348}"/>
    <cellStyle name="Currency 5 4 2 2 5" xfId="15741" xr:uid="{A7D646FF-DCED-4ADD-A46C-B4FB30D778F5}"/>
    <cellStyle name="Currency 5 4 2 3" xfId="3642" xr:uid="{00000000-0005-0000-0000-0000F3030000}"/>
    <cellStyle name="Currency 5 4 2 4" xfId="5714" xr:uid="{671213EE-3688-4CDB-B942-51A717C3AE88}"/>
    <cellStyle name="Currency 5 4 2 4 2" xfId="29783" xr:uid="{19716B96-BD5D-41F7-9047-88F0E9D8F84C}"/>
    <cellStyle name="Currency 5 4 2 5" xfId="22822" xr:uid="{93D8A375-BAFB-437F-86FC-856A9BB2B527}"/>
    <cellStyle name="Currency 5 4 2 6" xfId="13634" xr:uid="{59CC9632-D058-4580-807A-C5EA2077C297}"/>
    <cellStyle name="Currency 5 4 3" xfId="1979" xr:uid="{00000000-0005-0000-0000-0000F4030000}"/>
    <cellStyle name="Currency 5 4 3 2" xfId="2699" xr:uid="{00000000-0005-0000-0000-0000E0020000}"/>
    <cellStyle name="Currency 5 4 3 2 2" xfId="7822" xr:uid="{9341D43D-1C0E-42BD-9D8B-CA18E72E65F2}"/>
    <cellStyle name="Currency 5 4 3 2 2 2" xfId="18202" xr:uid="{EB82C059-FCC5-413A-933D-7D4E33815D96}"/>
    <cellStyle name="Currency 5 4 3 2 3" xfId="10655" xr:uid="{B84212C0-4E2C-4BC6-AF4A-87BB56C1A2BC}"/>
    <cellStyle name="Currency 5 4 3 2 3 2" xfId="21035" xr:uid="{0E5706C4-251B-4ACD-847A-54DAED91BE3A}"/>
    <cellStyle name="Currency 5 4 3 2 4" xfId="15369" xr:uid="{1DDD8357-BD14-4A90-A5B6-F047397DF222}"/>
    <cellStyle name="Currency 5 4 3 2 5" xfId="30459" xr:uid="{C4BF89D7-9F8D-4225-9959-7ECED6738608}"/>
    <cellStyle name="Currency 5 4 3 3" xfId="2076" xr:uid="{00000000-0005-0000-0000-0000F4030000}"/>
    <cellStyle name="Currency 5 4 3 4" xfId="5715" xr:uid="{C626BE1A-2589-41B4-9BF0-6DAE18296A2F}"/>
    <cellStyle name="Currency 5 4 3 4 2" xfId="29761" xr:uid="{0D89A086-9FE6-4E3D-B526-1494DED2FF2F}"/>
    <cellStyle name="Currency 5 4 3 5" xfId="24140" xr:uid="{A701F4B5-A178-4B62-9F6D-3F10986EB839}"/>
    <cellStyle name="Currency 5 4 3 6" xfId="13116" xr:uid="{016BC64A-2097-4BBD-A94A-7AB945153B0D}"/>
    <cellStyle name="Currency 5 4 4" xfId="1977" xr:uid="{00000000-0005-0000-0000-0000F5030000}"/>
    <cellStyle name="Currency 5 4 4 2" xfId="4687" xr:uid="{4A9AF939-667D-426D-BF72-468498A1B299}"/>
    <cellStyle name="Currency 5 4 4 2 2" xfId="9418" xr:uid="{DCC31A4E-62FC-4BBF-B111-099F2404D1D3}"/>
    <cellStyle name="Currency 5 4 4 2 2 2" xfId="19798" xr:uid="{1A9D43C8-75CA-4A65-86DA-6C19B5A8B3C2}"/>
    <cellStyle name="Currency 5 4 4 2 3" xfId="12251" xr:uid="{A6A378A7-7F53-4A49-B81B-6D854337725F}"/>
    <cellStyle name="Currency 5 4 4 2 3 2" xfId="22631" xr:uid="{036EA76D-6C2F-4A47-BAFD-8A3C8A6EB59F}"/>
    <cellStyle name="Currency 5 4 4 2 4" xfId="26956" xr:uid="{A643EE9A-7110-41F1-BE5E-9E5F937DAD2E}"/>
    <cellStyle name="Currency 5 4 4 2 5" xfId="27889" xr:uid="{B1C1B6A2-8145-467F-BFC5-731084B68B53}"/>
    <cellStyle name="Currency 5 4 4 2 6" xfId="16965" xr:uid="{FAF55C85-0749-4872-95DC-8EF33A3C598C}"/>
    <cellStyle name="Currency 5 4 4 3" xfId="25437" xr:uid="{CA55A9C6-C83B-4E04-9403-84DCF3766DC3}"/>
    <cellStyle name="Currency 5 4 5" xfId="4143" xr:uid="{4351797D-9F35-45B9-A501-D6C8B37865AB}"/>
    <cellStyle name="Currency 5 4 5 2" xfId="8914" xr:uid="{58F36EE9-2E46-479C-9774-5A44F1F69E95}"/>
    <cellStyle name="Currency 5 4 5 2 2" xfId="29015" xr:uid="{2A89CA53-4B3E-48BB-BFC5-A31C57775E4F}"/>
    <cellStyle name="Currency 5 4 5 2 3" xfId="27420" xr:uid="{9F5A11DB-F689-4946-97CF-E74A490888DF}"/>
    <cellStyle name="Currency 5 4 5 2 4" xfId="19294" xr:uid="{8310129C-6CF4-4DC5-AFA2-A7C7B72CA879}"/>
    <cellStyle name="Currency 5 4 5 2 5" xfId="31022" xr:uid="{FA1B9D74-2E46-4D44-8B9F-96DCD9E4367B}"/>
    <cellStyle name="Currency 5 4 5 3" xfId="11747" xr:uid="{EA5370BB-422B-45AF-91B1-117312D9EF82}"/>
    <cellStyle name="Currency 5 4 5 3 2" xfId="22127" xr:uid="{4FB895CC-5250-42D6-B349-900B7EC8493D}"/>
    <cellStyle name="Currency 5 4 5 4" xfId="25807" xr:uid="{1B0D57D7-4222-41ED-906A-604F94DFF6BF}"/>
    <cellStyle name="Currency 5 4 5 5" xfId="16461" xr:uid="{89F97546-8E0D-4D87-BD1D-2D9C95D03802}"/>
    <cellStyle name="Currency 5 4 6" xfId="4977" xr:uid="{05AA86AA-B956-4C7D-A85F-E71ECC7E3D77}"/>
    <cellStyle name="Currency 5 4 6 2" xfId="27406" xr:uid="{1D6F3CF0-6FC0-4471-864E-B6327B69F8F3}"/>
    <cellStyle name="Currency 5 4 6 3" xfId="28474" xr:uid="{7FB88171-DFFE-466B-8BFD-5009AC714BDE}"/>
    <cellStyle name="Currency 5 4 6 4" xfId="14272" xr:uid="{7F2B38FB-4F6E-42CE-8FAB-D074634CBA5E}"/>
    <cellStyle name="Currency 5 4 7" xfId="6725" xr:uid="{F09D6F83-2D9D-49C9-A0DD-63FB6631CDAF}"/>
    <cellStyle name="Currency 5 4 7 2" xfId="27470" xr:uid="{3E163E22-5C8D-462B-A9C0-375C535D2B24}"/>
    <cellStyle name="Currency 5 4 7 3" xfId="26589" xr:uid="{FFE8322E-E7E0-4E1B-94B0-854A7D0E1DC2}"/>
    <cellStyle name="Currency 5 4 7 4" xfId="17105" xr:uid="{3FDF2449-9107-48F9-AB7E-CCFE792520C0}"/>
    <cellStyle name="Currency 5 4 8" xfId="9558" xr:uid="{FFB26C31-5CDB-487B-B8B5-EA32DD2E44C9}"/>
    <cellStyle name="Currency 5 4 8 2" xfId="19938" xr:uid="{5F7B9E25-5849-4F68-B7D7-0E93C280E9FF}"/>
    <cellStyle name="Currency 5 4 9" xfId="24091" xr:uid="{0C8BFE14-6BAD-41F0-B421-3FE0ED6862E4}"/>
    <cellStyle name="Currency 5 5" xfId="596" xr:uid="{00000000-0005-0000-0000-0000F6030000}"/>
    <cellStyle name="Currency 5 5 10" xfId="13635" xr:uid="{C24FF668-0F55-4C40-B058-589BF35CA821}"/>
    <cellStyle name="Currency 5 5 2" xfId="1981" xr:uid="{00000000-0005-0000-0000-0000F7030000}"/>
    <cellStyle name="Currency 5 5 2 2" xfId="25668" xr:uid="{790EC5A2-5E7E-41A1-9E04-568B7350D030}"/>
    <cellStyle name="Currency 5 5 2 2 2" xfId="29791" xr:uid="{1F4A1241-11FA-4754-B428-B23B31049367}"/>
    <cellStyle name="Currency 5 5 2 2 2 2" xfId="30905" xr:uid="{80A3C272-8E3F-47B7-88D9-24B437AF7685}"/>
    <cellStyle name="Currency 5 5 2 3" xfId="23371" xr:uid="{B1715BAC-BC59-417D-8714-CAE2DF61EF57}"/>
    <cellStyle name="Currency 5 5 2 4" xfId="30069" xr:uid="{71DD050B-1240-4EA7-9026-B2947CE56546}"/>
    <cellStyle name="Currency 5 5 3" xfId="1982" xr:uid="{00000000-0005-0000-0000-0000F8030000}"/>
    <cellStyle name="Currency 5 5 4" xfId="1980" xr:uid="{00000000-0005-0000-0000-0000F9030000}"/>
    <cellStyle name="Currency 5 5 5" xfId="4437" xr:uid="{DAAD0B37-ADB8-4F3A-B982-31942735FAA9}"/>
    <cellStyle name="Currency 5 5 5 2" xfId="9208" xr:uid="{9F8D59D1-09B3-40C2-8B8B-F268F51DD1BB}"/>
    <cellStyle name="Currency 5 5 5 2 2" xfId="19588" xr:uid="{E3D20698-26E1-4A07-B56F-F00E9B23B379}"/>
    <cellStyle name="Currency 5 5 5 2 3" xfId="31102" xr:uid="{B937916B-8AE6-4502-9C61-03713E9CBD21}"/>
    <cellStyle name="Currency 5 5 5 2 4" xfId="30904" xr:uid="{4ACA4BB3-F1EB-41B8-9D97-8BA7228130D4}"/>
    <cellStyle name="Currency 5 5 5 3" xfId="12041" xr:uid="{F5B7CD9A-2460-4120-9BDA-946B16A1F489}"/>
    <cellStyle name="Currency 5 5 5 3 2" xfId="22421" xr:uid="{49C8612A-B147-4726-9FC5-A28CE79D1144}"/>
    <cellStyle name="Currency 5 5 5 4" xfId="16755" xr:uid="{04719F41-4A62-4119-84DB-2843D9CB414A}"/>
    <cellStyle name="Currency 5 5 6" xfId="4978" xr:uid="{1AAFD49D-1AC0-435F-A1BE-BB2B4E0816E8}"/>
    <cellStyle name="Currency 5 5 6 2" xfId="14273" xr:uid="{1DB61BD0-C769-437A-BCF9-6F8208D65BA2}"/>
    <cellStyle name="Currency 5 5 7" xfId="6726" xr:uid="{76D83108-19A4-4119-B570-B4BB73744FC8}"/>
    <cellStyle name="Currency 5 5 7 2" xfId="17106" xr:uid="{3F366261-FB4D-4435-85E6-7F4A971C6329}"/>
    <cellStyle name="Currency 5 5 8" xfId="9559" xr:uid="{EE655E4D-0198-4FDF-B8D8-1829D78D95FE}"/>
    <cellStyle name="Currency 5 5 8 2" xfId="19939" xr:uid="{88DD83A9-4B72-41FF-83A9-1B6BD2B45F06}"/>
    <cellStyle name="Currency 5 5 9" xfId="24977" xr:uid="{8A0125E3-2A7B-4AD7-91C0-3A287C64D067}"/>
    <cellStyle name="Currency 5 6" xfId="1983" xr:uid="{00000000-0005-0000-0000-0000FA030000}"/>
    <cellStyle name="Currency 5 6 2" xfId="2888" xr:uid="{00000000-0005-0000-0000-0000E2020000}"/>
    <cellStyle name="Currency 5 6 2 2" xfId="8004" xr:uid="{2E193E91-A01E-474F-B187-BDECE44FC3CE}"/>
    <cellStyle name="Currency 5 6 2 2 2" xfId="28210" xr:uid="{14B6FC4E-13C6-486E-BD2F-5876CC7E56F9}"/>
    <cellStyle name="Currency 5 6 2 2 2 2" xfId="31202" xr:uid="{ABAD1DC5-D818-4810-B437-4255C3E9C2B6}"/>
    <cellStyle name="Currency 5 6 2 2 2 3" xfId="30906" xr:uid="{8826BB34-1D56-4F2D-8AA5-9443D9B05EC7}"/>
    <cellStyle name="Currency 5 6 2 2 3" xfId="25936" xr:uid="{7B1B73F0-B870-470B-B1FF-EC0D27148914}"/>
    <cellStyle name="Currency 5 6 2 2 4" xfId="18384" xr:uid="{76291567-BE7E-43A2-82AA-B861F2BCB18B}"/>
    <cellStyle name="Currency 5 6 2 3" xfId="10837" xr:uid="{8F3BAA17-2897-4FC4-B162-B95A2EF15202}"/>
    <cellStyle name="Currency 5 6 2 3 2" xfId="21217" xr:uid="{59BCAAB1-0305-4051-9B80-D7CB1593BCE7}"/>
    <cellStyle name="Currency 5 6 2 4" xfId="24077" xr:uid="{F76CEBF8-4834-40F1-A0A9-6F44D2561F5C}"/>
    <cellStyle name="Currency 5 6 2 5" xfId="15551" xr:uid="{42E59D82-A4BB-4E12-8D3B-A7ADF868AE10}"/>
    <cellStyle name="Currency 5 6 3" xfId="3691" xr:uid="{00000000-0005-0000-0000-0000FA030000}"/>
    <cellStyle name="Currency 5 6 4" xfId="5716" xr:uid="{44AFBA4B-F3DA-45E7-8031-F5B823D74560}"/>
    <cellStyle name="Currency 5 6 4 2" xfId="29771" xr:uid="{05354970-BE85-4C7B-82A1-A927A75CB5E7}"/>
    <cellStyle name="Currency 5 6 5" xfId="24382" xr:uid="{CEE84C07-4DD9-4E37-9909-5EA26BFF24D9}"/>
    <cellStyle name="Currency 5 6 6" xfId="13388" xr:uid="{FE2E4751-23A1-443E-A06D-B4B73D4BD3D1}"/>
    <cellStyle name="Currency 5 7" xfId="1984" xr:uid="{00000000-0005-0000-0000-0000FB030000}"/>
    <cellStyle name="Currency 5 7 2" xfId="2481" xr:uid="{00000000-0005-0000-0000-0000E3020000}"/>
    <cellStyle name="Currency 5 7 2 2" xfId="7605" xr:uid="{81B6ED4A-CE42-4A61-BC5D-69B84F9C950A}"/>
    <cellStyle name="Currency 5 7 2 2 2" xfId="17985" xr:uid="{EC1E4757-EBAC-4784-BD20-FAE4953C5107}"/>
    <cellStyle name="Currency 5 7 2 3" xfId="10438" xr:uid="{D96C0D71-7FB5-47A8-A8D2-DFF0C562FC28}"/>
    <cellStyle name="Currency 5 7 2 3 2" xfId="20818" xr:uid="{5704FB28-4B0F-4916-BAB8-DD4E455FE1C1}"/>
    <cellStyle name="Currency 5 7 2 4" xfId="28060" xr:uid="{176DABD7-062A-41D4-A3E9-5125FE11A5A2}"/>
    <cellStyle name="Currency 5 7 2 5" xfId="28111" xr:uid="{089B1CD4-9833-4307-A3A8-197B98A42D20}"/>
    <cellStyle name="Currency 5 7 2 6" xfId="15152" xr:uid="{E7288997-845B-4A37-A39E-CB8CA64486CE}"/>
    <cellStyle name="Currency 5 7 3" xfId="3647" xr:uid="{00000000-0005-0000-0000-0000FB030000}"/>
    <cellStyle name="Currency 5 7 4" xfId="5717" xr:uid="{D5A2B45C-A8A1-436C-867B-5602BB3F9600}"/>
    <cellStyle name="Currency 5 7 4 2" xfId="29866" xr:uid="{78EF0E7C-CE30-48B2-8566-392947B9B818}"/>
    <cellStyle name="Currency 5 7 5" xfId="25197" xr:uid="{F805B778-1D64-4E1D-8196-D016BB112E02}"/>
    <cellStyle name="Currency 5 7 6" xfId="12868" xr:uid="{0768B0B1-F2DF-46EA-BF3F-F005417F30AF}"/>
    <cellStyle name="Currency 5 8" xfId="1964" xr:uid="{00000000-0005-0000-0000-0000FC030000}"/>
    <cellStyle name="Currency 5 8 2" xfId="2175" xr:uid="{00000000-0005-0000-0000-0000CA020000}"/>
    <cellStyle name="Currency 5 8 2 2" xfId="7301" xr:uid="{2BA16162-0B6E-4C20-8A60-28E540FB236F}"/>
    <cellStyle name="Currency 5 8 2 2 2" xfId="17681" xr:uid="{2CEA732B-993F-4E49-B872-4050164EE667}"/>
    <cellStyle name="Currency 5 8 2 3" xfId="10134" xr:uid="{66F8AB2E-3877-4275-A413-CAAED56745D9}"/>
    <cellStyle name="Currency 5 8 2 3 2" xfId="20514" xr:uid="{F81159EA-7D78-4921-A44E-95C8EE2125C2}"/>
    <cellStyle name="Currency 5 8 2 4" xfId="26737" xr:uid="{6FD107C8-114F-437F-825E-FA84EED388ED}"/>
    <cellStyle name="Currency 5 8 2 5" xfId="26489" xr:uid="{D98CFA33-C3DA-4AA7-9704-EC68A6C02AD1}"/>
    <cellStyle name="Currency 5 8 2 6" xfId="14848" xr:uid="{E36A90A7-BB3D-4AB2-AD35-1E4820D63B8B}"/>
    <cellStyle name="Currency 5 8 3" xfId="3699" xr:uid="{00000000-0005-0000-0000-0000FC030000}"/>
    <cellStyle name="Currency 5 8 4" xfId="23105" xr:uid="{CBC88581-24CC-458C-88B9-2467C62CDA1B}"/>
    <cellStyle name="Currency 5 9" xfId="3890" xr:uid="{089FD322-7546-4AC5-8174-2B983C2A3FFE}"/>
    <cellStyle name="Currency 5 9 2" xfId="8721" xr:uid="{46C8EBAA-AF0F-49E2-B11D-4F23B851DDE3}"/>
    <cellStyle name="Currency 5 9 2 2" xfId="19101" xr:uid="{3CB0A62C-3199-451E-93BA-2F628417CE2F}"/>
    <cellStyle name="Currency 5 9 3" xfId="11554" xr:uid="{412B073C-4D5A-4365-8D2A-427813A664D6}"/>
    <cellStyle name="Currency 5 9 3 2" xfId="21934" xr:uid="{380DAE2D-2C25-449B-A3D6-DCB50C838165}"/>
    <cellStyle name="Currency 5 9 4" xfId="26138" xr:uid="{369AE772-9A07-4F68-A207-2E6415819356}"/>
    <cellStyle name="Currency 5 9 5" xfId="25848" xr:uid="{EBFBB05E-9A8E-4913-AC3E-CC6EB926AF5B}"/>
    <cellStyle name="Currency 5 9 6" xfId="16268" xr:uid="{0C6BF226-38BF-43C2-AEDA-7E1BF8DDD751}"/>
    <cellStyle name="Currency 6" xfId="597" xr:uid="{00000000-0005-0000-0000-0000FD030000}"/>
    <cellStyle name="Currency 6 10" xfId="9560" xr:uid="{1EA0F611-3155-48A5-8C31-EEC6CE029B84}"/>
    <cellStyle name="Currency 6 10 2" xfId="19940" xr:uid="{14666BCF-C789-4475-BFDE-8152F12E9745}"/>
    <cellStyle name="Currency 6 11" xfId="23618" xr:uid="{7664BDC0-6195-4172-9E81-37B7AE460F56}"/>
    <cellStyle name="Currency 6 12" xfId="12491" xr:uid="{D12D9897-9D11-4078-925E-AEBA1F89B9F2}"/>
    <cellStyle name="Currency 6 2" xfId="1986" xr:uid="{00000000-0005-0000-0000-0000FE030000}"/>
    <cellStyle name="Currency 6 2 2" xfId="3117" xr:uid="{00000000-0005-0000-0000-0000E6020000}"/>
    <cellStyle name="Currency 6 2 2 2" xfId="6175" xr:uid="{41933847-B37D-4CF3-B1C3-C2A3F0023F76}"/>
    <cellStyle name="Currency 6 2 2 2 2" xfId="25463" xr:uid="{C5B4FCA3-71BB-46EB-B165-796FF42A1962}"/>
    <cellStyle name="Currency 6 2 2 2 2 2" xfId="26041" xr:uid="{49327C3C-5CC5-4E00-A2C7-077FC4F6646A}"/>
    <cellStyle name="Currency 6 2 2 2 2 3" xfId="31159" xr:uid="{7174CBCE-36C5-49A4-8A6A-16D407A6799D}"/>
    <cellStyle name="Currency 6 2 2 2 3" xfId="27793" xr:uid="{F7BA3B34-2026-45D8-BC9D-A78B757B57CC}"/>
    <cellStyle name="Currency 6 2 2 2 4" xfId="15743" xr:uid="{96897134-F6B2-40EC-9D96-14782BAB8DB0}"/>
    <cellStyle name="Currency 6 2 2 3" xfId="8196" xr:uid="{935FC321-B1BF-4E0C-9691-C96009EC3645}"/>
    <cellStyle name="Currency 6 2 2 3 2" xfId="18576" xr:uid="{41DDD923-352C-4561-812D-9F1C77F6D68A}"/>
    <cellStyle name="Currency 6 2 2 4" xfId="11029" xr:uid="{12F3EE4D-909E-4E6C-BAB4-2A665E6B37D7}"/>
    <cellStyle name="Currency 6 2 2 4 2" xfId="21409" xr:uid="{B12CEDAB-C56F-4467-9B7D-62209E82D808}"/>
    <cellStyle name="Currency 6 2 2 5" xfId="24480" xr:uid="{B9ABA610-844E-4614-BED9-97A27F232E46}"/>
    <cellStyle name="Currency 6 2 2 5 2" xfId="30089" xr:uid="{0BC24850-1976-4B8D-9771-DD8AE4D32C86}"/>
    <cellStyle name="Currency 6 2 2 6" xfId="28367" xr:uid="{EBCA16AE-96D4-488D-A986-859CC7AA8139}"/>
    <cellStyle name="Currency 6 2 2 7" xfId="13637" xr:uid="{C0201F41-C9BE-43C8-A20F-53347090CEC1}"/>
    <cellStyle name="Currency 6 2 3" xfId="2703" xr:uid="{00000000-0005-0000-0000-0000E5020000}"/>
    <cellStyle name="Currency 6 2 3 2" xfId="7826" xr:uid="{F41249D0-7A9D-49D8-B97E-C71575881320}"/>
    <cellStyle name="Currency 6 2 3 2 2" xfId="27036" xr:uid="{C6DBE360-F8D9-4524-8089-2596FC9BD3A5}"/>
    <cellStyle name="Currency 6 2 3 2 3" xfId="28226" xr:uid="{D945A51B-627C-432C-82FB-D3AEB4B6BA7C}"/>
    <cellStyle name="Currency 6 2 3 2 4" xfId="18206" xr:uid="{E8D108F8-6C70-4CA6-BB20-483DC8D21A83}"/>
    <cellStyle name="Currency 6 2 3 3" xfId="10659" xr:uid="{EA5F64A1-BB6C-4133-87BA-209B1E04BE7A}"/>
    <cellStyle name="Currency 6 2 3 3 2" xfId="21039" xr:uid="{2209A6D1-CB4E-49BC-BE78-A9256B537895}"/>
    <cellStyle name="Currency 6 2 3 4" xfId="24804" xr:uid="{90B1C746-CEC8-4244-AC5B-0741602C24AB}"/>
    <cellStyle name="Currency 6 2 3 5" xfId="15373" xr:uid="{932ADFCE-F4FC-461A-828F-1AE3D6AE8352}"/>
    <cellStyle name="Currency 6 2 4" xfId="3655" xr:uid="{00000000-0005-0000-0000-0000FE030000}"/>
    <cellStyle name="Currency 6 2 4 2" xfId="28453" xr:uid="{63F8D999-7F7B-4DAE-890C-454CEE7A69B1}"/>
    <cellStyle name="Currency 6 2 4 3" xfId="25893" xr:uid="{7C3EFCC2-60A4-44AB-9B00-3C8AEB3CC08F}"/>
    <cellStyle name="Currency 6 2 5" xfId="4280" xr:uid="{0A54B1B6-D5EC-4B60-8488-8E844F69E768}"/>
    <cellStyle name="Currency 6 2 5 2" xfId="9051" xr:uid="{96D08450-67FA-427F-A700-EE2FA7C1E6D0}"/>
    <cellStyle name="Currency 6 2 5 2 2" xfId="19431" xr:uid="{8B446E14-3E80-406E-AB72-E793AB585FB6}"/>
    <cellStyle name="Currency 6 2 5 2 3" xfId="31055" xr:uid="{5A5FF8E9-866E-408A-B46E-C2931AFFF820}"/>
    <cellStyle name="Currency 6 2 5 2 4" xfId="30908" xr:uid="{BE2DD6EC-46BA-44B9-B70A-5F3A211DC23A}"/>
    <cellStyle name="Currency 6 2 5 3" xfId="11884" xr:uid="{6FED515D-769D-402D-BE61-E7E5C151CA14}"/>
    <cellStyle name="Currency 6 2 5 3 2" xfId="22264" xr:uid="{77DDBDA7-10D1-494E-853A-E3E54A80E644}"/>
    <cellStyle name="Currency 6 2 5 4" xfId="26218" xr:uid="{F88209D4-2611-4A4D-80C0-183001678291}"/>
    <cellStyle name="Currency 6 2 5 5" xfId="27665" xr:uid="{EDFDCC1C-357B-436A-9571-FC29BC349F21}"/>
    <cellStyle name="Currency 6 2 5 6" xfId="16598" xr:uid="{689D998D-21E7-44E1-B5E5-EEF577F2B970}"/>
    <cellStyle name="Currency 6 2 6" xfId="5719" xr:uid="{211A447E-EC8D-47DF-A862-D72C839427FA}"/>
    <cellStyle name="Currency 6 2 6 2" xfId="29731" xr:uid="{CA4427FA-A10B-4481-823D-5EF31B041201}"/>
    <cellStyle name="Currency 6 2 6 2 2" xfId="30997" xr:uid="{EF69C268-86AE-4EDB-AC7E-3233C401BC61}"/>
    <cellStyle name="Currency 6 2 7" xfId="24757" xr:uid="{E9123834-46AB-4CF8-ABC6-146C5D9A9E59}"/>
    <cellStyle name="Currency 6 2 8" xfId="13120" xr:uid="{AF98AD0D-47DC-446A-B679-F04EDFEFA06F}"/>
    <cellStyle name="Currency 6 2 9" xfId="29997" xr:uid="{9296D3E2-4786-402C-9F10-BE45CC94E49E}"/>
    <cellStyle name="Currency 6 3" xfId="1987" xr:uid="{00000000-0005-0000-0000-0000FF030000}"/>
    <cellStyle name="Currency 6 3 2" xfId="3118" xr:uid="{00000000-0005-0000-0000-0000E7020000}"/>
    <cellStyle name="Currency 6 3 2 2" xfId="8197" xr:uid="{A42269E5-EF6D-4546-883F-087D96D68D71}"/>
    <cellStyle name="Currency 6 3 2 2 2" xfId="28862" xr:uid="{D8DF697A-1BCE-42F1-B1E7-69818B45F003}"/>
    <cellStyle name="Currency 6 3 2 2 3" xfId="27522" xr:uid="{01BC7D5D-223E-4CAC-ACAC-DEE3D97D95FD}"/>
    <cellStyle name="Currency 6 3 2 2 4" xfId="18577" xr:uid="{BAFB95C7-D894-4254-9F23-CC8D8627E608}"/>
    <cellStyle name="Currency 6 3 2 3" xfId="11030" xr:uid="{DB002C45-3523-403B-92E9-95BAF0B84C52}"/>
    <cellStyle name="Currency 6 3 2 3 2" xfId="21410" xr:uid="{97F49ADB-395D-4F19-8B4A-AA2DD331D327}"/>
    <cellStyle name="Currency 6 3 2 4" xfId="23411" xr:uid="{331CA974-3839-4E27-88BD-C4F3536B56DC}"/>
    <cellStyle name="Currency 6 3 2 5" xfId="15744" xr:uid="{3D44AFBD-6996-4D3D-9D97-27BC1D839A73}"/>
    <cellStyle name="Currency 6 3 3" xfId="3548" xr:uid="{00000000-0005-0000-0000-0000FF030000}"/>
    <cellStyle name="Currency 6 3 4" xfId="4438" xr:uid="{ED58BECA-A716-49F3-8373-3BDA6CD396BE}"/>
    <cellStyle name="Currency 6 3 4 2" xfId="9209" xr:uid="{F7AB1362-96BC-4846-AC98-58AA61C4ADF0}"/>
    <cellStyle name="Currency 6 3 4 2 2" xfId="19589" xr:uid="{2416904C-F46A-405C-9FE3-E739BF625B09}"/>
    <cellStyle name="Currency 6 3 4 2 3" xfId="31103" xr:uid="{7343AD9B-9F62-4FE0-BEFA-F619984343F2}"/>
    <cellStyle name="Currency 6 3 4 2 4" xfId="30909" xr:uid="{B5D80BAF-81AD-475A-AFB2-441CB8F3FF0E}"/>
    <cellStyle name="Currency 6 3 4 3" xfId="12042" xr:uid="{808FC44F-BE7D-400B-865D-37EAC5AE0468}"/>
    <cellStyle name="Currency 6 3 4 3 2" xfId="22422" xr:uid="{63D3AC90-D885-4124-992E-75268A560771}"/>
    <cellStyle name="Currency 6 3 4 4" xfId="16756" xr:uid="{D834180F-68F2-40D5-B9E3-BE0B0228C591}"/>
    <cellStyle name="Currency 6 3 5" xfId="5720" xr:uid="{216E36E5-E6BE-4018-A098-F238F6D5197E}"/>
    <cellStyle name="Currency 6 3 5 2" xfId="29715" xr:uid="{00913BD0-ABC3-4764-9C14-4A1079851A3F}"/>
    <cellStyle name="Currency 6 3 6" xfId="23592" xr:uid="{816385BB-9A36-41AC-AB41-223E5D48DAF7}"/>
    <cellStyle name="Currency 6 3 7" xfId="13638" xr:uid="{F82B903B-0C41-4CDC-8103-12D78468FD01}"/>
    <cellStyle name="Currency 6 4" xfId="1985" xr:uid="{00000000-0005-0000-0000-000000040000}"/>
    <cellStyle name="Currency 6 4 2" xfId="3116" xr:uid="{00000000-0005-0000-0000-0000E8020000}"/>
    <cellStyle name="Currency 6 4 2 2" xfId="8195" xr:uid="{9CBED767-ABC8-441E-B684-E9B5EBA52657}"/>
    <cellStyle name="Currency 6 4 2 2 2" xfId="28861" xr:uid="{7C250B5E-154C-4DE5-A0CC-D6485A63AF0C}"/>
    <cellStyle name="Currency 6 4 2 2 3" xfId="27792" xr:uid="{167F707A-BFA8-4003-BC7C-34480F30AF81}"/>
    <cellStyle name="Currency 6 4 2 2 4" xfId="18575" xr:uid="{9E96AF3C-CC09-4EC3-A506-996BCEF3600D}"/>
    <cellStyle name="Currency 6 4 2 3" xfId="11028" xr:uid="{E127B122-23EA-477E-A860-ECEA5366CDB4}"/>
    <cellStyle name="Currency 6 4 2 3 2" xfId="21408" xr:uid="{132D29D2-3492-42D0-A488-324147D9FCA5}"/>
    <cellStyle name="Currency 6 4 2 4" xfId="25756" xr:uid="{765C5510-ED98-4DB0-9C6E-A26BCE9DF2E0}"/>
    <cellStyle name="Currency 6 4 2 5" xfId="15742" xr:uid="{48F901EA-C6B5-43C6-9851-A3444CE29B6A}"/>
    <cellStyle name="Currency 6 4 3" xfId="3553" xr:uid="{00000000-0005-0000-0000-000000040000}"/>
    <cellStyle name="Currency 6 4 4" xfId="5718" xr:uid="{11FA6911-EB75-43D7-84D4-A0499B2EEBBB}"/>
    <cellStyle name="Currency 6 4 4 2" xfId="29977" xr:uid="{AF218B08-8952-477D-9428-2F58BAAF89AB}"/>
    <cellStyle name="Currency 6 4 5" xfId="24859" xr:uid="{5F7FD4A1-DB18-425B-B6D1-66A6965E70C1}"/>
    <cellStyle name="Currency 6 4 6" xfId="13636" xr:uid="{6DF1BF81-40CD-468A-B241-4518F1185C6D}"/>
    <cellStyle name="Currency 6 5" xfId="2655" xr:uid="{00000000-0005-0000-0000-0000E9020000}"/>
    <cellStyle name="Currency 6 5 2" xfId="5914" xr:uid="{884454CE-9BB5-4952-A318-76C10FC2969B}"/>
    <cellStyle name="Currency 6 5 2 2" xfId="27782" xr:uid="{4FDB38CB-03AA-42FF-B207-98D7582340D6}"/>
    <cellStyle name="Currency 6 5 2 3" xfId="28531" xr:uid="{A6A2558C-E1CD-4C2B-9176-8E13D2286CC5}"/>
    <cellStyle name="Currency 6 5 2 4" xfId="15326" xr:uid="{D9FDA700-08F4-4C71-93E9-9407BC6B886E}"/>
    <cellStyle name="Currency 6 5 3" xfId="7779" xr:uid="{F2FAB7B5-F236-4DC4-B28B-3A6854E4B875}"/>
    <cellStyle name="Currency 6 5 3 2" xfId="18159" xr:uid="{0C874C31-2A39-405A-A16A-A06F88C1AC35}"/>
    <cellStyle name="Currency 6 5 4" xfId="10612" xr:uid="{CB2DA553-5D06-48A8-AB3B-AACFD3650070}"/>
    <cellStyle name="Currency 6 5 4 2" xfId="20992" xr:uid="{1403120B-21CB-46E2-9B76-9DD978DC38D4}"/>
    <cellStyle name="Currency 6 5 5" xfId="24612" xr:uid="{67F13161-25AE-4408-95FE-08905A1D8AA1}"/>
    <cellStyle name="Currency 6 5 6" xfId="13056" xr:uid="{E9754CFD-B7FF-45FA-A0ED-3474F3A0F8F5}"/>
    <cellStyle name="Currency 6 6" xfId="2260" xr:uid="{00000000-0005-0000-0000-0000E4020000}"/>
    <cellStyle name="Currency 6 6 2" xfId="7386" xr:uid="{7C3D1EAE-4B6B-474E-9444-4BA9474956D4}"/>
    <cellStyle name="Currency 6 6 2 2" xfId="17766" xr:uid="{7157F5A0-44A1-4505-AA98-97C60BBF8A9B}"/>
    <cellStyle name="Currency 6 6 3" xfId="10219" xr:uid="{2FF151E0-A286-4D71-B98D-0244C7A48819}"/>
    <cellStyle name="Currency 6 6 3 2" xfId="20599" xr:uid="{B845B794-5689-492F-9725-A7C4850136EE}"/>
    <cellStyle name="Currency 6 6 4" xfId="24752" xr:uid="{ECD448A1-191F-40A2-AC56-85EC7F255739}"/>
    <cellStyle name="Currency 6 6 5" xfId="27106" xr:uid="{E7222C6F-38D4-4265-BAD5-F6A728370D82}"/>
    <cellStyle name="Currency 6 6 6" xfId="14933" xr:uid="{9160889B-8DC8-4D98-822E-48072C4B21D1}"/>
    <cellStyle name="Currency 6 7" xfId="3879" xr:uid="{360D4F66-F527-41D6-8F24-FCC5A5565C18}"/>
    <cellStyle name="Currency 6 7 2" xfId="8710" xr:uid="{17793515-7535-4B1E-AA90-9C7F622372E0}"/>
    <cellStyle name="Currency 6 7 2 2" xfId="19090" xr:uid="{04A3C4D1-648D-45E3-9B5E-0D47174CAAE3}"/>
    <cellStyle name="Currency 6 7 2 3" xfId="31004" xr:uid="{975FE8FC-D74B-4BAB-BB02-E6313F0E9F56}"/>
    <cellStyle name="Currency 6 7 2 4" xfId="30907" xr:uid="{8B99E9DC-DF10-4D98-B2A7-FC4E44B23349}"/>
    <cellStyle name="Currency 6 7 3" xfId="11543" xr:uid="{8A54C42F-7E13-48C8-80EA-59EB08013AEF}"/>
    <cellStyle name="Currency 6 7 3 2" xfId="21923" xr:uid="{7BBA711C-00CF-466C-9E78-9C3F01AD11AB}"/>
    <cellStyle name="Currency 6 7 4" xfId="26482" xr:uid="{E34036AA-DC09-4709-8C5E-380A56D25544}"/>
    <cellStyle name="Currency 6 7 5" xfId="27946" xr:uid="{467C4526-CA73-4ED5-8981-41B423076598}"/>
    <cellStyle name="Currency 6 7 6" xfId="16257" xr:uid="{7BC8DB39-A4BD-44E8-BB49-CB6E0CA6B3C2}"/>
    <cellStyle name="Currency 6 8" xfId="4979" xr:uid="{B78EC983-8FF8-45D6-A2BE-5944B0A2127E}"/>
    <cellStyle name="Currency 6 8 2" xfId="14274" xr:uid="{457A1028-6AA1-48DA-861B-93D3474006AF}"/>
    <cellStyle name="Currency 6 9" xfId="6727" xr:uid="{FEDA079E-B119-4EF6-B8D5-5B72B9E2447A}"/>
    <cellStyle name="Currency 6 9 2" xfId="17107" xr:uid="{C5054BCD-63D8-4D93-8946-F8D687080C64}"/>
    <cellStyle name="Currency 7" xfId="2689" xr:uid="{00000000-0005-0000-0000-0000EA020000}"/>
    <cellStyle name="Currency 7 2" xfId="3119" xr:uid="{00000000-0005-0000-0000-0000EB020000}"/>
    <cellStyle name="Currency 7 2 2" xfId="6176" xr:uid="{D9E1B83A-3F24-471B-9EDA-B54E6533FE98}"/>
    <cellStyle name="Currency 7 2 2 2" xfId="24684" xr:uid="{CEFCDACB-282E-4FF9-BC48-3099B0FC7EE8}"/>
    <cellStyle name="Currency 7 2 2 2 2" xfId="26464" xr:uid="{A5B4D759-8536-4897-8E66-68106CAB1926}"/>
    <cellStyle name="Currency 7 2 2 2 3" xfId="31154" xr:uid="{A4B65126-91AD-4731-B18E-C941117B3CBF}"/>
    <cellStyle name="Currency 7 2 2 3" xfId="27288" xr:uid="{AB679207-A083-4BDA-AAF7-C356897E6C22}"/>
    <cellStyle name="Currency 7 2 2 4" xfId="15745" xr:uid="{D39065B7-B32F-45CB-83B8-87230959F43A}"/>
    <cellStyle name="Currency 7 2 3" xfId="8198" xr:uid="{3C3DEA77-9252-4CA8-95EE-509344333E7F}"/>
    <cellStyle name="Currency 7 2 3 2" xfId="28863" xr:uid="{68F4C44D-B657-416C-80FC-5D2B8078A738}"/>
    <cellStyle name="Currency 7 2 3 3" xfId="25955" xr:uid="{764CC72C-A203-49F1-83F5-21D1E1AC9C73}"/>
    <cellStyle name="Currency 7 2 3 4" xfId="18578" xr:uid="{46A679A2-A92A-43BF-8655-ACEB4DC7A7E3}"/>
    <cellStyle name="Currency 7 2 4" xfId="11031" xr:uid="{CE58C3F8-7D55-4BB5-BCAF-F941D45451FF}"/>
    <cellStyle name="Currency 7 2 4 2" xfId="21411" xr:uid="{3C7DC662-43E0-46B4-AC8B-4A2C14775DCF}"/>
    <cellStyle name="Currency 7 2 5" xfId="24753" xr:uid="{1744AF6C-B642-4038-B9F9-51CE37983E0F}"/>
    <cellStyle name="Currency 7 2 6" xfId="13639" xr:uid="{C64D0CCC-D5E4-4BBA-8D76-FCFD2937BB16}"/>
    <cellStyle name="Currency 7 2 6 2" xfId="30083" xr:uid="{A2DDCFAE-5DAF-42B0-8BC1-D233D3247146}"/>
    <cellStyle name="Currency 7 3" xfId="4271" xr:uid="{5108D09C-1E19-45C4-93DC-64048A56B178}"/>
    <cellStyle name="Currency 7 3 2" xfId="9042" xr:uid="{8F7597DB-637C-46B3-83BD-6588FA3E34D5}"/>
    <cellStyle name="Currency 7 3 2 2" xfId="29094" xr:uid="{06FC2BF0-EBD5-4CEB-9242-29A9386AB13C}"/>
    <cellStyle name="Currency 7 3 2 3" xfId="28686" xr:uid="{A3FB48B2-3692-4591-8E9F-3E16484E5530}"/>
    <cellStyle name="Currency 7 3 2 4" xfId="19422" xr:uid="{8B236A8B-DEBD-4E86-A4CE-0E6F116B28C3}"/>
    <cellStyle name="Currency 7 3 2 5" xfId="31046" xr:uid="{FF6DB03D-F4BC-4037-887B-3140CF3B8F7C}"/>
    <cellStyle name="Currency 7 3 3" xfId="11875" xr:uid="{C614D5A7-091C-4DD5-BA80-8AEEF15D9816}"/>
    <cellStyle name="Currency 7 3 3 2" xfId="22255" xr:uid="{945F5127-9043-4071-B578-DE8BFB6A1213}"/>
    <cellStyle name="Currency 7 3 4" xfId="24602" xr:uid="{3F6D4EEB-B317-43CE-93BF-EB575C97ED08}"/>
    <cellStyle name="Currency 7 3 5" xfId="16589" xr:uid="{C10B803F-9C27-4444-8090-74F8AD11404E}"/>
    <cellStyle name="Currency 7 4" xfId="5921" xr:uid="{888BDFFC-D2BF-45F4-A2B0-4399EE5C49DE}"/>
    <cellStyle name="Currency 7 4 2" xfId="25903" xr:uid="{3BF6F9AB-DC2E-447F-A41D-2567B62C22C6}"/>
    <cellStyle name="Currency 7 4 3" xfId="28061" xr:uid="{AA463E49-7A22-4909-979B-7CAF52DEDD91}"/>
    <cellStyle name="Currency 7 4 4" xfId="15359" xr:uid="{F3E089C9-EB82-4D8E-A808-DBDDFDF0CBC6}"/>
    <cellStyle name="Currency 7 5" xfId="7812" xr:uid="{6050E524-E0E1-4F67-919D-9C66FA0948FE}"/>
    <cellStyle name="Currency 7 5 2" xfId="28083" xr:uid="{A188E16C-5F3D-4633-9AD1-4AE3F6637154}"/>
    <cellStyle name="Currency 7 5 3" xfId="27116" xr:uid="{9FBEB50B-1AEB-4BCF-8344-A76646EF3686}"/>
    <cellStyle name="Currency 7 5 4" xfId="18192" xr:uid="{C204D0C8-FB98-404D-9491-702EDA690BB0}"/>
    <cellStyle name="Currency 7 6" xfId="10645" xr:uid="{6C513F88-72EA-4351-861A-D129ADD4254E}"/>
    <cellStyle name="Currency 7 6 2" xfId="21025" xr:uid="{FEDA0071-305A-4ED3-9BCA-BD38BD64DF1D}"/>
    <cellStyle name="Currency 7 7" xfId="23841" xr:uid="{18EA0297-8161-4A87-A071-53E82500C750}"/>
    <cellStyle name="Currency 7 8" xfId="24055" xr:uid="{D9559532-AA1D-410A-986C-78FAAC4D8BA3}"/>
    <cellStyle name="Currency 7 8 2" xfId="29984" xr:uid="{38CCC4F8-3A05-4E8F-A88E-F9A4A5382814}"/>
    <cellStyle name="Currency 7 9" xfId="13101" xr:uid="{30FB82D5-F473-4E05-BB1D-109AEF4101FC}"/>
    <cellStyle name="Currency 8" xfId="4934" xr:uid="{F197CEBD-2C5D-4CBF-9D96-43D31DB105BC}"/>
    <cellStyle name="Currency 8 2" xfId="25601" xr:uid="{0A3EC9D9-FE1A-46FC-829B-E8E11294A4C2}"/>
    <cellStyle name="Currency 8 3" xfId="14226" xr:uid="{12253B7A-9A70-4C29-8C8E-F200B7DAA98B}"/>
    <cellStyle name="Currency 8 4" xfId="30929" xr:uid="{D45966F1-6C24-42C2-8D71-F9FB2965BA9E}"/>
    <cellStyle name="Currency 9" xfId="6679" xr:uid="{92AD7E56-FF09-4440-B173-1094A71FB0D3}"/>
    <cellStyle name="Currency 9 2" xfId="17059" xr:uid="{0C41D9B8-0642-4B4B-B1BC-B3A2DB898A07}"/>
    <cellStyle name="Emphasis 1" xfId="598" xr:uid="{00000000-0005-0000-0000-000001040000}"/>
    <cellStyle name="Emphasis 2" xfId="599" xr:uid="{00000000-0005-0000-0000-000002040000}"/>
    <cellStyle name="Emphasis 3" xfId="600" xr:uid="{00000000-0005-0000-0000-000003040000}"/>
    <cellStyle name="Explanatory Text" xfId="29485" builtinId="53" customBuiltin="1"/>
    <cellStyle name="Explanatory Text 2" xfId="29552" xr:uid="{B4576BC8-55D4-46C7-856A-8A52C91891FA}"/>
    <cellStyle name="FundHeaderRowCol.*" xfId="12313" xr:uid="{30107591-BA76-4D19-A887-3FEAE1650577}"/>
    <cellStyle name="FundHeaderRowCol.1" xfId="12314" xr:uid="{00EFF92D-2F4D-4486-B652-96404B414C85}"/>
    <cellStyle name="FundHeaderRowCol.2" xfId="12315" xr:uid="{69018372-DFBE-43C7-B42A-CF4B4A9EA553}"/>
    <cellStyle name="FundSectionHeaderRowDescCol" xfId="12316" xr:uid="{8BD053DD-2230-48D8-AC57-44B3DE83240D}"/>
    <cellStyle name="FundSectionHeaderRowJERefCol" xfId="12317" xr:uid="{8CE873D4-FF14-4149-A394-6FF189B8DF37}"/>
    <cellStyle name="FundSectionHeaderRowNameCol" xfId="12318" xr:uid="{AF61B6DD-8826-4CF0-90CF-282A2B921CC6}"/>
    <cellStyle name="Good" xfId="4830" builtinId="26" customBuiltin="1"/>
    <cellStyle name="Good 2" xfId="601" xr:uid="{00000000-0005-0000-0000-000004040000}"/>
    <cellStyle name="Good 3" xfId="602" xr:uid="{00000000-0005-0000-0000-000005040000}"/>
    <cellStyle name="Good 4" xfId="29553" xr:uid="{73D04EFA-6288-4DE1-AC60-080AD9DDB73A}"/>
    <cellStyle name="GroupSectionHeaderRowBalance" xfId="12319" xr:uid="{DA166E2E-B504-4B9A-8852-CD4BEAFC2AAE}"/>
    <cellStyle name="GroupSectionHeaderRowDescCol" xfId="12320" xr:uid="{09A65350-37C6-483C-9076-B9B9EE9DB424}"/>
    <cellStyle name="GroupSectionHeaderRowNameCol" xfId="12321" xr:uid="{48CEC677-4043-42C1-A934-4F76033302EF}"/>
    <cellStyle name="GroupSelectionHeaderRowJERefCol" xfId="12322" xr:uid="{94232F09-04F3-4E6D-B7DB-04F59E9CD5DE}"/>
    <cellStyle name="Heading 1" xfId="4826" builtinId="16" customBuiltin="1"/>
    <cellStyle name="Heading 1 2" xfId="603" xr:uid="{00000000-0005-0000-0000-000006040000}"/>
    <cellStyle name="Heading 1 3" xfId="604" xr:uid="{00000000-0005-0000-0000-000007040000}"/>
    <cellStyle name="Heading 1 4" xfId="29554" xr:uid="{CA4BF050-0BB8-4C07-AB32-EEDEC7DE8D02}"/>
    <cellStyle name="Heading 2" xfId="4827" builtinId="17" customBuiltin="1"/>
    <cellStyle name="Heading 2 2" xfId="605" xr:uid="{00000000-0005-0000-0000-000008040000}"/>
    <cellStyle name="Heading 2 3" xfId="606" xr:uid="{00000000-0005-0000-0000-000009040000}"/>
    <cellStyle name="Heading 2 4" xfId="29555" xr:uid="{C46319D0-77EB-4CD4-930D-A0782678B5C8}"/>
    <cellStyle name="Heading 3" xfId="4828" builtinId="18" customBuiltin="1"/>
    <cellStyle name="Heading 3 2" xfId="607" xr:uid="{00000000-0005-0000-0000-00000A040000}"/>
    <cellStyle name="Heading 3 2 2" xfId="29556" xr:uid="{34280CFD-9731-497F-BC7D-6606D1BE1D50}"/>
    <cellStyle name="Heading 3 3" xfId="608" xr:uid="{00000000-0005-0000-0000-00000B040000}"/>
    <cellStyle name="Heading 3 3 2" xfId="29557" xr:uid="{7F9170D1-699D-48ED-ACD3-2207BA3A3A38}"/>
    <cellStyle name="Heading 3 4" xfId="29558" xr:uid="{32EE2CF5-75CA-4329-B9DB-F327B55E31FB}"/>
    <cellStyle name="Heading 4" xfId="4829" builtinId="19" customBuiltin="1"/>
    <cellStyle name="Heading 4 2" xfId="609" xr:uid="{00000000-0005-0000-0000-00000C040000}"/>
    <cellStyle name="Heading 4 3" xfId="610" xr:uid="{00000000-0005-0000-0000-00000D040000}"/>
    <cellStyle name="Heading 4 4" xfId="29559" xr:uid="{26CF4506-3C0C-4149-82F5-67DE7222738E}"/>
    <cellStyle name="Hyperlink" xfId="611" builtinId="8"/>
    <cellStyle name="Hyperlink 2" xfId="612" xr:uid="{00000000-0005-0000-0000-00000F040000}"/>
    <cellStyle name="Hyperlink 2 2" xfId="29595" xr:uid="{AFC0C00D-F11C-4445-A195-9C58C7F6F9AF}"/>
    <cellStyle name="Hyperlink 3" xfId="613" xr:uid="{00000000-0005-0000-0000-000010040000}"/>
    <cellStyle name="Hyperlink 4" xfId="614" xr:uid="{00000000-0005-0000-0000-000011040000}"/>
    <cellStyle name="Hyperlink 5" xfId="29596" xr:uid="{53BF9B33-031B-4A47-A462-794552C5F5C4}"/>
    <cellStyle name="Input" xfId="4832" builtinId="20" customBuiltin="1"/>
    <cellStyle name="Input 2" xfId="615" xr:uid="{00000000-0005-0000-0000-000012040000}"/>
    <cellStyle name="Input 3" xfId="616" xr:uid="{00000000-0005-0000-0000-000013040000}"/>
    <cellStyle name="Input 4" xfId="29560" xr:uid="{C0B9884E-84BA-41A6-ADBA-85A7A4A4B29C}"/>
    <cellStyle name="JEDescriptionRowNameCol" xfId="12323" xr:uid="{D7AC7BB0-9688-456A-B8D3-FA09DD0137F5}"/>
    <cellStyle name="JEDetailRowCreditCol" xfId="12324" xr:uid="{2B66B052-A8A2-4315-8820-BA95C9FC0D86}"/>
    <cellStyle name="JEDetailRowDebitCol" xfId="12325" xr:uid="{BA43A963-4B13-4778-AB36-88E6086C035F}"/>
    <cellStyle name="JEDetailRowDescCol" xfId="12326" xr:uid="{866EA52A-1467-4A66-8C56-CBBB989288FF}"/>
    <cellStyle name="JEDetailRowNameCol" xfId="12327" xr:uid="{D5EDB40B-5B17-40F4-BA94-A5C2FF9895DF}"/>
    <cellStyle name="JEDetailRowWPRefCol" xfId="12328" xr:uid="{388908A3-E726-44B7-A73F-A3C06954DF15}"/>
    <cellStyle name="JEIdentityRowDescCol" xfId="12329" xr:uid="{825B0865-A30D-4C62-8B41-AA14FFCCB4D4}"/>
    <cellStyle name="JEIdentityRowNameCol" xfId="12330" xr:uid="{A0A88C57-EFB6-4680-B416-FABA545BB0F9}"/>
    <cellStyle name="JEIdentityRowWPRefCol" xfId="12331" xr:uid="{AA8FCA78-A35F-435A-9773-AE7D5DFEB05A}"/>
    <cellStyle name="JETotalRowCreditCol" xfId="12332" xr:uid="{CBC2F19F-9212-4A47-B1E9-F8CBBFEB30BF}"/>
    <cellStyle name="JETotalRowDebitCol" xfId="12333" xr:uid="{86004B0D-F111-43BD-91D6-74F17F1148B0}"/>
    <cellStyle name="JETotalRowDescCol" xfId="12334" xr:uid="{E60B60DE-39B9-4650-86A4-D2C09E6902FC}"/>
    <cellStyle name="JETotalRowNameCol" xfId="12335" xr:uid="{054CE1E2-C09D-4C50-B388-27AA302258ED}"/>
    <cellStyle name="JETotalRowWPRefCol" xfId="12336" xr:uid="{61C2FCFF-EC42-4DF3-8C13-5AD2D79709C0}"/>
    <cellStyle name="JETypeDescriptionRowDescCol" xfId="12337" xr:uid="{8065F69E-3861-45A6-A349-5CFDE18A5F97}"/>
    <cellStyle name="JETypeDescriptionRowNameCol" xfId="12338" xr:uid="{52E08EE2-90C8-4506-BF47-147EE565D429}"/>
    <cellStyle name="Linked Cell" xfId="4835" builtinId="24" customBuiltin="1"/>
    <cellStyle name="Linked Cell 2" xfId="617" xr:uid="{00000000-0005-0000-0000-000014040000}"/>
    <cellStyle name="Linked Cell 3" xfId="618" xr:uid="{00000000-0005-0000-0000-000015040000}"/>
    <cellStyle name="Linked Cell 4" xfId="29561" xr:uid="{8B4B6641-0453-4E55-B892-08C524C0A5B2}"/>
    <cellStyle name="NetIncomeLossRowBalance" xfId="12339" xr:uid="{1433FCB7-B0C9-4DF0-B9B6-271B460A2FE0}"/>
    <cellStyle name="NetIncomeLossRowDescCol" xfId="12340" xr:uid="{597C11A1-FC41-41D2-B06D-C46DAEDC1B38}"/>
    <cellStyle name="NetIncomeLossRowJERefCol" xfId="12341" xr:uid="{63E13319-5232-4EEA-94AD-7E617E4FE709}"/>
    <cellStyle name="NetIncomeLossRowNameCol" xfId="12342" xr:uid="{FBC05D99-2A3C-4D44-8907-1C72E5EF1406}"/>
    <cellStyle name="NetIncomeLossRowVarPectCol" xfId="12343" xr:uid="{34E3AE3A-34B2-4329-B9E3-10C568F30822}"/>
    <cellStyle name="NetIncomeLossRowWPRefCol" xfId="12344" xr:uid="{0373C2AB-7463-4889-B6F1-C9B138613C3F}"/>
    <cellStyle name="Neutral 2" xfId="619" xr:uid="{00000000-0005-0000-0000-000016040000}"/>
    <cellStyle name="Neutral 3" xfId="620" xr:uid="{00000000-0005-0000-0000-000017040000}"/>
    <cellStyle name="Neutral 4" xfId="12253" xr:uid="{C7790D3F-7D01-4B5C-A199-EBC5EBD75914}"/>
    <cellStyle name="Neutral 4 2" xfId="29562" xr:uid="{428E148C-FAA0-4622-BE5C-127270522EA8}"/>
    <cellStyle name="Normal" xfId="0" builtinId="0"/>
    <cellStyle name="Normal 10" xfId="621" xr:uid="{00000000-0005-0000-0000-000019040000}"/>
    <cellStyle name="Normal 10 10" xfId="622" xr:uid="{00000000-0005-0000-0000-00001A040000}"/>
    <cellStyle name="Normal 10 10 2" xfId="3120" xr:uid="{00000000-0005-0000-0000-000005030000}"/>
    <cellStyle name="Normal 10 10 2 2" xfId="6177" xr:uid="{A48A6148-8147-4125-A12B-D8297B0DC6CE}"/>
    <cellStyle name="Normal 10 10 2 2 2" xfId="25731" xr:uid="{B93DA6C7-7B79-4108-B9B5-B8A81754163B}"/>
    <cellStyle name="Normal 10 10 2 2 3" xfId="26657" xr:uid="{3251EC09-E98D-432F-9FC1-719234C11B5F}"/>
    <cellStyle name="Normal 10 10 2 2 4" xfId="15746" xr:uid="{2CD1E5DE-C9FF-4874-8003-89ED02E976BC}"/>
    <cellStyle name="Normal 10 10 2 3" xfId="8199" xr:uid="{1E044D6B-77A0-49E0-8B6C-5F8F91E4792D}"/>
    <cellStyle name="Normal 10 10 2 3 2" xfId="28864" xr:uid="{F1BD571F-1560-49E1-8425-9B4799EE4C95}"/>
    <cellStyle name="Normal 10 10 2 3 3" xfId="18579" xr:uid="{C1410412-EC63-425F-8309-06C9FBE86E43}"/>
    <cellStyle name="Normal 10 10 2 4" xfId="11032" xr:uid="{5BA87819-5ABC-4ED4-AEBE-8E4FF6B09B7D}"/>
    <cellStyle name="Normal 10 10 2 4 2" xfId="21412" xr:uid="{1F718540-6159-4DED-BADE-5D719579F358}"/>
    <cellStyle name="Normal 10 10 2 5" xfId="23358" xr:uid="{A2F437CA-096E-4AD7-ABF2-8FC71022E231}"/>
    <cellStyle name="Normal 10 10 2 6" xfId="13640" xr:uid="{A8B787A3-15CD-49C8-88EB-15F04FD33F37}"/>
    <cellStyle name="Normal 10 10 3" xfId="2859" xr:uid="{00000000-0005-0000-0000-000006030000}"/>
    <cellStyle name="Normal 10 10 3 2" xfId="6071" xr:uid="{04870463-D7A8-44C0-B512-4B2CCF31F619}"/>
    <cellStyle name="Normal 10 10 3 2 2" xfId="28551" xr:uid="{0AD1D515-099A-47C0-BF64-E4C2E245900B}"/>
    <cellStyle name="Normal 10 10 3 2 3" xfId="15527" xr:uid="{C4E869DD-5012-4D41-AFFC-13C01508893B}"/>
    <cellStyle name="Normal 10 10 3 3" xfId="7980" xr:uid="{03B7D17F-8189-4ACE-923B-BDA665E25C79}"/>
    <cellStyle name="Normal 10 10 3 3 2" xfId="18360" xr:uid="{9C417B3D-0AD0-4992-A722-66D546994356}"/>
    <cellStyle name="Normal 10 10 3 4" xfId="10813" xr:uid="{3689B4B7-D4D3-4C10-9185-0F3DB2326800}"/>
    <cellStyle name="Normal 10 10 3 4 2" xfId="21193" xr:uid="{19B5D9BC-9C95-4340-ADA3-A7B5FA429E57}"/>
    <cellStyle name="Normal 10 10 3 5" xfId="25370" xr:uid="{2F619995-6181-409A-ADB1-EC322F973720}"/>
    <cellStyle name="Normal 10 10 3 6" xfId="13347" xr:uid="{586F1DD7-06A8-47EA-861F-D9CA85A788C6}"/>
    <cellStyle name="Normal 10 10 4" xfId="4145" xr:uid="{E80EB3A7-2CB6-4571-B043-917518450B51}"/>
    <cellStyle name="Normal 10 10 4 2" xfId="8916" xr:uid="{6EF97CAD-3298-4E65-98A6-6064F4C57182}"/>
    <cellStyle name="Normal 10 10 4 2 2" xfId="29017" xr:uid="{417C58D3-9799-4D46-9F6E-85B0D5026EAA}"/>
    <cellStyle name="Normal 10 10 4 2 3" xfId="19296" xr:uid="{0F9E426B-F47A-45A8-908C-E03D1FBEF688}"/>
    <cellStyle name="Normal 10 10 4 3" xfId="11749" xr:uid="{FD8848E4-23E2-4675-A872-E92E6F18DEB4}"/>
    <cellStyle name="Normal 10 10 4 3 2" xfId="22129" xr:uid="{50D26883-7F62-478C-AC5A-4239A024C1CD}"/>
    <cellStyle name="Normal 10 10 4 4" xfId="26284" xr:uid="{09455926-8F40-4E56-AA80-029CE8CB3D13}"/>
    <cellStyle name="Normal 10 10 4 5" xfId="16463" xr:uid="{A1987070-EC4A-44EF-A443-F203EA91973B}"/>
    <cellStyle name="Normal 10 10 5" xfId="4981" xr:uid="{E753EFC7-DAAA-43D3-B599-9A8598387912}"/>
    <cellStyle name="Normal 10 10 5 2" xfId="27335" xr:uid="{00F6F234-CF51-4305-9F2C-ADABAAABFC62}"/>
    <cellStyle name="Normal 10 10 5 3" xfId="14276" xr:uid="{45C443CD-DFC3-4F30-AF6B-047E441B48B0}"/>
    <cellStyle name="Normal 10 10 6" xfId="6729" xr:uid="{F769CB9A-5118-40B8-BFE1-BA45F45B3866}"/>
    <cellStyle name="Normal 10 10 6 2" xfId="17109" xr:uid="{96160406-AA55-4F3A-89A2-A36B462387BC}"/>
    <cellStyle name="Normal 10 10 7" xfId="9562" xr:uid="{8CE60302-7137-4977-ACE2-0CB0D21166D4}"/>
    <cellStyle name="Normal 10 10 7 2" xfId="19942" xr:uid="{BD059445-37A6-42A9-BBB6-2958E62DD1D8}"/>
    <cellStyle name="Normal 10 10 8" xfId="22898" xr:uid="{E2F28D9D-80D1-4AA1-950E-7F88298C357A}"/>
    <cellStyle name="Normal 10 10 9" xfId="12692" xr:uid="{BF623A86-DEA6-43D7-A8DF-075214355472}"/>
    <cellStyle name="Normal 10 11" xfId="623" xr:uid="{00000000-0005-0000-0000-00001B040000}"/>
    <cellStyle name="Normal 10 11 2" xfId="4982" xr:uid="{4A05A02C-96FD-4D1C-B9EA-2D237A2C3E1A}"/>
    <cellStyle name="Normal 10 11 2 2" xfId="24791" xr:uid="{80136C4F-516F-4571-8124-CA54C4A0D6E6}"/>
    <cellStyle name="Normal 10 11 2 3" xfId="27939" xr:uid="{6CA6B494-D6D1-42DD-8636-F29BE1730242}"/>
    <cellStyle name="Normal 10 11 2 4" xfId="14277" xr:uid="{7EA7914E-1DFE-465B-A512-FB4CB6AD8339}"/>
    <cellStyle name="Normal 10 11 3" xfId="6730" xr:uid="{972F9648-428D-46F0-ADB4-CF0E092FA608}"/>
    <cellStyle name="Normal 10 11 3 2" xfId="26904" xr:uid="{06042D5C-60F2-4660-9E2E-27D032A92803}"/>
    <cellStyle name="Normal 10 11 3 3" xfId="17110" xr:uid="{60BFD8D1-729B-455C-805A-FC03EBE5BF80}"/>
    <cellStyle name="Normal 10 11 4" xfId="9563" xr:uid="{EF0D317D-E54A-4A22-A8F7-62430034A042}"/>
    <cellStyle name="Normal 10 11 4 2" xfId="19943" xr:uid="{6040C0D3-6DF1-43CD-A964-89078F3349CF}"/>
    <cellStyle name="Normal 10 11 5" xfId="24544" xr:uid="{A8967592-2218-41C3-B75C-802374552DA4}"/>
    <cellStyle name="Normal 10 11 6" xfId="13390" xr:uid="{EAA21CE2-9C63-4B7D-A2A9-38AA0689EBAD}"/>
    <cellStyle name="Normal 10 11 7" xfId="31253" xr:uid="{28E00C5A-101C-4D57-87F3-FFA1BE1BED88}"/>
    <cellStyle name="Normal 10 12" xfId="624" xr:uid="{00000000-0005-0000-0000-00001C040000}"/>
    <cellStyle name="Normal 10 12 2" xfId="4983" xr:uid="{81C5B629-06FA-4C73-953D-3DE3B667ECA5}"/>
    <cellStyle name="Normal 10 12 2 2" xfId="28683" xr:uid="{70D88F76-2598-4C16-8EE5-C3E673473E1F}"/>
    <cellStyle name="Normal 10 12 2 3" xfId="14278" xr:uid="{89C68C09-9400-4D3A-AAB7-DA5D79F33409}"/>
    <cellStyle name="Normal 10 12 3" xfId="6731" xr:uid="{57ACEA7E-EF16-4D67-A33B-4FF3DC7A1D93}"/>
    <cellStyle name="Normal 10 12 3 2" xfId="17111" xr:uid="{D1ABC6DD-7170-43EB-B1CB-741E1C0DD98A}"/>
    <cellStyle name="Normal 10 12 4" xfId="9564" xr:uid="{87002A86-8D06-487A-AC53-CE9ED5BA9106}"/>
    <cellStyle name="Normal 10 12 4 2" xfId="19944" xr:uid="{BFDDF5AC-6A3D-4842-8E39-CF390305EE0E}"/>
    <cellStyle name="Normal 10 12 5" xfId="25343" xr:uid="{79FBB3CA-C3EC-4A74-86B1-41F1BED65901}"/>
    <cellStyle name="Normal 10 12 6" xfId="12829" xr:uid="{7D54B555-AEC5-4C97-9972-9E98BAF09667}"/>
    <cellStyle name="Normal 10 13" xfId="2173" xr:uid="{00000000-0005-0000-0000-000003030000}"/>
    <cellStyle name="Normal 10 13 2" xfId="7299" xr:uid="{7471D1E5-75EE-4ED7-BD7F-6DF83D0E9EB3}"/>
    <cellStyle name="Normal 10 13 2 2" xfId="26229" xr:uid="{FE4CFAEE-5A24-4CA5-9A6F-D15D149AEF8B}"/>
    <cellStyle name="Normal 10 13 2 3" xfId="17679" xr:uid="{C8E76887-BB42-4116-AB46-494CEC4EA311}"/>
    <cellStyle name="Normal 10 13 3" xfId="10132" xr:uid="{8CC65BA9-FB64-4FED-8E5E-40F54B9077A2}"/>
    <cellStyle name="Normal 10 13 3 2" xfId="20512" xr:uid="{DB027F51-F73F-4F34-AED5-42AF3848CBC3}"/>
    <cellStyle name="Normal 10 13 4" xfId="24626" xr:uid="{BA4460E7-40E0-4E0D-AA35-A58B189F0726}"/>
    <cellStyle name="Normal 10 13 5" xfId="14846" xr:uid="{37C09BCD-6E46-4E63-AABA-545A983990B3}"/>
    <cellStyle name="Normal 10 14" xfId="3904" xr:uid="{7725DFF7-5497-4F7F-AD85-E7F55E85149E}"/>
    <cellStyle name="Normal 10 14 2" xfId="8735" xr:uid="{D3261DEB-D026-4F7B-8A63-7BD33965FEFC}"/>
    <cellStyle name="Normal 10 14 2 2" xfId="19115" xr:uid="{380C6917-A8A9-4DB7-9E0B-B3881FEAE402}"/>
    <cellStyle name="Normal 10 14 3" xfId="11568" xr:uid="{301B0EC4-1920-4FE8-9DAB-CDC888ED9AD6}"/>
    <cellStyle name="Normal 10 14 3 2" xfId="21948" xr:uid="{8007155B-0D73-4E13-85BF-1868E391322A}"/>
    <cellStyle name="Normal 10 14 4" xfId="24488" xr:uid="{DD5DDC51-8259-4362-8BB5-3571609555BA}"/>
    <cellStyle name="Normal 10 14 5" xfId="16282" xr:uid="{5334FDBE-99E4-43B0-9536-0E4983E9CFFC}"/>
    <cellStyle name="Normal 10 15" xfId="4980" xr:uid="{7CC6FFB8-54FD-4DB8-994D-5373C639D597}"/>
    <cellStyle name="Normal 10 15 2" xfId="14275" xr:uid="{9D18A003-1AFB-4E00-826E-418CD25DC677}"/>
    <cellStyle name="Normal 10 16" xfId="6728" xr:uid="{9F24BD89-D286-4571-8C43-0DA4709BB7A6}"/>
    <cellStyle name="Normal 10 16 2" xfId="17108" xr:uid="{4D7CE34E-C0EB-4B47-B925-99E2328FCD47}"/>
    <cellStyle name="Normal 10 17" xfId="9561" xr:uid="{1F5857E8-0180-43B6-A67A-D8A50D53EE2D}"/>
    <cellStyle name="Normal 10 17 2" xfId="19941" xr:uid="{28EA8336-B58D-4001-97E1-1918AD18C978}"/>
    <cellStyle name="Normal 10 18" xfId="22964" xr:uid="{742F234D-82A3-42A6-B583-194E4A5AFD22}"/>
    <cellStyle name="Normal 10 19" xfId="12404" xr:uid="{F5251D3C-5E86-4A72-9FC4-354A3A96E2D8}"/>
    <cellStyle name="Normal 10 2" xfId="625" xr:uid="{00000000-0005-0000-0000-00001D040000}"/>
    <cellStyle name="Normal 10 2 10" xfId="4984" xr:uid="{AF9C9F13-AE12-416F-AE40-EC642CC2467C}"/>
    <cellStyle name="Normal 10 2 10 2" xfId="14279" xr:uid="{854A259B-B3C1-41B4-AF59-D6117453A646}"/>
    <cellStyle name="Normal 10 2 11" xfId="6732" xr:uid="{F38BD8C0-9421-42A1-8328-B5BC33C98FA2}"/>
    <cellStyle name="Normal 10 2 11 2" xfId="17112" xr:uid="{8E9DC401-4643-4F67-B21F-7F04CAF49562}"/>
    <cellStyle name="Normal 10 2 12" xfId="9565" xr:uid="{54731853-DF17-4F3C-8343-C979F78B6C83}"/>
    <cellStyle name="Normal 10 2 12 2" xfId="19945" xr:uid="{40651727-1308-4000-9898-92BFF5BA47AB}"/>
    <cellStyle name="Normal 10 2 13" xfId="22652" xr:uid="{7651A22B-3469-4C2B-915E-B0399D89FE02}"/>
    <cellStyle name="Normal 10 2 14" xfId="12427" xr:uid="{0FAB5A96-8730-4777-B641-7813F9F03870}"/>
    <cellStyle name="Normal 10 2 2" xfId="626" xr:uid="{00000000-0005-0000-0000-00001E040000}"/>
    <cellStyle name="Normal 10 2 2 10" xfId="6733" xr:uid="{5DEEFE5E-DCB4-4FB8-B9D0-9F375FA6CE18}"/>
    <cellStyle name="Normal 10 2 2 10 2" xfId="17113" xr:uid="{6B3362CF-1EAE-44AD-8E7C-6F8884070197}"/>
    <cellStyle name="Normal 10 2 2 11" xfId="9566" xr:uid="{C5321B08-B5F0-4349-9FC9-DE9D93B783A2}"/>
    <cellStyle name="Normal 10 2 2 11 2" xfId="19946" xr:uid="{BD78E8AA-A088-4DFF-8DB9-13392B6FBD50}"/>
    <cellStyle name="Normal 10 2 2 12" xfId="23868" xr:uid="{D7019344-E4F0-4EAD-A39E-0177C41E3B6B}"/>
    <cellStyle name="Normal 10 2 2 13" xfId="12487" xr:uid="{C372DA4C-48CA-4BB5-B2ED-2CF5B05C7D9B}"/>
    <cellStyle name="Normal 10 2 2 2" xfId="627" xr:uid="{00000000-0005-0000-0000-00001F040000}"/>
    <cellStyle name="Normal 10 2 2 2 10" xfId="13052" xr:uid="{D22D6458-D1DC-4AF5-8DFD-A093A36FDE01}"/>
    <cellStyle name="Normal 10 2 2 2 2" xfId="628" xr:uid="{00000000-0005-0000-0000-000020040000}"/>
    <cellStyle name="Normal 10 2 2 2 2 2" xfId="3123" xr:uid="{00000000-0005-0000-0000-00000D030000}"/>
    <cellStyle name="Normal 10 2 2 2 2 2 2" xfId="6180" xr:uid="{8892C1C8-BA0C-49CC-998F-780716EF93FA}"/>
    <cellStyle name="Normal 10 2 2 2 2 2 2 2" xfId="23344" xr:uid="{7DD4C7C2-B7B8-4A07-A0CB-863E7FD205F2}"/>
    <cellStyle name="Normal 10 2 2 2 2 2 2 3" xfId="15749" xr:uid="{04E6806C-7482-4417-8D92-21640E43690F}"/>
    <cellStyle name="Normal 10 2 2 2 2 2 3" xfId="8202" xr:uid="{CE95F44B-0481-40F9-81DF-031D79118290}"/>
    <cellStyle name="Normal 10 2 2 2 2 2 3 2" xfId="18582" xr:uid="{FB00175E-8C54-4F49-A0C0-F63484131B1D}"/>
    <cellStyle name="Normal 10 2 2 2 2 2 4" xfId="11035" xr:uid="{174873F6-C547-4786-A0B5-95F1612AD408}"/>
    <cellStyle name="Normal 10 2 2 2 2 2 4 2" xfId="21415" xr:uid="{BC9E8C52-4E9E-4F82-BC19-DEE42A19635E}"/>
    <cellStyle name="Normal 10 2 2 2 2 2 5" xfId="24509" xr:uid="{BD0491B1-769E-4376-BB95-956B81D9FAFD}"/>
    <cellStyle name="Normal 10 2 2 2 2 2 6" xfId="13643" xr:uid="{901212EF-41CF-4F24-8CB8-0D1DDE0AC254}"/>
    <cellStyle name="Normal 10 2 2 2 2 3" xfId="4282" xr:uid="{ACAE5F72-B919-4576-BC83-C3FD833AB1D4}"/>
    <cellStyle name="Normal 10 2 2 2 2 3 2" xfId="9053" xr:uid="{3AAA8962-D937-47D1-9A1D-B77E1ED0C51B}"/>
    <cellStyle name="Normal 10 2 2 2 2 3 2 2" xfId="29096" xr:uid="{979D5129-1C24-480B-A486-28EFA77CBE6D}"/>
    <cellStyle name="Normal 10 2 2 2 2 3 2 3" xfId="19433" xr:uid="{8602EA7C-0304-44EA-9F5F-2C6CBBB27DCE}"/>
    <cellStyle name="Normal 10 2 2 2 2 3 3" xfId="11886" xr:uid="{5FD814A5-9474-41D9-B7E0-A872F7B57471}"/>
    <cellStyle name="Normal 10 2 2 2 2 3 3 2" xfId="22266" xr:uid="{62E22EB4-6F34-4C11-A610-E66C71AAB67C}"/>
    <cellStyle name="Normal 10 2 2 2 2 3 4" xfId="24519" xr:uid="{C870E03D-2651-4024-82C9-F9C038A7E458}"/>
    <cellStyle name="Normal 10 2 2 2 2 3 5" xfId="16600" xr:uid="{D410EB35-9C13-475F-B509-4399F7E15C5F}"/>
    <cellStyle name="Normal 10 2 2 2 2 4" xfId="4987" xr:uid="{33657853-CCCE-4302-B0EA-6563BF685939}"/>
    <cellStyle name="Normal 10 2 2 2 2 4 2" xfId="26221" xr:uid="{E63D3BC4-CAE8-4CA8-B9EF-663319E45499}"/>
    <cellStyle name="Normal 10 2 2 2 2 4 3" xfId="14282" xr:uid="{2E27CB9C-65EF-432E-BC69-EC5871C28694}"/>
    <cellStyle name="Normal 10 2 2 2 2 5" xfId="6735" xr:uid="{18B0B3AE-F00C-44A4-A0BB-D96BC596D169}"/>
    <cellStyle name="Normal 10 2 2 2 2 5 2" xfId="17115" xr:uid="{43ED36AD-FE12-4253-9FDB-568A257CFF1C}"/>
    <cellStyle name="Normal 10 2 2 2 2 6" xfId="9568" xr:uid="{D6EF9651-6789-4D71-98F0-25F6733E9671}"/>
    <cellStyle name="Normal 10 2 2 2 2 6 2" xfId="19948" xr:uid="{215801CB-DDFC-4481-A3A3-2CEE6AD78369}"/>
    <cellStyle name="Normal 10 2 2 2 2 7" xfId="24123" xr:uid="{B5C766AC-D80E-4C99-BD59-6B9CA2AA78CC}"/>
    <cellStyle name="Normal 10 2 2 2 2 8" xfId="13124" xr:uid="{529951AB-5337-4B58-AF34-28E627BFA22D}"/>
    <cellStyle name="Normal 10 2 2 2 3" xfId="3124" xr:uid="{00000000-0005-0000-0000-00000E030000}"/>
    <cellStyle name="Normal 10 2 2 2 3 2" xfId="4439" xr:uid="{E2AA89EB-C97D-45BE-B966-48B716394DC9}"/>
    <cellStyle name="Normal 10 2 2 2 3 2 2" xfId="9210" xr:uid="{A3B3B5A1-450A-4876-9D75-2993D84F44F3}"/>
    <cellStyle name="Normal 10 2 2 2 3 2 2 2" xfId="19590" xr:uid="{618354FD-25C4-458F-BFA6-C1EDB634E19D}"/>
    <cellStyle name="Normal 10 2 2 2 3 2 3" xfId="12043" xr:uid="{D5657C4F-0073-4FED-BB23-E2D66386C214}"/>
    <cellStyle name="Normal 10 2 2 2 3 2 3 2" xfId="22423" xr:uid="{15DFA9D5-A74F-4957-834C-89B1892B51BE}"/>
    <cellStyle name="Normal 10 2 2 2 3 2 4" xfId="27377" xr:uid="{2C986A78-EA2D-4068-986C-4E50A0F9FB45}"/>
    <cellStyle name="Normal 10 2 2 2 3 2 5" xfId="16757" xr:uid="{5ED5E4E4-5416-4C27-92D6-B47855558055}"/>
    <cellStyle name="Normal 10 2 2 2 3 3" xfId="6181" xr:uid="{4E29BB3B-DC72-4DB0-B11F-BE88024F461F}"/>
    <cellStyle name="Normal 10 2 2 2 3 3 2" xfId="15750" xr:uid="{EB54DE73-99AA-4D15-B8EB-3C02BD029B8A}"/>
    <cellStyle name="Normal 10 2 2 2 3 4" xfId="8203" xr:uid="{024080C8-FA45-445F-A9C2-075CF8735947}"/>
    <cellStyle name="Normal 10 2 2 2 3 4 2" xfId="18583" xr:uid="{CFD5300B-1A3A-4915-A199-BFB4713B9D53}"/>
    <cellStyle name="Normal 10 2 2 2 3 5" xfId="11036" xr:uid="{15B46448-C47E-4D53-8BA5-BAB75DA022BA}"/>
    <cellStyle name="Normal 10 2 2 2 3 5 2" xfId="21416" xr:uid="{46A57970-6CE9-4A9D-99DC-DA644B6031D5}"/>
    <cellStyle name="Normal 10 2 2 2 3 6" xfId="25015" xr:uid="{6BD65E36-2C60-492E-BF6B-E21F3E861AC8}"/>
    <cellStyle name="Normal 10 2 2 2 3 7" xfId="13644" xr:uid="{FC53FECB-58BA-4718-8075-86664A1E6322}"/>
    <cellStyle name="Normal 10 2 2 2 4" xfId="3122" xr:uid="{00000000-0005-0000-0000-00000F030000}"/>
    <cellStyle name="Normal 10 2 2 2 4 2" xfId="6179" xr:uid="{D9AC5840-A868-42B7-9B07-5467B903D80D}"/>
    <cellStyle name="Normal 10 2 2 2 4 2 2" xfId="27786" xr:uid="{6564ECEB-9CA3-4A47-94F0-5EC4020FDC7A}"/>
    <cellStyle name="Normal 10 2 2 2 4 2 3" xfId="15748" xr:uid="{4D09A5EA-43A7-4061-94DA-4B6895A7D0CB}"/>
    <cellStyle name="Normal 10 2 2 2 4 3" xfId="8201" xr:uid="{D06D1FBF-1680-4C3E-9F8A-32347ED393AD}"/>
    <cellStyle name="Normal 10 2 2 2 4 3 2" xfId="18581" xr:uid="{86D4CCAD-D172-455E-81A3-1B1576D47BE7}"/>
    <cellStyle name="Normal 10 2 2 2 4 4" xfId="11034" xr:uid="{47AAC3C3-12E0-4688-8845-ED89CF201C9A}"/>
    <cellStyle name="Normal 10 2 2 2 4 4 2" xfId="21414" xr:uid="{599659D8-BCA0-4A15-BD36-14286147DB92}"/>
    <cellStyle name="Normal 10 2 2 2 4 5" xfId="25231" xr:uid="{1467B399-15F1-469F-89D4-8D378EDA1FA0}"/>
    <cellStyle name="Normal 10 2 2 2 4 6" xfId="13642" xr:uid="{BDB8401F-D8F7-4119-B70B-3F723D886614}"/>
    <cellStyle name="Normal 10 2 2 2 5" xfId="4250" xr:uid="{94DF746F-DA76-404E-A5D8-2B1EE8D78DA3}"/>
    <cellStyle name="Normal 10 2 2 2 5 2" xfId="9021" xr:uid="{51F0B0BE-85FE-4E4E-B024-52D05B01FDCD}"/>
    <cellStyle name="Normal 10 2 2 2 5 2 2" xfId="29092" xr:uid="{73998EA0-D064-4F29-A126-C4B7190220D2}"/>
    <cellStyle name="Normal 10 2 2 2 5 2 3" xfId="19401" xr:uid="{D71AF534-1369-4686-BCE9-85026FB57262}"/>
    <cellStyle name="Normal 10 2 2 2 5 3" xfId="11854" xr:uid="{FE6B161D-014D-401F-8215-1201007CF6F0}"/>
    <cellStyle name="Normal 10 2 2 2 5 3 2" xfId="22234" xr:uid="{69257FAD-A830-4407-BCFF-14E744BD8843}"/>
    <cellStyle name="Normal 10 2 2 2 5 4" xfId="24847" xr:uid="{BF300921-F94D-44A8-A812-EA36D6C647C1}"/>
    <cellStyle name="Normal 10 2 2 2 5 5" xfId="16568" xr:uid="{F2AE2A62-5EF8-4BFC-A25A-0A40AF8873BD}"/>
    <cellStyle name="Normal 10 2 2 2 6" xfId="4986" xr:uid="{6DEC9617-4757-4E64-BC38-968162AA2B65}"/>
    <cellStyle name="Normal 10 2 2 2 6 2" xfId="27151" xr:uid="{EA5B05D8-4061-4FF1-9F63-73DCD8376713}"/>
    <cellStyle name="Normal 10 2 2 2 6 3" xfId="14281" xr:uid="{E995415C-5015-4182-B255-64042699E0EA}"/>
    <cellStyle name="Normal 10 2 2 2 7" xfId="6734" xr:uid="{2237665E-E1E3-429A-B237-ABFA50A6625D}"/>
    <cellStyle name="Normal 10 2 2 2 7 2" xfId="17114" xr:uid="{814AB8BE-BD1F-4884-809F-2EB47B6090D0}"/>
    <cellStyle name="Normal 10 2 2 2 8" xfId="9567" xr:uid="{DB6FA345-7CDC-4D88-9112-5692E390DAA1}"/>
    <cellStyle name="Normal 10 2 2 2 8 2" xfId="19947" xr:uid="{9A481BF5-C7A2-4A10-BABA-A2E3BC565592}"/>
    <cellStyle name="Normal 10 2 2 2 9" xfId="23955" xr:uid="{BA52BDE3-7C7F-4D71-B637-52CBEA0DC3C0}"/>
    <cellStyle name="Normal 10 2 2 3" xfId="2706" xr:uid="{00000000-0005-0000-0000-000010030000}"/>
    <cellStyle name="Normal 10 2 2 3 2" xfId="3125" xr:uid="{00000000-0005-0000-0000-000011030000}"/>
    <cellStyle name="Normal 10 2 2 3 2 2" xfId="6182" xr:uid="{48C97DF0-1B66-4E10-823D-2ACA6DD41F45}"/>
    <cellStyle name="Normal 10 2 2 3 2 2 2" xfId="26483" xr:uid="{13AF5A21-8AB7-489C-8F85-C901E665D8C3}"/>
    <cellStyle name="Normal 10 2 2 3 2 2 3" xfId="15751" xr:uid="{4F3E3C81-A716-4B7A-B445-DA0536082110}"/>
    <cellStyle name="Normal 10 2 2 3 2 3" xfId="8204" xr:uid="{679CFA99-C008-41F0-B3C2-7EFA4FE36039}"/>
    <cellStyle name="Normal 10 2 2 3 2 3 2" xfId="18584" xr:uid="{97598FA3-C428-4140-AB50-8DCC1F0285F1}"/>
    <cellStyle name="Normal 10 2 2 3 2 4" xfId="11037" xr:uid="{30298B94-DD4A-4294-9F1A-80A691CD9A12}"/>
    <cellStyle name="Normal 10 2 2 3 2 4 2" xfId="21417" xr:uid="{D3554601-3873-4F72-B7E5-991D36B2D377}"/>
    <cellStyle name="Normal 10 2 2 3 2 5" xfId="25075" xr:uid="{DE176F45-4FA0-4E85-A104-C6FF0B1E6858}"/>
    <cellStyle name="Normal 10 2 2 3 2 6" xfId="13645" xr:uid="{16879DED-629F-4609-BF09-A8A776EE44C9}"/>
    <cellStyle name="Normal 10 2 2 3 3" xfId="4281" xr:uid="{1FAC44FA-4E51-4628-9445-2D7F98E054FF}"/>
    <cellStyle name="Normal 10 2 2 3 3 2" xfId="9052" xr:uid="{9D2B4F89-3C6D-45B9-8FC0-CFBC91013C54}"/>
    <cellStyle name="Normal 10 2 2 3 3 2 2" xfId="29095" xr:uid="{31B8CD6C-56D8-4712-AD9D-5A096EDB8514}"/>
    <cellStyle name="Normal 10 2 2 3 3 2 3" xfId="19432" xr:uid="{1DB8198A-E086-435C-92A5-D58553A06934}"/>
    <cellStyle name="Normal 10 2 2 3 3 3" xfId="11885" xr:uid="{1F979839-73B0-43B0-8E2C-F9D05D14CE39}"/>
    <cellStyle name="Normal 10 2 2 3 3 3 2" xfId="22265" xr:uid="{7189CD82-BC97-4C66-B6C8-20310049DF0B}"/>
    <cellStyle name="Normal 10 2 2 3 3 4" xfId="22910" xr:uid="{29581224-7E1A-4F3D-8D71-43A05C9C3CF3}"/>
    <cellStyle name="Normal 10 2 2 3 3 5" xfId="16599" xr:uid="{8C62D345-4F4D-478F-9D49-90B9453F88AE}"/>
    <cellStyle name="Normal 10 2 2 3 4" xfId="5923" xr:uid="{87D7F008-1DE4-4403-922B-D43A674A8AF2}"/>
    <cellStyle name="Normal 10 2 2 3 4 2" xfId="28200" xr:uid="{216470CD-747B-4C14-BE39-4CD59150A29E}"/>
    <cellStyle name="Normal 10 2 2 3 4 3" xfId="15376" xr:uid="{6ECE865A-6850-41C4-B5FB-9021FDD1F7F1}"/>
    <cellStyle name="Normal 10 2 2 3 5" xfId="7829" xr:uid="{B72C48AE-99C2-4CF0-8F6E-9DCCFB35ECE3}"/>
    <cellStyle name="Normal 10 2 2 3 5 2" xfId="18209" xr:uid="{78E51D10-62FB-47C7-8EEF-7DBD6583F8BC}"/>
    <cellStyle name="Normal 10 2 2 3 6" xfId="10662" xr:uid="{C9754DF2-04FB-4E00-96FF-A8F0C6CA43F7}"/>
    <cellStyle name="Normal 10 2 2 3 6 2" xfId="21042" xr:uid="{38B2FB28-ED29-4378-A066-79B7D0569704}"/>
    <cellStyle name="Normal 10 2 2 3 7" xfId="25118" xr:uid="{1FB94C85-7A95-4041-A50D-4E4803B1F68D}"/>
    <cellStyle name="Normal 10 2 2 3 8" xfId="13123" xr:uid="{810DCD6C-AD33-40D9-96A4-AEDFAE5EB9D5}"/>
    <cellStyle name="Normal 10 2 2 4" xfId="3126" xr:uid="{00000000-0005-0000-0000-000012030000}"/>
    <cellStyle name="Normal 10 2 2 4 2" xfId="4440" xr:uid="{6A906AE3-F548-4ECA-BD57-FC395690FEB4}"/>
    <cellStyle name="Normal 10 2 2 4 2 2" xfId="9211" xr:uid="{7E3EDC44-BAC1-489F-BB1B-4FE1DAA125F6}"/>
    <cellStyle name="Normal 10 2 2 4 2 2 2" xfId="19591" xr:uid="{EE763FE1-8B4F-4ED7-8C96-891A9D75D388}"/>
    <cellStyle name="Normal 10 2 2 4 2 3" xfId="12044" xr:uid="{67E1344F-0FB7-4417-A708-415AF897B88A}"/>
    <cellStyle name="Normal 10 2 2 4 2 3 2" xfId="22424" xr:uid="{14DC1667-F57E-4E9E-A7B5-C34D3228285B}"/>
    <cellStyle name="Normal 10 2 2 4 2 4" xfId="28310" xr:uid="{6BAEB0CE-AD41-4B42-A657-24E562108FAE}"/>
    <cellStyle name="Normal 10 2 2 4 2 5" xfId="16758" xr:uid="{4B9A97F8-D356-4D13-89D2-1EBC3BFF3B45}"/>
    <cellStyle name="Normal 10 2 2 4 3" xfId="6183" xr:uid="{19FFAA4F-CA95-48BE-8A08-FDBB7385607E}"/>
    <cellStyle name="Normal 10 2 2 4 3 2" xfId="15752" xr:uid="{36457E7F-C528-4151-997A-D93BE52C0390}"/>
    <cellStyle name="Normal 10 2 2 4 4" xfId="8205" xr:uid="{062830E6-052A-4E08-8036-A8A8E008D303}"/>
    <cellStyle name="Normal 10 2 2 4 4 2" xfId="18585" xr:uid="{274EC4F0-70C6-4FE1-9118-7B00898CED38}"/>
    <cellStyle name="Normal 10 2 2 4 5" xfId="11038" xr:uid="{2235F72D-D9D8-451D-A44F-6D478CBDF570}"/>
    <cellStyle name="Normal 10 2 2 4 5 2" xfId="21418" xr:uid="{3E96E501-BEDA-4F0D-9220-39A1146CF4C8}"/>
    <cellStyle name="Normal 10 2 2 4 6" xfId="25454" xr:uid="{A2FF38E6-342E-457A-A41E-F5A0C44280FB}"/>
    <cellStyle name="Normal 10 2 2 4 7" xfId="13646" xr:uid="{90C28F50-ECB7-4081-8BEE-F5EB3141D9C0}"/>
    <cellStyle name="Normal 10 2 2 5" xfId="3121" xr:uid="{00000000-0005-0000-0000-000013030000}"/>
    <cellStyle name="Normal 10 2 2 5 2" xfId="6178" xr:uid="{AAE91224-3FEA-4689-A1E2-BFE40525C04F}"/>
    <cellStyle name="Normal 10 2 2 5 2 2" xfId="26987" xr:uid="{65C35670-8E2B-47FB-B53E-DCCC7AAE461E}"/>
    <cellStyle name="Normal 10 2 2 5 2 3" xfId="15747" xr:uid="{9B8C1A40-5D77-4300-BF2C-8D0ECB82559B}"/>
    <cellStyle name="Normal 10 2 2 5 3" xfId="8200" xr:uid="{B2634CB7-F7A0-4518-BE1A-015DA6363A14}"/>
    <cellStyle name="Normal 10 2 2 5 3 2" xfId="18580" xr:uid="{7267FF51-299B-4E4E-80F9-90C0C9B72B63}"/>
    <cellStyle name="Normal 10 2 2 5 4" xfId="11033" xr:uid="{E3CDB59C-41AB-43F2-85A3-03249FD04521}"/>
    <cellStyle name="Normal 10 2 2 5 4 2" xfId="21413" xr:uid="{758D40D6-153A-4892-BC0F-E00FA5E16AB2}"/>
    <cellStyle name="Normal 10 2 2 5 5" xfId="24599" xr:uid="{BC000EEA-3EE4-42FF-A305-B87A508F8440}"/>
    <cellStyle name="Normal 10 2 2 5 6" xfId="13641" xr:uid="{428F0E52-915D-48E4-8517-0440EBB4D1A1}"/>
    <cellStyle name="Normal 10 2 2 6" xfId="2562" xr:uid="{00000000-0005-0000-0000-000014030000}"/>
    <cellStyle name="Normal 10 2 2 6 2" xfId="5831" xr:uid="{C2B45855-423A-47FB-9D6B-CB7368A13FAB}"/>
    <cellStyle name="Normal 10 2 2 6 2 2" xfId="27721" xr:uid="{B8E57B14-3087-4FD8-A70F-558C6E2EFEEF}"/>
    <cellStyle name="Normal 10 2 2 6 2 3" xfId="15233" xr:uid="{1BA6B575-E010-4591-AF3E-E793868702D3}"/>
    <cellStyle name="Normal 10 2 2 6 3" xfId="7686" xr:uid="{13D7AF40-FEAB-4878-BA8F-FA0C3D7D1285}"/>
    <cellStyle name="Normal 10 2 2 6 3 2" xfId="18066" xr:uid="{2C2250EA-CDE2-4AD7-B12C-9C5FF7FE71DA}"/>
    <cellStyle name="Normal 10 2 2 6 4" xfId="10519" xr:uid="{1E2817E8-F6C1-422A-AFF1-B08F6C4EC9EB}"/>
    <cellStyle name="Normal 10 2 2 6 4 2" xfId="20899" xr:uid="{649F1F4D-1B63-4577-AC77-F280D4AD418F}"/>
    <cellStyle name="Normal 10 2 2 6 5" xfId="23235" xr:uid="{A9A7B9A4-10FD-49F2-9A94-1BE00B532B9A}"/>
    <cellStyle name="Normal 10 2 2 6 6" xfId="12949" xr:uid="{8F8890C7-BEA1-4B46-92AD-CFB11FD11F2D}"/>
    <cellStyle name="Normal 10 2 2 7" xfId="2256" xr:uid="{00000000-0005-0000-0000-00000A030000}"/>
    <cellStyle name="Normal 10 2 2 7 2" xfId="7382" xr:uid="{BD878DF1-E595-4B3A-B030-1A4B86DE4C21}"/>
    <cellStyle name="Normal 10 2 2 7 2 2" xfId="17762" xr:uid="{96FB03A1-1F58-4F36-A6A6-BC99F5CC940D}"/>
    <cellStyle name="Normal 10 2 2 7 3" xfId="10215" xr:uid="{7BF5D359-D939-4B06-906E-7B39368A0073}"/>
    <cellStyle name="Normal 10 2 2 7 3 2" xfId="20595" xr:uid="{45D50ACB-C477-45EC-831A-F6720E857490}"/>
    <cellStyle name="Normal 10 2 2 7 4" xfId="25307" xr:uid="{B0BFD245-6F57-4792-B8AD-25314C9A3201}"/>
    <cellStyle name="Normal 10 2 2 7 5" xfId="14929" xr:uid="{9E1162FB-4068-4B26-9EE1-0DC7552744FA}"/>
    <cellStyle name="Normal 10 2 2 8" xfId="3806" xr:uid="{DE5EA038-3A02-4C47-8DE6-3A1441EDFAFA}"/>
    <cellStyle name="Normal 10 2 2 8 2" xfId="8641" xr:uid="{D2E15AB2-9668-4E5F-A639-514A11FF50D6}"/>
    <cellStyle name="Normal 10 2 2 8 2 2" xfId="19021" xr:uid="{3480B3A6-F662-4937-99DC-49EAFB9EA7A0}"/>
    <cellStyle name="Normal 10 2 2 8 3" xfId="11474" xr:uid="{A75F9D08-7B58-4EAA-A634-12F25C9A3922}"/>
    <cellStyle name="Normal 10 2 2 8 3 2" xfId="21854" xr:uid="{944B4970-0F84-4A3B-980A-849E2953B158}"/>
    <cellStyle name="Normal 10 2 2 8 4" xfId="16188" xr:uid="{BA2B70A8-69BA-4C67-B45B-50196AACCD26}"/>
    <cellStyle name="Normal 10 2 2 9" xfId="4985" xr:uid="{86C9F154-476B-4468-9FC4-5F160EBE9B49}"/>
    <cellStyle name="Normal 10 2 2 9 2" xfId="14280" xr:uid="{E3E2A61B-9D40-43EB-9D48-D96BFD3B58D0}"/>
    <cellStyle name="Normal 10 2 3" xfId="629" xr:uid="{00000000-0005-0000-0000-000021040000}"/>
    <cellStyle name="Normal 10 2 3 10" xfId="9569" xr:uid="{2C97D25C-BB1A-476C-B040-C7129D7C78F8}"/>
    <cellStyle name="Normal 10 2 3 10 2" xfId="19949" xr:uid="{C26B30B1-CA24-4063-9990-E82CA8D30A9E}"/>
    <cellStyle name="Normal 10 2 3 11" xfId="23693" xr:uid="{F46EF993-5487-4161-8132-6E4469E10AEF}"/>
    <cellStyle name="Normal 10 2 3 12" xfId="12535" xr:uid="{30ABFEF1-F302-48E8-80C8-FD85B566AB15}"/>
    <cellStyle name="Normal 10 2 3 2" xfId="2707" xr:uid="{00000000-0005-0000-0000-000016030000}"/>
    <cellStyle name="Normal 10 2 3 2 2" xfId="3128" xr:uid="{00000000-0005-0000-0000-000017030000}"/>
    <cellStyle name="Normal 10 2 3 2 2 2" xfId="6185" xr:uid="{F21BBDC9-8812-4296-AE4A-F43642B538F5}"/>
    <cellStyle name="Normal 10 2 3 2 2 2 2" xfId="26666" xr:uid="{D968F027-8C5A-4D5B-B2BC-79932E896B70}"/>
    <cellStyle name="Normal 10 2 3 2 2 2 3" xfId="15754" xr:uid="{2C3E5444-0944-4235-BBC7-58B631C232E9}"/>
    <cellStyle name="Normal 10 2 3 2 2 3" xfId="8207" xr:uid="{748CFDF7-39AA-4B48-846D-DFD53DCCDE46}"/>
    <cellStyle name="Normal 10 2 3 2 2 3 2" xfId="18587" xr:uid="{45C7548F-ABE9-4FD8-83DB-E4116F5BE0B7}"/>
    <cellStyle name="Normal 10 2 3 2 2 4" xfId="11040" xr:uid="{4B9FDFC5-57BF-47DF-8AEB-61C1EC11D3B0}"/>
    <cellStyle name="Normal 10 2 3 2 2 4 2" xfId="21420" xr:uid="{E77E9332-7AC6-44BC-80D8-AEA8D4B6FAC2}"/>
    <cellStyle name="Normal 10 2 3 2 2 5" xfId="23464" xr:uid="{DFBE45BE-79EF-49C6-BDC8-FF482BE25A0D}"/>
    <cellStyle name="Normal 10 2 3 2 2 6" xfId="13648" xr:uid="{50B21915-FBD1-44FF-955B-D305CBBC1A89}"/>
    <cellStyle name="Normal 10 2 3 2 3" xfId="4283" xr:uid="{2B94F73E-A71F-4B45-AB1A-F96E9B6FFBF5}"/>
    <cellStyle name="Normal 10 2 3 2 3 2" xfId="9054" xr:uid="{9FD5F957-C578-4F01-9FC1-69B359F5BAA4}"/>
    <cellStyle name="Normal 10 2 3 2 3 2 2" xfId="29097" xr:uid="{11FBA423-68F9-439E-B708-B9AF85FDFE2B}"/>
    <cellStyle name="Normal 10 2 3 2 3 2 3" xfId="19434" xr:uid="{4415A3C6-10BF-4B36-BC90-6F409E7AFDE1}"/>
    <cellStyle name="Normal 10 2 3 2 3 3" xfId="11887" xr:uid="{73E975D7-4723-457E-9759-1D54AC5E7481}"/>
    <cellStyle name="Normal 10 2 3 2 3 3 2" xfId="22267" xr:uid="{23334B30-CD1E-46BA-AA8F-928E8AA57B4B}"/>
    <cellStyle name="Normal 10 2 3 2 3 4" xfId="24450" xr:uid="{5EB69AA1-13EC-42BD-8FFE-6B2134503511}"/>
    <cellStyle name="Normal 10 2 3 2 3 5" xfId="16601" xr:uid="{A384552F-2090-445E-BAE5-6698F6D122C7}"/>
    <cellStyle name="Normal 10 2 3 2 4" xfId="5924" xr:uid="{CDA1F97D-60A1-407B-B633-AC0832D801F2}"/>
    <cellStyle name="Normal 10 2 3 2 4 2" xfId="28676" xr:uid="{A36775EF-6401-4226-A35F-5E9C74DF1AE6}"/>
    <cellStyle name="Normal 10 2 3 2 4 3" xfId="15377" xr:uid="{68E1D7BA-AD29-4DAD-950B-38FC6C839C0D}"/>
    <cellStyle name="Normal 10 2 3 2 5" xfId="7830" xr:uid="{85DC09AA-F078-4D23-AA13-CB516827E64E}"/>
    <cellStyle name="Normal 10 2 3 2 5 2" xfId="18210" xr:uid="{8981F427-A24D-4F3E-B774-84932F365DD4}"/>
    <cellStyle name="Normal 10 2 3 2 6" xfId="10663" xr:uid="{76110124-625D-47D4-AF91-BED10133DE30}"/>
    <cellStyle name="Normal 10 2 3 2 6 2" xfId="21043" xr:uid="{BE01F4B8-1875-492C-A5AD-83F27D3906D7}"/>
    <cellStyle name="Normal 10 2 3 2 7" xfId="24963" xr:uid="{A0FFC7DF-C238-474F-B0A2-5445E1885BE2}"/>
    <cellStyle name="Normal 10 2 3 2 8" xfId="13125" xr:uid="{50D78E67-3B19-4C22-AEF5-DF8C50160B8B}"/>
    <cellStyle name="Normal 10 2 3 3" xfId="3129" xr:uid="{00000000-0005-0000-0000-000018030000}"/>
    <cellStyle name="Normal 10 2 3 3 2" xfId="4441" xr:uid="{395FBBAC-4EB4-44DD-8BC8-3E17ADF9C3C0}"/>
    <cellStyle name="Normal 10 2 3 3 2 2" xfId="9212" xr:uid="{4044E785-F68D-497F-9D5B-50D7712F8C51}"/>
    <cellStyle name="Normal 10 2 3 3 2 2 2" xfId="29205" xr:uid="{F50990A4-77BD-4A19-9863-0010F3A43A57}"/>
    <cellStyle name="Normal 10 2 3 3 2 2 3" xfId="19592" xr:uid="{00874A4E-4DC7-4779-B725-0D034CD349DA}"/>
    <cellStyle name="Normal 10 2 3 3 2 3" xfId="12045" xr:uid="{651E0D9F-48E2-4C7E-B5CF-4E86AAEBDD58}"/>
    <cellStyle name="Normal 10 2 3 3 2 3 2" xfId="22425" xr:uid="{48A2501C-7E6B-4B28-BE41-C2D0983E25E3}"/>
    <cellStyle name="Normal 10 2 3 3 2 4" xfId="25826" xr:uid="{577FDCE4-8711-41C9-988F-AA44708C4806}"/>
    <cellStyle name="Normal 10 2 3 3 2 5" xfId="16759" xr:uid="{F5EB9542-0769-4B8A-91A4-7565AA0988C4}"/>
    <cellStyle name="Normal 10 2 3 3 3" xfId="6186" xr:uid="{ADCA5275-39F2-482D-8C01-D8EBC900C88A}"/>
    <cellStyle name="Normal 10 2 3 3 3 2" xfId="26223" xr:uid="{20EDA385-3F6C-463F-B9BB-E0DE71B26C1E}"/>
    <cellStyle name="Normal 10 2 3 3 3 3" xfId="15755" xr:uid="{EFE888DE-88DF-48D1-8F6B-2E83EDEA6128}"/>
    <cellStyle name="Normal 10 2 3 3 4" xfId="8208" xr:uid="{F0E2F6A5-BD42-4693-8AD0-A0C2526BA6B5}"/>
    <cellStyle name="Normal 10 2 3 3 4 2" xfId="18588" xr:uid="{D9C95B31-CCAA-4855-A2DF-2B2A41476B74}"/>
    <cellStyle name="Normal 10 2 3 3 5" xfId="11041" xr:uid="{12E48EE7-DB63-4777-854C-58E263EEB5CB}"/>
    <cellStyle name="Normal 10 2 3 3 5 2" xfId="21421" xr:uid="{9BE837BB-437F-4A9C-8324-8CA1E2D2D28C}"/>
    <cellStyle name="Normal 10 2 3 3 6" xfId="23787" xr:uid="{40569D23-61AB-45F8-AA45-BF39002CE525}"/>
    <cellStyle name="Normal 10 2 3 3 7" xfId="13649" xr:uid="{559FA790-3884-4188-B322-850E090BEBA9}"/>
    <cellStyle name="Normal 10 2 3 4" xfId="3127" xr:uid="{00000000-0005-0000-0000-000019030000}"/>
    <cellStyle name="Normal 10 2 3 4 2" xfId="6184" xr:uid="{6F80E080-F8C7-483A-84F6-435A6A402000}"/>
    <cellStyle name="Normal 10 2 3 4 2 2" xfId="28014" xr:uid="{CFCDEAE0-D338-4091-AC15-668D3B295B8B}"/>
    <cellStyle name="Normal 10 2 3 4 2 3" xfId="15753" xr:uid="{960A2809-F7FF-48CB-B2EB-DB8E348B18EC}"/>
    <cellStyle name="Normal 10 2 3 4 3" xfId="8206" xr:uid="{302DF909-5642-4A8D-88D7-5BFCE03896E9}"/>
    <cellStyle name="Normal 10 2 3 4 3 2" xfId="18586" xr:uid="{AB93101C-88F5-4130-A19E-5E38DF614E7E}"/>
    <cellStyle name="Normal 10 2 3 4 4" xfId="11039" xr:uid="{0B293727-8820-41D2-A0EB-ED5FCBF3C6B4}"/>
    <cellStyle name="Normal 10 2 3 4 4 2" xfId="21419" xr:uid="{98F15AD6-31E3-4DB6-85DB-7BFEF91DDA77}"/>
    <cellStyle name="Normal 10 2 3 4 5" xfId="23741" xr:uid="{4DEFB253-2EDE-47A7-8D1D-E3D674008FF9}"/>
    <cellStyle name="Normal 10 2 3 4 6" xfId="13647" xr:uid="{AFDB53F8-9F26-4C3F-BA97-172B32C285DF}"/>
    <cellStyle name="Normal 10 2 3 5" xfId="2605" xr:uid="{00000000-0005-0000-0000-00001A030000}"/>
    <cellStyle name="Normal 10 2 3 5 2" xfId="5869" xr:uid="{1F649C14-9E5E-422A-970C-FA8E95C730BA}"/>
    <cellStyle name="Normal 10 2 3 5 2 2" xfId="28059" xr:uid="{9C373D47-6388-4819-BB1F-656D0917F65C}"/>
    <cellStyle name="Normal 10 2 3 5 2 3" xfId="15276" xr:uid="{891E1580-5625-4160-8DB8-13978498474D}"/>
    <cellStyle name="Normal 10 2 3 5 3" xfId="7729" xr:uid="{A4A6A792-4386-4B80-9437-B711498C0164}"/>
    <cellStyle name="Normal 10 2 3 5 3 2" xfId="18109" xr:uid="{FCDC4A15-63D9-48D4-B37F-F0FF50324AE8}"/>
    <cellStyle name="Normal 10 2 3 5 4" xfId="10562" xr:uid="{DC0E6A81-5298-47EC-95E1-D37895DB0800}"/>
    <cellStyle name="Normal 10 2 3 5 4 2" xfId="20942" xr:uid="{C5FF6D72-279D-449B-A4B1-66785E62441F}"/>
    <cellStyle name="Normal 10 2 3 5 5" xfId="23813" xr:uid="{3974C175-0484-428C-819E-385B5B192098}"/>
    <cellStyle name="Normal 10 2 3 5 6" xfId="12992" xr:uid="{B567E562-90E7-4D8E-AAA7-875E9F4F5717}"/>
    <cellStyle name="Normal 10 2 3 6" xfId="2304" xr:uid="{00000000-0005-0000-0000-000015030000}"/>
    <cellStyle name="Normal 10 2 3 6 2" xfId="7430" xr:uid="{F65338EF-E7C1-4C21-ADD6-C3AE8BACAA87}"/>
    <cellStyle name="Normal 10 2 3 6 2 2" xfId="17810" xr:uid="{FAAE8B82-D8D7-4E2D-9117-A7D262707BC4}"/>
    <cellStyle name="Normal 10 2 3 6 3" xfId="10263" xr:uid="{92434D7F-4325-4704-BC8A-75EEF454854D}"/>
    <cellStyle name="Normal 10 2 3 6 3 2" xfId="20643" xr:uid="{6F76CD2A-A882-4BE1-9036-58E856D0DF41}"/>
    <cellStyle name="Normal 10 2 3 6 4" xfId="24567" xr:uid="{F399ECA1-22BC-4C28-BAC2-CEF11C98ECB3}"/>
    <cellStyle name="Normal 10 2 3 6 5" xfId="14977" xr:uid="{830DE2F1-D4F3-45C3-9DBE-14ADA1AAA0A6}"/>
    <cellStyle name="Normal 10 2 3 7" xfId="3835" xr:uid="{8B8290D7-AE8C-4937-9A4F-00917BF737BC}"/>
    <cellStyle name="Normal 10 2 3 7 2" xfId="8667" xr:uid="{EA0FCEC4-836D-4690-A6E7-8DC48BC34E27}"/>
    <cellStyle name="Normal 10 2 3 7 2 2" xfId="19047" xr:uid="{EF39DD86-7CBF-44F7-A0CA-DADF53320C47}"/>
    <cellStyle name="Normal 10 2 3 7 3" xfId="11500" xr:uid="{E7C24303-4015-422A-8765-8C895ECC8561}"/>
    <cellStyle name="Normal 10 2 3 7 3 2" xfId="21880" xr:uid="{9D168038-5E4A-4E92-B20D-4299A65F34C0}"/>
    <cellStyle name="Normal 10 2 3 7 4" xfId="16214" xr:uid="{88B26A2A-744C-4C28-A600-D8665AC5EC8A}"/>
    <cellStyle name="Normal 10 2 3 8" xfId="4988" xr:uid="{ED7C97D3-0FB5-4457-A673-C604FF5B7447}"/>
    <cellStyle name="Normal 10 2 3 8 2" xfId="14283" xr:uid="{91F9CF94-E671-4888-B146-8AAE97D323D1}"/>
    <cellStyle name="Normal 10 2 3 9" xfId="6736" xr:uid="{49615C31-75D1-4474-9BA1-F20597FA187A}"/>
    <cellStyle name="Normal 10 2 3 9 2" xfId="17116" xr:uid="{12A1D631-F493-4267-A179-AE8F3EBBF983}"/>
    <cellStyle name="Normal 10 2 4" xfId="630" xr:uid="{00000000-0005-0000-0000-000022040000}"/>
    <cellStyle name="Normal 10 2 4 2" xfId="3130" xr:uid="{00000000-0005-0000-0000-00001C030000}"/>
    <cellStyle name="Normal 10 2 4 2 2" xfId="6187" xr:uid="{CD81C353-7344-4C59-8828-166DB4D348FE}"/>
    <cellStyle name="Normal 10 2 4 2 2 2" xfId="28345" xr:uid="{761D17AF-64FC-417E-82CE-5B8063632213}"/>
    <cellStyle name="Normal 10 2 4 2 2 3" xfId="15756" xr:uid="{3302B5E1-2623-4BDC-99AF-F55B35D19A11}"/>
    <cellStyle name="Normal 10 2 4 2 3" xfId="8209" xr:uid="{15B50D38-A3A0-4A3A-B597-1BDBAC43A9B1}"/>
    <cellStyle name="Normal 10 2 4 2 3 2" xfId="18589" xr:uid="{9CB06398-FD5C-46CA-819B-B9D9A4A38E1D}"/>
    <cellStyle name="Normal 10 2 4 2 4" xfId="11042" xr:uid="{18D219A1-E916-4473-A30E-0EE6E957F7FC}"/>
    <cellStyle name="Normal 10 2 4 2 4 2" xfId="21422" xr:uid="{F6950B87-B095-4A92-9CDB-E62C0DF212BF}"/>
    <cellStyle name="Normal 10 2 4 2 5" xfId="24516" xr:uid="{FA73F80A-DCD5-4B61-8B84-C4D4B7693C92}"/>
    <cellStyle name="Normal 10 2 4 2 6" xfId="13650" xr:uid="{F767D00E-752E-4CFE-92E0-30323D098EBD}"/>
    <cellStyle name="Normal 10 2 4 3" xfId="2705" xr:uid="{00000000-0005-0000-0000-00001D030000}"/>
    <cellStyle name="Normal 10 2 4 3 2" xfId="5922" xr:uid="{0CCC0FB0-A059-4BCB-8DA1-770EA4429DFA}"/>
    <cellStyle name="Normal 10 2 4 3 2 2" xfId="26615" xr:uid="{802FFC82-4CAD-45AB-877A-9FA01D5FD3BF}"/>
    <cellStyle name="Normal 10 2 4 3 2 3" xfId="15375" xr:uid="{E2F920D3-F6FB-4E7E-9047-6D662B6AB81B}"/>
    <cellStyle name="Normal 10 2 4 3 3" xfId="7828" xr:uid="{74B90E5E-ED06-4B53-9B1F-8F05E7797B5F}"/>
    <cellStyle name="Normal 10 2 4 3 3 2" xfId="18208" xr:uid="{349E2243-017D-4FE5-BD7D-A90B7A3AB615}"/>
    <cellStyle name="Normal 10 2 4 3 4" xfId="10661" xr:uid="{C824EB2A-2B0A-4B36-A699-DDBAA50CF09F}"/>
    <cellStyle name="Normal 10 2 4 3 4 2" xfId="21041" xr:uid="{405BC94C-5055-4760-A913-4B930CAB0E7E}"/>
    <cellStyle name="Normal 10 2 4 3 5" xfId="24197" xr:uid="{73BF47DB-4558-46E0-9682-515D48F68056}"/>
    <cellStyle name="Normal 10 2 4 3 6" xfId="13122" xr:uid="{0F44A364-78A2-4162-90F3-50FE8FA80242}"/>
    <cellStyle name="Normal 10 2 4 4" xfId="4146" xr:uid="{F5B8E602-5C20-4A6E-97E5-C382727F07E8}"/>
    <cellStyle name="Normal 10 2 4 4 2" xfId="8917" xr:uid="{964DB0DE-F5F5-4ABA-BCC8-41DD10D7565A}"/>
    <cellStyle name="Normal 10 2 4 4 2 2" xfId="19297" xr:uid="{C47C3A9A-B917-4B8F-902B-F0A583A5B4EA}"/>
    <cellStyle name="Normal 10 2 4 4 3" xfId="11750" xr:uid="{7ED79008-29F0-476F-8C01-46DE75F05338}"/>
    <cellStyle name="Normal 10 2 4 4 3 2" xfId="22130" xr:uid="{BC7CF7BB-416D-4990-9C30-F72688ECBA70}"/>
    <cellStyle name="Normal 10 2 4 4 4" xfId="22945" xr:uid="{A370B6D4-A1E7-4B01-949F-2BE08000CCBB}"/>
    <cellStyle name="Normal 10 2 4 4 5" xfId="16464" xr:uid="{71362419-E58F-4356-B691-ED3DEF516EA1}"/>
    <cellStyle name="Normal 10 2 4 5" xfId="4989" xr:uid="{3620BA03-891B-4B6C-B831-2F7A09D9D59D}"/>
    <cellStyle name="Normal 10 2 4 5 2" xfId="14284" xr:uid="{13F992D6-3CE3-4B6A-882E-DC9C16A5E430}"/>
    <cellStyle name="Normal 10 2 4 6" xfId="6737" xr:uid="{11EE109C-25B0-4477-B953-6C38A2D79450}"/>
    <cellStyle name="Normal 10 2 4 6 2" xfId="17117" xr:uid="{1ABB1FCB-A73C-47FD-A1F2-908B22603DF6}"/>
    <cellStyle name="Normal 10 2 4 7" xfId="9570" xr:uid="{035FBA25-20E3-48E3-A528-D611C212017A}"/>
    <cellStyle name="Normal 10 2 4 7 2" xfId="19950" xr:uid="{F1863EE5-2F73-4F0D-865C-DE77E05A4C14}"/>
    <cellStyle name="Normal 10 2 4 8" xfId="25199" xr:uid="{FA6DC77F-6C8F-4F7B-A62E-33AABEEFCA03}"/>
    <cellStyle name="Normal 10 2 4 9" xfId="12693" xr:uid="{ECC619C5-78D3-4209-B844-DE894BEC0E7E}"/>
    <cellStyle name="Normal 10 2 5" xfId="3131" xr:uid="{00000000-0005-0000-0000-00001E030000}"/>
    <cellStyle name="Normal 10 2 5 2" xfId="4442" xr:uid="{9E338F2E-BE96-4E83-90F2-E16A4690B5A9}"/>
    <cellStyle name="Normal 10 2 5 2 2" xfId="9213" xr:uid="{BA65854E-AF92-4803-80F5-7C22DCC8293B}"/>
    <cellStyle name="Normal 10 2 5 2 2 2" xfId="29206" xr:uid="{6314A263-83F1-4B28-ABCE-765CABFD8127}"/>
    <cellStyle name="Normal 10 2 5 2 2 3" xfId="19593" xr:uid="{370D15FE-C276-4A45-83E6-DF6F800B0860}"/>
    <cellStyle name="Normal 10 2 5 2 3" xfId="12046" xr:uid="{496D436E-B032-4A07-B26D-488CDFFEC77E}"/>
    <cellStyle name="Normal 10 2 5 2 3 2" xfId="22426" xr:uid="{766BF66E-6196-4E68-9B7C-FF0C469F7940}"/>
    <cellStyle name="Normal 10 2 5 2 4" xfId="25621" xr:uid="{157B87D2-C5CA-4D5E-B2DA-1D3FC9672306}"/>
    <cellStyle name="Normal 10 2 5 2 5" xfId="16760" xr:uid="{7082362A-ECD0-4F4B-848B-5CCF414252C3}"/>
    <cellStyle name="Normal 10 2 5 3" xfId="6188" xr:uid="{BD1BFEE4-9F62-4A48-BD95-D53BC4D82615}"/>
    <cellStyle name="Normal 10 2 5 3 2" xfId="28202" xr:uid="{3A30FCB9-803E-4EC5-9919-163306731BC1}"/>
    <cellStyle name="Normal 10 2 5 3 3" xfId="15757" xr:uid="{3F571267-5D40-4D73-81AC-EC846B65A91F}"/>
    <cellStyle name="Normal 10 2 5 4" xfId="8210" xr:uid="{DD3F144C-0B72-4220-AF0F-6C8AF931DF96}"/>
    <cellStyle name="Normal 10 2 5 4 2" xfId="18590" xr:uid="{D44E319F-2FC8-4885-8CA0-4D3D7071A191}"/>
    <cellStyle name="Normal 10 2 5 5" xfId="11043" xr:uid="{4C93613D-EEC5-4473-A995-AFA6F2F8F050}"/>
    <cellStyle name="Normal 10 2 5 5 2" xfId="21423" xr:uid="{63931744-0C21-4ECC-BD7A-9138DB1EEDD1}"/>
    <cellStyle name="Normal 10 2 5 6" xfId="24522" xr:uid="{9F740B7E-7987-49C4-82C9-35191C4BEAEE}"/>
    <cellStyle name="Normal 10 2 5 7" xfId="13651" xr:uid="{5417E4E0-F7F8-4917-9C5E-6C988C3578DF}"/>
    <cellStyle name="Normal 10 2 6" xfId="2890" xr:uid="{00000000-0005-0000-0000-00001F030000}"/>
    <cellStyle name="Normal 10 2 6 2" xfId="6075" xr:uid="{B8B7211B-FFDA-4B81-A375-DD45B1DD517E}"/>
    <cellStyle name="Normal 10 2 6 2 2" xfId="27183" xr:uid="{76D46EE7-A365-41C6-8123-6B42149712D0}"/>
    <cellStyle name="Normal 10 2 6 2 3" xfId="15553" xr:uid="{0796DDD0-7B21-41F0-BCC5-C48576AB08EE}"/>
    <cellStyle name="Normal 10 2 6 3" xfId="8006" xr:uid="{0CA1C121-A45E-4913-9CCA-CBBAA3AE18EB}"/>
    <cellStyle name="Normal 10 2 6 3 2" xfId="18386" xr:uid="{93B5654E-534E-47BD-BD90-C53F0B89EC8A}"/>
    <cellStyle name="Normal 10 2 6 4" xfId="10839" xr:uid="{E7171419-1314-4CBA-B06A-C3721FCD9CA9}"/>
    <cellStyle name="Normal 10 2 6 4 2" xfId="21219" xr:uid="{C8AF0209-EC6E-43EB-9357-A1E5EC0623EF}"/>
    <cellStyle name="Normal 10 2 6 5" xfId="24835" xr:uid="{2AA68A3A-DCAE-496A-82A2-4D3838D9ABF1}"/>
    <cellStyle name="Normal 10 2 6 6" xfId="13391" xr:uid="{14C536AA-DB87-428A-B8DD-54EAB2B90CD1}"/>
    <cellStyle name="Normal 10 2 7" xfId="2502" xr:uid="{00000000-0005-0000-0000-000020030000}"/>
    <cellStyle name="Normal 10 2 7 2" xfId="5782" xr:uid="{D0B4CEE4-5864-4622-B725-5D5D21567676}"/>
    <cellStyle name="Normal 10 2 7 2 2" xfId="27112" xr:uid="{978E091B-8C60-428F-8E28-08D94C396028}"/>
    <cellStyle name="Normal 10 2 7 2 3" xfId="15173" xr:uid="{CE2A363D-DDDE-4623-A501-AAAF537750CD}"/>
    <cellStyle name="Normal 10 2 7 3" xfId="7626" xr:uid="{7A984B8F-FF27-492E-BA0E-F5C3E75B7C54}"/>
    <cellStyle name="Normal 10 2 7 3 2" xfId="18006" xr:uid="{45DE27C2-5F10-4CA5-BF51-54192B24021B}"/>
    <cellStyle name="Normal 10 2 7 4" xfId="10459" xr:uid="{5B46C42E-A9F8-44A4-B466-83BEF0D6B08F}"/>
    <cellStyle name="Normal 10 2 7 4 2" xfId="20839" xr:uid="{A911A6C3-C177-4436-98E2-79D9650DA797}"/>
    <cellStyle name="Normal 10 2 7 5" xfId="22948" xr:uid="{EF1259EB-84F5-4CD6-8766-0001F2586003}"/>
    <cellStyle name="Normal 10 2 7 6" xfId="12889" xr:uid="{62449018-77E9-4C59-A406-BD186A7876FD}"/>
    <cellStyle name="Normal 10 2 8" xfId="2196" xr:uid="{00000000-0005-0000-0000-000009030000}"/>
    <cellStyle name="Normal 10 2 8 2" xfId="7322" xr:uid="{CD3D437D-65A4-45F7-BD24-8B506936D243}"/>
    <cellStyle name="Normal 10 2 8 2 2" xfId="17702" xr:uid="{459D8D6A-E723-445E-8E7D-E58CC4E9DB9E}"/>
    <cellStyle name="Normal 10 2 8 3" xfId="10155" xr:uid="{A4E6239E-293D-43CF-BAE1-920FC2436C0D}"/>
    <cellStyle name="Normal 10 2 8 3 2" xfId="20535" xr:uid="{58CF501C-C41C-4CE0-9DC0-D9DF3C98CCAA}"/>
    <cellStyle name="Normal 10 2 8 4" xfId="23946" xr:uid="{B16A613C-DC7C-4BAB-9CE5-D2D4386F503D}"/>
    <cellStyle name="Normal 10 2 8 5" xfId="14869" xr:uid="{D2AC8B86-F8E4-403F-B63E-A61C29DDF6FC}"/>
    <cellStyle name="Normal 10 2 9" xfId="3905" xr:uid="{8D267ABA-D2E7-4AB9-85B6-698D2920A9CF}"/>
    <cellStyle name="Normal 10 2 9 2" xfId="8736" xr:uid="{AF649095-E975-4879-A024-D9E79D05AA14}"/>
    <cellStyle name="Normal 10 2 9 2 2" xfId="19116" xr:uid="{3191403E-2306-45DA-906D-6C9E51CA3AEA}"/>
    <cellStyle name="Normal 10 2 9 3" xfId="11569" xr:uid="{D853CF8D-5370-4F11-A2CD-EB1C71549CBB}"/>
    <cellStyle name="Normal 10 2 9 3 2" xfId="21949" xr:uid="{967439E1-E452-43A8-80DA-4BBE4EACCEE0}"/>
    <cellStyle name="Normal 10 2 9 4" xfId="16283" xr:uid="{D850474B-04FD-41D5-9E02-5BDAD9D1B3B8}"/>
    <cellStyle name="Normal 10 3" xfId="631" xr:uid="{00000000-0005-0000-0000-000023040000}"/>
    <cellStyle name="Normal 10 3 10" xfId="4990" xr:uid="{B971CAB3-4E5E-42A8-8E41-7E9B5496E5A2}"/>
    <cellStyle name="Normal 10 3 10 2" xfId="14285" xr:uid="{1D1E5673-3166-446E-874B-A45C646CA6F2}"/>
    <cellStyle name="Normal 10 3 11" xfId="6738" xr:uid="{2ED9A2C1-5D97-491C-ACA5-960CC9F31B2C}"/>
    <cellStyle name="Normal 10 3 11 2" xfId="17118" xr:uid="{0911746F-79BE-42B5-8D11-8F7DD6FFFB9D}"/>
    <cellStyle name="Normal 10 3 12" xfId="9571" xr:uid="{255DC69B-92E1-4FEB-9EFA-4F0D81443FB9}"/>
    <cellStyle name="Normal 10 3 12 2" xfId="19951" xr:uid="{7DB05A14-DDDF-42E0-BCD6-AF6AB9D9B9C4}"/>
    <cellStyle name="Normal 10 3 13" xfId="23886" xr:uid="{6272B891-EDDC-4148-A2A1-936240A89EBA}"/>
    <cellStyle name="Normal 10 3 14" xfId="12464" xr:uid="{359FC0B9-F250-4559-B02E-40DB23ABD1A8}"/>
    <cellStyle name="Normal 10 3 2" xfId="632" xr:uid="{00000000-0005-0000-0000-000024040000}"/>
    <cellStyle name="Normal 10 3 2 10" xfId="9572" xr:uid="{51C02921-58A3-463A-B4FC-F82EDF76A44E}"/>
    <cellStyle name="Normal 10 3 2 10 2" xfId="19952" xr:uid="{928C13C0-E605-4FA9-8E38-6C8897FF5498}"/>
    <cellStyle name="Normal 10 3 2 11" xfId="23012" xr:uid="{1AEADB29-65B1-4D02-9750-E5CD446409E6}"/>
    <cellStyle name="Normal 10 3 2 12" xfId="12536" xr:uid="{E0A41ED9-2C13-409B-93F2-56564369BD81}"/>
    <cellStyle name="Normal 10 3 2 2" xfId="633" xr:uid="{00000000-0005-0000-0000-000025040000}"/>
    <cellStyle name="Normal 10 3 2 2 2" xfId="3133" xr:uid="{00000000-0005-0000-0000-000024030000}"/>
    <cellStyle name="Normal 10 3 2 2 2 2" xfId="6190" xr:uid="{818E3871-8BBD-49A5-8F2F-3AA2809212CC}"/>
    <cellStyle name="Normal 10 3 2 2 2 2 2" xfId="26168" xr:uid="{EA40498E-9AB9-4A85-918E-BFACEC00A1BF}"/>
    <cellStyle name="Normal 10 3 2 2 2 2 3" xfId="25885" xr:uid="{53D87904-1416-4640-96E8-2900CC5A05C6}"/>
    <cellStyle name="Normal 10 3 2 2 2 2 4" xfId="15759" xr:uid="{528ECC10-08C3-4C6E-BA5F-675B8F05A6D1}"/>
    <cellStyle name="Normal 10 3 2 2 2 3" xfId="8212" xr:uid="{C721729A-2337-4936-B79F-891C05B4A559}"/>
    <cellStyle name="Normal 10 3 2 2 2 3 2" xfId="28865" xr:uid="{B96E90F2-99D0-4B90-805E-5BE51C97634A}"/>
    <cellStyle name="Normal 10 3 2 2 2 3 3" xfId="18592" xr:uid="{87839693-9F0F-49A5-850D-92BA297E6CB6}"/>
    <cellStyle name="Normal 10 3 2 2 2 4" xfId="11045" xr:uid="{BF195E82-5187-4D41-BD8C-60ED6733DFB5}"/>
    <cellStyle name="Normal 10 3 2 2 2 4 2" xfId="21425" xr:uid="{040CE62B-8DD3-48FD-885B-700066E6B86B}"/>
    <cellStyle name="Normal 10 3 2 2 2 5" xfId="22877" xr:uid="{BBA932E6-1E09-4080-98F2-0F79EA82D601}"/>
    <cellStyle name="Normal 10 3 2 2 2 6" xfId="13653" xr:uid="{5DADBDA1-26F8-4BD9-873A-036A9D4F8118}"/>
    <cellStyle name="Normal 10 3 2 2 3" xfId="4285" xr:uid="{A53AD929-881D-4AA3-8224-140DAE4C1638}"/>
    <cellStyle name="Normal 10 3 2 2 3 2" xfId="9056" xr:uid="{8C75F184-FFC8-4F9E-AACF-5A5E3057638C}"/>
    <cellStyle name="Normal 10 3 2 2 3 2 2" xfId="29099" xr:uid="{3FA52B86-173F-47DB-A46D-08887A85E943}"/>
    <cellStyle name="Normal 10 3 2 2 3 2 3" xfId="19436" xr:uid="{CF9251E8-D165-4028-9B55-9DFABB159669}"/>
    <cellStyle name="Normal 10 3 2 2 3 3" xfId="11889" xr:uid="{7B657372-A9AB-4CC8-A4F1-DA61F6B8BD3E}"/>
    <cellStyle name="Normal 10 3 2 2 3 3 2" xfId="22269" xr:uid="{7A27E98F-A5A0-4A1D-9085-C99D62911EC4}"/>
    <cellStyle name="Normal 10 3 2 2 3 4" xfId="24764" xr:uid="{B0263DA0-4320-4DB7-B5C5-010F7FD3EAA0}"/>
    <cellStyle name="Normal 10 3 2 2 3 5" xfId="16603" xr:uid="{DCC0A920-4C3C-4AB7-BF06-0525ABDD4CEB}"/>
    <cellStyle name="Normal 10 3 2 2 4" xfId="4992" xr:uid="{8FBD8140-B9BC-491C-8D7F-C7C1AAC31563}"/>
    <cellStyle name="Normal 10 3 2 2 4 2" xfId="26245" xr:uid="{5A9FC39D-CFFE-4712-BA37-6A6B52AF9965}"/>
    <cellStyle name="Normal 10 3 2 2 4 3" xfId="14287" xr:uid="{07170A62-D7A3-4CF8-AF7A-00C71D5117E1}"/>
    <cellStyle name="Normal 10 3 2 2 5" xfId="6740" xr:uid="{F488103A-1068-48DE-89EF-889B889BB68C}"/>
    <cellStyle name="Normal 10 3 2 2 5 2" xfId="17120" xr:uid="{723E325F-12B8-4F4B-BDC3-0F57FCB0A260}"/>
    <cellStyle name="Normal 10 3 2 2 6" xfId="9573" xr:uid="{6ED5D63F-9B82-414B-88E6-E4DB8CB3E9EB}"/>
    <cellStyle name="Normal 10 3 2 2 6 2" xfId="19953" xr:uid="{8BE44BC7-DC90-4F84-B987-DC25E2CE5C9D}"/>
    <cellStyle name="Normal 10 3 2 2 7" xfId="25180" xr:uid="{2F7CE6EA-3726-424C-8D77-756D4623EE51}"/>
    <cellStyle name="Normal 10 3 2 2 8" xfId="13127" xr:uid="{B9446284-ECCF-4080-BA5F-5D5B591A76AD}"/>
    <cellStyle name="Normal 10 3 2 3" xfId="3134" xr:uid="{00000000-0005-0000-0000-000025030000}"/>
    <cellStyle name="Normal 10 3 2 3 2" xfId="4443" xr:uid="{AB4DC996-997D-43F3-A978-07BE861BA132}"/>
    <cellStyle name="Normal 10 3 2 3 2 2" xfId="9214" xr:uid="{A96D1B7B-5F8C-4D05-9DC8-DE3645EF2A3D}"/>
    <cellStyle name="Normal 10 3 2 3 2 2 2" xfId="29207" xr:uid="{843C4DA1-F182-487D-80F5-0E6BE11C9AF5}"/>
    <cellStyle name="Normal 10 3 2 3 2 2 3" xfId="19594" xr:uid="{2E2CD963-89F6-41AE-88AD-9526C805221B}"/>
    <cellStyle name="Normal 10 3 2 3 2 3" xfId="12047" xr:uid="{3E76F8F7-3EC2-480D-BE7A-4019B720399F}"/>
    <cellStyle name="Normal 10 3 2 3 2 3 2" xfId="22427" xr:uid="{C1D9A5B9-0886-4A15-B4AC-905F0C43B983}"/>
    <cellStyle name="Normal 10 3 2 3 2 4" xfId="24899" xr:uid="{EF39CD07-3306-40C4-AC6B-FFC0565E7D10}"/>
    <cellStyle name="Normal 10 3 2 3 2 5" xfId="16761" xr:uid="{78EC5100-9684-4998-9F40-39204151AC55}"/>
    <cellStyle name="Normal 10 3 2 3 3" xfId="6191" xr:uid="{4FA7B985-F3FD-4BB1-BE6E-726FBE11C1C7}"/>
    <cellStyle name="Normal 10 3 2 3 3 2" xfId="28118" xr:uid="{CEA23EA0-2236-4A39-8BAD-FB0EC0DB315A}"/>
    <cellStyle name="Normal 10 3 2 3 3 3" xfId="15760" xr:uid="{9144E66A-91B6-4E51-ACAA-56ACDAF6CBAE}"/>
    <cellStyle name="Normal 10 3 2 3 4" xfId="8213" xr:uid="{0277978F-4825-43B0-B34A-710A6A851632}"/>
    <cellStyle name="Normal 10 3 2 3 4 2" xfId="18593" xr:uid="{72752379-22DD-4D52-BF80-11B385A74B1D}"/>
    <cellStyle name="Normal 10 3 2 3 5" xfId="11046" xr:uid="{1C342EAE-3E22-40BE-A5C7-8125513E85B4}"/>
    <cellStyle name="Normal 10 3 2 3 5 2" xfId="21426" xr:uid="{3BCAC77F-4504-4411-91D6-CDBAD0294ACA}"/>
    <cellStyle name="Normal 10 3 2 3 6" xfId="25053" xr:uid="{B1DA9158-FF4F-43E3-81BC-72A67E9F1FCA}"/>
    <cellStyle name="Normal 10 3 2 3 7" xfId="13654" xr:uid="{5F15AA7E-F44B-4554-B334-229175320190}"/>
    <cellStyle name="Normal 10 3 2 4" xfId="3132" xr:uid="{00000000-0005-0000-0000-000026030000}"/>
    <cellStyle name="Normal 10 3 2 4 2" xfId="6189" xr:uid="{B077E13E-CA6B-45D4-9087-D61876575884}"/>
    <cellStyle name="Normal 10 3 2 4 2 2" xfId="26601" xr:uid="{92FF2D64-E0F2-4AAB-81C6-B9C1DA63E523}"/>
    <cellStyle name="Normal 10 3 2 4 2 3" xfId="15758" xr:uid="{4B82FBAC-F2C9-4089-824F-815BB8080F6F}"/>
    <cellStyle name="Normal 10 3 2 4 3" xfId="8211" xr:uid="{B2BFB5DC-6009-4CCA-94A5-544F7797A084}"/>
    <cellStyle name="Normal 10 3 2 4 3 2" xfId="18591" xr:uid="{7E9BCD89-84C1-498B-B93E-51EAF88235C7}"/>
    <cellStyle name="Normal 10 3 2 4 4" xfId="11044" xr:uid="{E028B317-F9CA-4C90-B28A-1E0061DE4622}"/>
    <cellStyle name="Normal 10 3 2 4 4 2" xfId="21424" xr:uid="{66936DCA-6B75-429F-9723-956BD3D56201}"/>
    <cellStyle name="Normal 10 3 2 4 5" xfId="23279" xr:uid="{A2698027-CC44-496E-A047-99571E1CFE91}"/>
    <cellStyle name="Normal 10 3 2 4 6" xfId="13652" xr:uid="{B746249F-45B3-4BC8-9F06-58E0393BEAB6}"/>
    <cellStyle name="Normal 10 3 2 5" xfId="2539" xr:uid="{00000000-0005-0000-0000-000027030000}"/>
    <cellStyle name="Normal 10 3 2 5 2" xfId="5812" xr:uid="{3AFAD17B-9CB7-4043-92C4-690A02D02BCC}"/>
    <cellStyle name="Normal 10 3 2 5 2 2" xfId="28503" xr:uid="{EBF5EBE1-ED80-4526-AEB5-FBEF36F58529}"/>
    <cellStyle name="Normal 10 3 2 5 2 3" xfId="15210" xr:uid="{6989A562-4251-4F9F-8419-A33C25A59A25}"/>
    <cellStyle name="Normal 10 3 2 5 3" xfId="7663" xr:uid="{1831CD6D-9BE7-41B6-B199-6DCD146669B3}"/>
    <cellStyle name="Normal 10 3 2 5 3 2" xfId="18043" xr:uid="{BD83013A-EEF5-42AE-A6F5-16BD16D55753}"/>
    <cellStyle name="Normal 10 3 2 5 4" xfId="10496" xr:uid="{012ED8AA-B686-49AB-AFE6-52E2F18ECBDD}"/>
    <cellStyle name="Normal 10 3 2 5 4 2" xfId="20876" xr:uid="{DDCB5631-F786-43E1-AFAE-8891BC06A146}"/>
    <cellStyle name="Normal 10 3 2 5 5" xfId="24093" xr:uid="{81847829-8D06-4E14-B304-A1014F7064EF}"/>
    <cellStyle name="Normal 10 3 2 5 6" xfId="12926" xr:uid="{DF20E022-3898-4380-82B3-AC87090882AC}"/>
    <cellStyle name="Normal 10 3 2 6" xfId="2305" xr:uid="{00000000-0005-0000-0000-000022030000}"/>
    <cellStyle name="Normal 10 3 2 6 2" xfId="7431" xr:uid="{EAE563C9-0ED2-48F8-9124-2A92354E338C}"/>
    <cellStyle name="Normal 10 3 2 6 2 2" xfId="17811" xr:uid="{9E740C62-6C9B-4F4E-930E-6A6A3F2F3603}"/>
    <cellStyle name="Normal 10 3 2 6 3" xfId="10264" xr:uid="{49165BC3-52B0-4C24-A6C9-50659493E6C0}"/>
    <cellStyle name="Normal 10 3 2 6 3 2" xfId="20644" xr:uid="{9F65774C-CA03-4F18-9D11-43914841E605}"/>
    <cellStyle name="Normal 10 3 2 6 4" xfId="24222" xr:uid="{932920D9-C582-48DA-A395-DE5A8D4E9988}"/>
    <cellStyle name="Normal 10 3 2 6 5" xfId="14978" xr:uid="{58451BA6-A69A-4535-AEA4-F75B5AF1C6C4}"/>
    <cellStyle name="Normal 10 3 2 7" xfId="3836" xr:uid="{5DE2482C-58BB-48C3-BFAB-C7FEF5582713}"/>
    <cellStyle name="Normal 10 3 2 7 2" xfId="8668" xr:uid="{8DB17317-09E6-4641-BC0A-ED4C68F648C6}"/>
    <cellStyle name="Normal 10 3 2 7 2 2" xfId="19048" xr:uid="{353414D2-5965-4C88-9155-5637FB721339}"/>
    <cellStyle name="Normal 10 3 2 7 3" xfId="11501" xr:uid="{A50C2AEA-0E22-4976-9959-F2741F1D478D}"/>
    <cellStyle name="Normal 10 3 2 7 3 2" xfId="21881" xr:uid="{6537CBDA-0B47-4A02-9559-AE5B06F9477F}"/>
    <cellStyle name="Normal 10 3 2 7 4" xfId="16215" xr:uid="{D36FE6EB-A15E-44F2-8054-6C2B99B90891}"/>
    <cellStyle name="Normal 10 3 2 8" xfId="4991" xr:uid="{AABF2103-4513-4583-A363-6F64B000444F}"/>
    <cellStyle name="Normal 10 3 2 8 2" xfId="14286" xr:uid="{7022F2AB-98F8-4CC8-95C8-F55383562AED}"/>
    <cellStyle name="Normal 10 3 2 9" xfId="6739" xr:uid="{1FB954EC-E729-41E3-BF60-916B01A6773C}"/>
    <cellStyle name="Normal 10 3 2 9 2" xfId="17119" xr:uid="{066F68D1-A22B-4004-9509-9E7EFB117A42}"/>
    <cellStyle name="Normal 10 3 3" xfId="634" xr:uid="{00000000-0005-0000-0000-000026040000}"/>
    <cellStyle name="Normal 10 3 3 10" xfId="24634" xr:uid="{FC8A1D8D-9502-4418-BE56-E62F82A545E2}"/>
    <cellStyle name="Normal 10 3 3 11" xfId="12694" xr:uid="{107F9FA7-0259-4E3D-8341-5FD559C59C48}"/>
    <cellStyle name="Normal 10 3 3 2" xfId="2708" xr:uid="{00000000-0005-0000-0000-000029030000}"/>
    <cellStyle name="Normal 10 3 3 2 2" xfId="3136" xr:uid="{00000000-0005-0000-0000-00002A030000}"/>
    <cellStyle name="Normal 10 3 3 2 2 2" xfId="6193" xr:uid="{CD6BC6DD-65A0-4460-A783-00734090C10A}"/>
    <cellStyle name="Normal 10 3 3 2 2 2 2" xfId="27547" xr:uid="{F6E9DF03-CA51-4FF2-BF49-97DE818A30D7}"/>
    <cellStyle name="Normal 10 3 3 2 2 2 3" xfId="15762" xr:uid="{0C0BC6BF-440D-42B6-9B31-E981D40669B5}"/>
    <cellStyle name="Normal 10 3 3 2 2 3" xfId="8215" xr:uid="{E70CDCB3-2C59-4855-AC91-BC2EE6F71F41}"/>
    <cellStyle name="Normal 10 3 3 2 2 3 2" xfId="18595" xr:uid="{B6009367-2002-477F-ADA8-D12A52FB6F22}"/>
    <cellStyle name="Normal 10 3 3 2 2 4" xfId="11048" xr:uid="{511DD6FF-718F-40CE-8B3D-66AD6CA908FC}"/>
    <cellStyle name="Normal 10 3 3 2 2 4 2" xfId="21428" xr:uid="{2E00B27A-A42E-4F8B-B13D-BBB37244772E}"/>
    <cellStyle name="Normal 10 3 3 2 2 5" xfId="25086" xr:uid="{6363B84C-CDDF-4381-9906-941F5A74FE90}"/>
    <cellStyle name="Normal 10 3 3 2 2 6" xfId="13656" xr:uid="{F1911E96-22FE-4804-BF2B-2DC39E7E8FCF}"/>
    <cellStyle name="Normal 10 3 3 2 3" xfId="4286" xr:uid="{1084E21D-2F01-48DF-8530-0DD6342FD1D6}"/>
    <cellStyle name="Normal 10 3 3 2 3 2" xfId="9057" xr:uid="{3A87375D-5DC6-42E2-ACD4-630770DB3433}"/>
    <cellStyle name="Normal 10 3 3 2 3 2 2" xfId="29100" xr:uid="{8FB4BF09-347C-4E03-9A17-26F38F50AD2F}"/>
    <cellStyle name="Normal 10 3 3 2 3 2 3" xfId="19437" xr:uid="{F2F6F10E-DE6A-4D03-A63B-95C80F4D8ECB}"/>
    <cellStyle name="Normal 10 3 3 2 3 3" xfId="11890" xr:uid="{B5FEBB2C-18BD-4B11-9079-92D4D09B2BB6}"/>
    <cellStyle name="Normal 10 3 3 2 3 3 2" xfId="22270" xr:uid="{192847B9-433A-4DBD-8D2A-7ECB95F601F6}"/>
    <cellStyle name="Normal 10 3 3 2 3 4" xfId="24208" xr:uid="{CE8311F5-474D-495D-8F29-9C610027580A}"/>
    <cellStyle name="Normal 10 3 3 2 3 5" xfId="16604" xr:uid="{AA0CBE19-0038-472F-BE01-2DE5D8879BD4}"/>
    <cellStyle name="Normal 10 3 3 2 4" xfId="5925" xr:uid="{49AE9B8B-60D5-412E-A13F-852B75B379C2}"/>
    <cellStyle name="Normal 10 3 3 2 4 2" xfId="28292" xr:uid="{F2CB1B38-AB99-424C-B821-A6989D844967}"/>
    <cellStyle name="Normal 10 3 3 2 4 3" xfId="15378" xr:uid="{8864088A-97F7-4F3D-A94D-BC5AD6843D58}"/>
    <cellStyle name="Normal 10 3 3 2 5" xfId="7831" xr:uid="{AC1960BB-B33A-452C-9BAB-4826B5F1C111}"/>
    <cellStyle name="Normal 10 3 3 2 5 2" xfId="18211" xr:uid="{9738F909-F88A-4DA2-9ADF-3E9855FAB67C}"/>
    <cellStyle name="Normal 10 3 3 2 6" xfId="10664" xr:uid="{1713B0A9-4DFC-43D7-B3CB-4E5CCC9FB9E3}"/>
    <cellStyle name="Normal 10 3 3 2 6 2" xfId="21044" xr:uid="{67AD1D3A-BC95-4F8F-9E67-E20FAC2AEDBB}"/>
    <cellStyle name="Normal 10 3 3 2 7" xfId="24700" xr:uid="{579A7D72-7FBB-4A0B-8AC2-8B77510F8FBA}"/>
    <cellStyle name="Normal 10 3 3 2 8" xfId="13128" xr:uid="{6FCAC9DB-4A81-42EC-A4AF-158C0FC5212E}"/>
    <cellStyle name="Normal 10 3 3 3" xfId="3137" xr:uid="{00000000-0005-0000-0000-00002B030000}"/>
    <cellStyle name="Normal 10 3 3 3 2" xfId="4444" xr:uid="{F11CDAB9-888A-47CC-A013-7F0EA6C8B225}"/>
    <cellStyle name="Normal 10 3 3 3 2 2" xfId="9215" xr:uid="{7538ED8B-886C-49A0-B978-7D4B6B68CB80}"/>
    <cellStyle name="Normal 10 3 3 3 2 2 2" xfId="29208" xr:uid="{64ED5053-508E-494D-8FC0-805F9147E2BE}"/>
    <cellStyle name="Normal 10 3 3 3 2 2 3" xfId="19595" xr:uid="{76FD16F7-01B8-4248-A574-98D03BECB22C}"/>
    <cellStyle name="Normal 10 3 3 3 2 3" xfId="12048" xr:uid="{D05F6A24-CCAD-4391-AE37-AE46768AE2AA}"/>
    <cellStyle name="Normal 10 3 3 3 2 3 2" xfId="22428" xr:uid="{9CB67378-A7E5-4DFF-8039-EA53630F68B4}"/>
    <cellStyle name="Normal 10 3 3 3 2 4" xfId="25687" xr:uid="{59D31921-BD7B-410B-995B-A240C490AAC4}"/>
    <cellStyle name="Normal 10 3 3 3 2 5" xfId="16762" xr:uid="{41C32BF1-2AEF-4FCB-B0FB-832D71E9265B}"/>
    <cellStyle name="Normal 10 3 3 3 3" xfId="6194" xr:uid="{38472D4B-C516-4A45-A07C-56DE8DF449E4}"/>
    <cellStyle name="Normal 10 3 3 3 3 2" xfId="26854" xr:uid="{D4921790-E0C7-425A-8388-42044F8799DA}"/>
    <cellStyle name="Normal 10 3 3 3 3 3" xfId="15763" xr:uid="{80E669C7-FC3B-4E63-B72A-C7C6CC2DDC7B}"/>
    <cellStyle name="Normal 10 3 3 3 4" xfId="8216" xr:uid="{0736BEBB-3583-4FED-9AE4-002B3151CD49}"/>
    <cellStyle name="Normal 10 3 3 3 4 2" xfId="18596" xr:uid="{E149C1C9-FD91-4C75-B8C4-600B9FBC45EB}"/>
    <cellStyle name="Normal 10 3 3 3 5" xfId="11049" xr:uid="{2990E9DE-F821-4438-BA00-5B96F3E4EC3D}"/>
    <cellStyle name="Normal 10 3 3 3 5 2" xfId="21429" xr:uid="{CDD16F88-02D7-4B9A-B06B-6A19C7C01B37}"/>
    <cellStyle name="Normal 10 3 3 3 6" xfId="23027" xr:uid="{0EF7FB8A-31D6-40C1-8A48-66E85E1AE895}"/>
    <cellStyle name="Normal 10 3 3 3 7" xfId="13657" xr:uid="{5D07802A-295C-40F9-9CCC-ED8C4ABAD191}"/>
    <cellStyle name="Normal 10 3 3 4" xfId="3135" xr:uid="{00000000-0005-0000-0000-00002C030000}"/>
    <cellStyle name="Normal 10 3 3 4 2" xfId="6192" xr:uid="{CC2E32D4-5362-4611-AF3F-C0F3B40A61C9}"/>
    <cellStyle name="Normal 10 3 3 4 2 2" xfId="27849" xr:uid="{E7631E61-E7EB-487E-AFA4-2FDCD2DEF47E}"/>
    <cellStyle name="Normal 10 3 3 4 2 3" xfId="15761" xr:uid="{2BF59D66-C81C-499C-A46A-B1E17B24526C}"/>
    <cellStyle name="Normal 10 3 3 4 3" xfId="8214" xr:uid="{4B1740DF-DA70-4371-8F14-AB8C840FB985}"/>
    <cellStyle name="Normal 10 3 3 4 3 2" xfId="18594" xr:uid="{A18AFC81-B1D5-4A27-9E55-AA891CB5A47D}"/>
    <cellStyle name="Normal 10 3 3 4 4" xfId="11047" xr:uid="{A00259E1-939B-4EE5-B516-39DDAEFB0C33}"/>
    <cellStyle name="Normal 10 3 3 4 4 2" xfId="21427" xr:uid="{82B9EB5A-BF13-4A91-B6C3-D4633F88A1BF}"/>
    <cellStyle name="Normal 10 3 3 4 5" xfId="23474" xr:uid="{88365AA0-F73F-4C93-85F9-8056223A3BB7}"/>
    <cellStyle name="Normal 10 3 3 4 6" xfId="13655" xr:uid="{7AC675F4-EDE3-49BF-9A92-3810128595BF}"/>
    <cellStyle name="Normal 10 3 3 5" xfId="2641" xr:uid="{00000000-0005-0000-0000-00002D030000}"/>
    <cellStyle name="Normal 10 3 3 5 2" xfId="5902" xr:uid="{7317C662-3FFA-44C0-8540-BB269EC96C05}"/>
    <cellStyle name="Normal 10 3 3 5 2 2" xfId="28029" xr:uid="{4CBB18E1-F517-4DFF-847C-0B3F7CD6D389}"/>
    <cellStyle name="Normal 10 3 3 5 2 3" xfId="15312" xr:uid="{D2D60040-57CB-48AC-A06D-BA5300FEA18D}"/>
    <cellStyle name="Normal 10 3 3 5 3" xfId="7765" xr:uid="{65C29C45-4F49-4B4C-ACD4-B306EBC5733B}"/>
    <cellStyle name="Normal 10 3 3 5 3 2" xfId="18145" xr:uid="{1EE2A97B-CBB0-483E-BFD9-E0EBA9854283}"/>
    <cellStyle name="Normal 10 3 3 5 4" xfId="10598" xr:uid="{538FCF69-8E10-4AE3-BF4A-413C4FDB95A5}"/>
    <cellStyle name="Normal 10 3 3 5 4 2" xfId="20978" xr:uid="{CA4C8EE0-D68A-423B-AF9F-FEB3A83A347E}"/>
    <cellStyle name="Normal 10 3 3 5 5" xfId="24262" xr:uid="{9EE9879A-47D9-4A6A-B4AB-0EA40920AE79}"/>
    <cellStyle name="Normal 10 3 3 5 6" xfId="13029" xr:uid="{B3FC1032-6990-49BF-84CD-EA042BF26A29}"/>
    <cellStyle name="Normal 10 3 3 6" xfId="4147" xr:uid="{720A314B-D736-4B55-91D2-0A9538020FD9}"/>
    <cellStyle name="Normal 10 3 3 6 2" xfId="8918" xr:uid="{146BDAE5-801A-4480-9109-EF36CF3B3DAA}"/>
    <cellStyle name="Normal 10 3 3 6 2 2" xfId="19298" xr:uid="{F8E6BE30-8223-49EA-B7BC-C94DE5882EE1}"/>
    <cellStyle name="Normal 10 3 3 6 3" xfId="11751" xr:uid="{A25CFEF2-6593-4B5E-BD21-853D15FEBE47}"/>
    <cellStyle name="Normal 10 3 3 6 3 2" xfId="22131" xr:uid="{E2B4B273-0C6E-46FC-9E81-7BEC7BDA1D81}"/>
    <cellStyle name="Normal 10 3 3 6 4" xfId="24870" xr:uid="{6DEEF9DD-47F9-4373-AAF8-CDDE7FDB613C}"/>
    <cellStyle name="Normal 10 3 3 6 5" xfId="16465" xr:uid="{6F742FA1-D46B-4D41-83A7-CE84B26DD2D2}"/>
    <cellStyle name="Normal 10 3 3 7" xfId="4993" xr:uid="{76F195E5-F9BA-4629-A81C-7B3E73E89933}"/>
    <cellStyle name="Normal 10 3 3 7 2" xfId="14288" xr:uid="{793A3B51-E81A-4FCA-A6B8-8CAA78409040}"/>
    <cellStyle name="Normal 10 3 3 8" xfId="6741" xr:uid="{BB120FCB-8F6F-4A47-B67F-5468A5DC608A}"/>
    <cellStyle name="Normal 10 3 3 8 2" xfId="17121" xr:uid="{85583FF8-70AD-437B-93D6-4F13048E3AF1}"/>
    <cellStyle name="Normal 10 3 3 9" xfId="9574" xr:uid="{41F6E2E7-A077-43F8-9D5A-AD836BAB6389}"/>
    <cellStyle name="Normal 10 3 3 9 2" xfId="19954" xr:uid="{114E6468-8F35-48AA-8672-BACA8957B9DF}"/>
    <cellStyle name="Normal 10 3 4" xfId="635" xr:uid="{00000000-0005-0000-0000-000027040000}"/>
    <cellStyle name="Normal 10 3 4 2" xfId="3138" xr:uid="{00000000-0005-0000-0000-00002F030000}"/>
    <cellStyle name="Normal 10 3 4 2 2" xfId="6195" xr:uid="{EC9CB456-353B-44ED-8A95-68E8A608ACEA}"/>
    <cellStyle name="Normal 10 3 4 2 2 2" xfId="26078" xr:uid="{75B4E989-52C1-44C7-8D64-9F4442940882}"/>
    <cellStyle name="Normal 10 3 4 2 2 3" xfId="15764" xr:uid="{89FB9AF6-D2C0-4323-B17D-0D9743F23090}"/>
    <cellStyle name="Normal 10 3 4 2 3" xfId="8217" xr:uid="{D9E85761-58C7-4D3B-A2E5-044FD81D648F}"/>
    <cellStyle name="Normal 10 3 4 2 3 2" xfId="18597" xr:uid="{3AD4567C-F8F1-4839-95DF-E6D1F272F4E9}"/>
    <cellStyle name="Normal 10 3 4 2 4" xfId="11050" xr:uid="{D5C8DE77-E2A0-4247-806C-9D1FB1DA9EF6}"/>
    <cellStyle name="Normal 10 3 4 2 4 2" xfId="21430" xr:uid="{77712E07-E454-4FD2-841B-CDCBB182B862}"/>
    <cellStyle name="Normal 10 3 4 2 5" xfId="23007" xr:uid="{BDA9C7EB-35AD-4DBD-98B6-607A7BF34470}"/>
    <cellStyle name="Normal 10 3 4 2 6" xfId="13658" xr:uid="{C702F0AE-C2AB-4C81-997D-9B38F9C4558A}"/>
    <cellStyle name="Normal 10 3 4 3" xfId="4284" xr:uid="{727D90BB-C968-4920-862C-C2445E4027CE}"/>
    <cellStyle name="Normal 10 3 4 3 2" xfId="9055" xr:uid="{863D40C7-53A3-4DDB-B49D-A4C79F4AD3D9}"/>
    <cellStyle name="Normal 10 3 4 3 2 2" xfId="29098" xr:uid="{64B61225-A459-4345-8D2E-74E1F3B1BE4D}"/>
    <cellStyle name="Normal 10 3 4 3 2 3" xfId="19435" xr:uid="{4EC32CE8-1524-4A45-B50A-B559E9C19604}"/>
    <cellStyle name="Normal 10 3 4 3 3" xfId="11888" xr:uid="{84BC5F95-4EFD-4694-AFF7-81748F31181C}"/>
    <cellStyle name="Normal 10 3 4 3 3 2" xfId="22268" xr:uid="{E621FF38-7BB4-4CAD-B98F-3ED2F043755D}"/>
    <cellStyle name="Normal 10 3 4 3 4" xfId="24840" xr:uid="{874E08A6-1CA2-4DFD-BF71-3686E26141B8}"/>
    <cellStyle name="Normal 10 3 4 3 5" xfId="16602" xr:uid="{F19BB2E2-EA6D-4675-BBF3-E9766FA2DA92}"/>
    <cellStyle name="Normal 10 3 4 4" xfId="4994" xr:uid="{B3771ED7-7A4F-40E1-87A2-DD284B4D1FB0}"/>
    <cellStyle name="Normal 10 3 4 4 2" xfId="27710" xr:uid="{80240733-1F28-42D8-B52E-02AE0A900E69}"/>
    <cellStyle name="Normal 10 3 4 4 3" xfId="14289" xr:uid="{BC0FB313-E332-491A-A5A7-6B4708A96082}"/>
    <cellStyle name="Normal 10 3 4 5" xfId="6742" xr:uid="{B3EB4B11-BE2B-43D1-B380-671FAA13BD8B}"/>
    <cellStyle name="Normal 10 3 4 5 2" xfId="17122" xr:uid="{5F8A9B4C-9FF1-4D8C-9496-FB59C5921250}"/>
    <cellStyle name="Normal 10 3 4 6" xfId="9575" xr:uid="{6E895E4C-005B-4662-9C39-27B82A4CC90B}"/>
    <cellStyle name="Normal 10 3 4 6 2" xfId="19955" xr:uid="{6EC62299-454E-4B07-ACE0-9500222FE647}"/>
    <cellStyle name="Normal 10 3 4 7" xfId="25260" xr:uid="{9EC4ACD6-11A5-4535-A452-6040A01BCAA4}"/>
    <cellStyle name="Normal 10 3 4 8" xfId="13126" xr:uid="{5F516308-ACFA-4B49-ACB9-72422E653091}"/>
    <cellStyle name="Normal 10 3 5" xfId="3139" xr:uid="{00000000-0005-0000-0000-000030030000}"/>
    <cellStyle name="Normal 10 3 5 2" xfId="4445" xr:uid="{62BD4B13-781A-4338-ADA1-0DC58DB46F2D}"/>
    <cellStyle name="Normal 10 3 5 2 2" xfId="9216" xr:uid="{D51671E0-8C4B-44E4-868D-63BEE2417B69}"/>
    <cellStyle name="Normal 10 3 5 2 2 2" xfId="29209" xr:uid="{6B1E295B-F988-45A4-BC42-71E89C2D3DF1}"/>
    <cellStyle name="Normal 10 3 5 2 2 3" xfId="19596" xr:uid="{023E5AED-B5A8-49BA-8431-DBEBB38239BE}"/>
    <cellStyle name="Normal 10 3 5 2 3" xfId="12049" xr:uid="{909C78E4-B07A-4982-B196-49877638CD02}"/>
    <cellStyle name="Normal 10 3 5 2 3 2" xfId="22429" xr:uid="{A6376CE5-989F-4195-817F-5BEAB3B9170C}"/>
    <cellStyle name="Normal 10 3 5 2 4" xfId="22916" xr:uid="{77B4ADC0-A2C8-40E6-9F1C-F642C569F62A}"/>
    <cellStyle name="Normal 10 3 5 2 5" xfId="16763" xr:uid="{9C623E23-6903-4F72-9EE1-85955EAC33BA}"/>
    <cellStyle name="Normal 10 3 5 3" xfId="6196" xr:uid="{CE4477DA-1B11-4CBA-AD1A-7D1380E3DD0C}"/>
    <cellStyle name="Normal 10 3 5 3 2" xfId="28358" xr:uid="{609100A2-1C49-43BA-AFFB-B525D809C074}"/>
    <cellStyle name="Normal 10 3 5 3 3" xfId="15765" xr:uid="{E3A4951F-3AAB-42EB-8126-F57A869F346F}"/>
    <cellStyle name="Normal 10 3 5 4" xfId="8218" xr:uid="{310D63A0-24A3-4583-9A58-6F43F74A70F5}"/>
    <cellStyle name="Normal 10 3 5 4 2" xfId="18598" xr:uid="{473F5B53-4F3E-4867-A798-E2C5F0893558}"/>
    <cellStyle name="Normal 10 3 5 5" xfId="11051" xr:uid="{7D0B090E-B73A-4CEB-B990-6AEF5FBDED22}"/>
    <cellStyle name="Normal 10 3 5 5 2" xfId="21431" xr:uid="{1679AD0C-73AF-4ABB-A95F-69279A289615}"/>
    <cellStyle name="Normal 10 3 5 6" xfId="23808" xr:uid="{D907B0AC-9064-445B-82B3-C52D4CD7D1A4}"/>
    <cellStyle name="Normal 10 3 5 7" xfId="13659" xr:uid="{0BFE96D1-7E73-457E-8B74-D53EC3A2F9E0}"/>
    <cellStyle name="Normal 10 3 6" xfId="2891" xr:uid="{00000000-0005-0000-0000-000031030000}"/>
    <cellStyle name="Normal 10 3 6 2" xfId="6076" xr:uid="{63A2D3D4-354F-449C-B873-B13D65947A08}"/>
    <cellStyle name="Normal 10 3 6 2 2" xfId="25915" xr:uid="{7DE0E2F3-70A6-43B5-93B0-198AD3C5775D}"/>
    <cellStyle name="Normal 10 3 6 2 3" xfId="15554" xr:uid="{C889F172-5532-4A43-BB5E-6EFA80DE8FAA}"/>
    <cellStyle name="Normal 10 3 6 3" xfId="8007" xr:uid="{AD5B01FF-F810-4694-8B59-D841ABAC3A1D}"/>
    <cellStyle name="Normal 10 3 6 3 2" xfId="18387" xr:uid="{58414A3F-B83C-40A9-87CD-F6D074149D43}"/>
    <cellStyle name="Normal 10 3 6 4" xfId="10840" xr:uid="{68254EF4-AEDE-4D34-B040-74F5D68FD5F5}"/>
    <cellStyle name="Normal 10 3 6 4 2" xfId="21220" xr:uid="{3271912B-DD9A-4C23-A609-AD4A7076B685}"/>
    <cellStyle name="Normal 10 3 6 5" xfId="24749" xr:uid="{AD44433C-85A8-4C20-9673-689AB694C163}"/>
    <cellStyle name="Normal 10 3 6 6" xfId="13392" xr:uid="{94555134-64E5-494E-AB15-1E9A2FAA925D}"/>
    <cellStyle name="Normal 10 3 7" xfId="2479" xr:uid="{00000000-0005-0000-0000-000032030000}"/>
    <cellStyle name="Normal 10 3 7 2" xfId="5766" xr:uid="{35DABF79-AA0F-4397-B432-85D30F5B920E}"/>
    <cellStyle name="Normal 10 3 7 2 2" xfId="26004" xr:uid="{FBC0DBAE-8A1D-42BA-BF39-C45491425BDB}"/>
    <cellStyle name="Normal 10 3 7 2 3" xfId="15150" xr:uid="{46D098F0-24F6-4176-88F8-57985AC6B38B}"/>
    <cellStyle name="Normal 10 3 7 3" xfId="7603" xr:uid="{FA9123AC-D647-47A4-9914-D64BDD0110B6}"/>
    <cellStyle name="Normal 10 3 7 3 2" xfId="17983" xr:uid="{38861170-D29E-45DC-8318-4891B525C210}"/>
    <cellStyle name="Normal 10 3 7 4" xfId="10436" xr:uid="{DC90A635-41B1-4961-ACC7-F29EBD1693E0}"/>
    <cellStyle name="Normal 10 3 7 4 2" xfId="20816" xr:uid="{AC535C21-3E7B-4184-A68E-5617BE88C281}"/>
    <cellStyle name="Normal 10 3 7 5" xfId="25490" xr:uid="{C7698235-9481-465F-B45D-D05D6DF59E2A}"/>
    <cellStyle name="Normal 10 3 7 6" xfId="12866" xr:uid="{DA3547F9-157C-4BFC-B3B8-8754CCE8ABEC}"/>
    <cellStyle name="Normal 10 3 8" xfId="2233" xr:uid="{00000000-0005-0000-0000-000021030000}"/>
    <cellStyle name="Normal 10 3 8 2" xfId="7359" xr:uid="{72DDA263-81F6-43F0-8CA4-35ED37362871}"/>
    <cellStyle name="Normal 10 3 8 2 2" xfId="17739" xr:uid="{D0A43869-7421-42CA-AF8E-1A675A7319A5}"/>
    <cellStyle name="Normal 10 3 8 3" xfId="10192" xr:uid="{249BBC59-308D-4AB7-994C-5BA0CB273377}"/>
    <cellStyle name="Normal 10 3 8 3 2" xfId="20572" xr:uid="{B2AE14CA-27EC-4C5A-96EC-CF5A0B662E47}"/>
    <cellStyle name="Normal 10 3 8 4" xfId="23520" xr:uid="{DDCD5947-88AE-4CE7-AD1A-EE9946108DAD}"/>
    <cellStyle name="Normal 10 3 8 5" xfId="14906" xr:uid="{02D250B9-C265-425D-9921-FF6CCCAE255F}"/>
    <cellStyle name="Normal 10 3 9" xfId="3906" xr:uid="{DFAFEC0D-1123-40C7-8396-37B72A42A4E3}"/>
    <cellStyle name="Normal 10 3 9 2" xfId="8737" xr:uid="{0F6D0A89-C57D-4D60-909D-6327E96986AB}"/>
    <cellStyle name="Normal 10 3 9 2 2" xfId="19117" xr:uid="{F5AC2B97-3B86-43D1-AC13-952EA5581640}"/>
    <cellStyle name="Normal 10 3 9 3" xfId="11570" xr:uid="{A4405A67-BCE0-4793-905D-62F3F5DB56A9}"/>
    <cellStyle name="Normal 10 3 9 3 2" xfId="21950" xr:uid="{C3E35E6D-E8DA-48DB-A53C-AD965A433A5D}"/>
    <cellStyle name="Normal 10 3 9 4" xfId="16284" xr:uid="{7A4E722F-1587-42FD-B760-787107CE8583}"/>
    <cellStyle name="Normal 10 4" xfId="636" xr:uid="{00000000-0005-0000-0000-000028040000}"/>
    <cellStyle name="Normal 10 4 10" xfId="6743" xr:uid="{5920DC48-8D65-4018-A698-5A50362A0AE9}"/>
    <cellStyle name="Normal 10 4 10 2" xfId="17123" xr:uid="{44F67FD2-AE53-45BF-A513-ADCA8928DB4C}"/>
    <cellStyle name="Normal 10 4 11" xfId="9576" xr:uid="{B50B7FAB-23C0-4688-A51D-D6CD38E5B80C}"/>
    <cellStyle name="Normal 10 4 11 2" xfId="19956" xr:uid="{125C44FF-B7ED-432F-81AE-C213AA8C7EA1}"/>
    <cellStyle name="Normal 10 4 12" xfId="24681" xr:uid="{07D436A0-15B4-481A-8FE0-DDD06F0E7513}"/>
    <cellStyle name="Normal 10 4 13" xfId="12444" xr:uid="{9AC2E468-90FE-4AEA-8091-0C552D6D5FFB}"/>
    <cellStyle name="Normal 10 4 2" xfId="637" xr:uid="{00000000-0005-0000-0000-000029040000}"/>
    <cellStyle name="Normal 10 4 2 10" xfId="9577" xr:uid="{D4EA277E-FCC7-408B-9F3A-15E2DCB74069}"/>
    <cellStyle name="Normal 10 4 2 10 2" xfId="19957" xr:uid="{D6C62D71-8F1E-42A7-908F-5455BBDA1460}"/>
    <cellStyle name="Normal 10 4 2 11" xfId="25127" xr:uid="{BBCCF5EB-D03B-4D18-8B03-4B5ACA3F8E52}"/>
    <cellStyle name="Normal 10 4 2 12" xfId="12537" xr:uid="{67D8D94B-B82C-4209-95DD-0E71EBF554E7}"/>
    <cellStyle name="Normal 10 4 2 2" xfId="638" xr:uid="{00000000-0005-0000-0000-00002A040000}"/>
    <cellStyle name="Normal 10 4 2 2 2" xfId="3141" xr:uid="{00000000-0005-0000-0000-000036030000}"/>
    <cellStyle name="Normal 10 4 2 2 2 2" xfId="6198" xr:uid="{06F2B0D2-BE3F-4D5B-AE7B-D9F8BAA9692B}"/>
    <cellStyle name="Normal 10 4 2 2 2 2 2" xfId="26131" xr:uid="{EFF958C4-7ABB-4414-90EB-6A9CA6062F73}"/>
    <cellStyle name="Normal 10 4 2 2 2 2 3" xfId="28299" xr:uid="{E8C8467E-3FA8-4BAD-BD59-FD8074EF5103}"/>
    <cellStyle name="Normal 10 4 2 2 2 2 4" xfId="15767" xr:uid="{82792F97-AF95-4AE6-AA11-BB1C251B447A}"/>
    <cellStyle name="Normal 10 4 2 2 2 3" xfId="8220" xr:uid="{E8796C8C-6CB8-435E-9FAA-835CE642407F}"/>
    <cellStyle name="Normal 10 4 2 2 2 3 2" xfId="28866" xr:uid="{5C8AB1BF-315E-4194-950D-C7136336B9A1}"/>
    <cellStyle name="Normal 10 4 2 2 2 3 3" xfId="18600" xr:uid="{151C9F4C-E7BF-4FEC-B6A0-55545E0CB77B}"/>
    <cellStyle name="Normal 10 4 2 2 2 4" xfId="11053" xr:uid="{311656CA-3B45-45CB-A8D1-CA97EE9093C5}"/>
    <cellStyle name="Normal 10 4 2 2 2 4 2" xfId="21433" xr:uid="{9F359290-AB77-40CE-84DD-0746890789C4}"/>
    <cellStyle name="Normal 10 4 2 2 2 5" xfId="24713" xr:uid="{F315BE77-CBE9-40FF-A827-0A56A7F13A4E}"/>
    <cellStyle name="Normal 10 4 2 2 2 6" xfId="13661" xr:uid="{FC7B5103-5216-4ECD-BF0E-B0BF8325ADC0}"/>
    <cellStyle name="Normal 10 4 2 2 3" xfId="4287" xr:uid="{B33BE118-5B4D-42C0-8D8A-297D42D660E7}"/>
    <cellStyle name="Normal 10 4 2 2 3 2" xfId="9058" xr:uid="{011992E4-0B30-44AE-A330-84E6552E89A3}"/>
    <cellStyle name="Normal 10 4 2 2 3 2 2" xfId="29101" xr:uid="{EB6DCA00-11B9-45E4-850C-5A399C944CBC}"/>
    <cellStyle name="Normal 10 4 2 2 3 2 3" xfId="19438" xr:uid="{1E17F9D3-6FD9-4450-99BC-C17CF8C82ACF}"/>
    <cellStyle name="Normal 10 4 2 2 3 3" xfId="11891" xr:uid="{97A9FCD3-A616-4251-8DFA-44C6F1ADE11B}"/>
    <cellStyle name="Normal 10 4 2 2 3 3 2" xfId="22271" xr:uid="{B101FA82-953C-48BB-A152-913C8A344D20}"/>
    <cellStyle name="Normal 10 4 2 2 3 4" xfId="24820" xr:uid="{4F0432A1-A14C-4239-BDE4-C460D67AE82C}"/>
    <cellStyle name="Normal 10 4 2 2 3 5" xfId="16605" xr:uid="{322B70BC-6257-49F5-B228-4413C8E07220}"/>
    <cellStyle name="Normal 10 4 2 2 4" xfId="4997" xr:uid="{DAC04E3E-B1F8-4219-8EEB-0CCC0602482F}"/>
    <cellStyle name="Normal 10 4 2 2 4 2" xfId="27180" xr:uid="{6D7294A7-36FD-411B-8AA4-9FEE1CBCAF8E}"/>
    <cellStyle name="Normal 10 4 2 2 4 3" xfId="14292" xr:uid="{A0DBF87B-3249-475F-9F52-469F0EC7E109}"/>
    <cellStyle name="Normal 10 4 2 2 5" xfId="6745" xr:uid="{A4EB902D-3F9F-482C-86AD-9B66CF3E6B6F}"/>
    <cellStyle name="Normal 10 4 2 2 5 2" xfId="17125" xr:uid="{360D45F0-3803-4399-8218-0E713D188873}"/>
    <cellStyle name="Normal 10 4 2 2 6" xfId="9578" xr:uid="{6837B5A4-4671-4052-B884-5815B8212445}"/>
    <cellStyle name="Normal 10 4 2 2 6 2" xfId="19958" xr:uid="{F386D1A6-ABF7-4A9B-80BB-1D559C002524}"/>
    <cellStyle name="Normal 10 4 2 2 7" xfId="23059" xr:uid="{562739F2-F603-449E-9354-410FD527F77C}"/>
    <cellStyle name="Normal 10 4 2 2 8" xfId="13130" xr:uid="{9088F7F0-E3D0-4740-BC17-78C6ECDB3265}"/>
    <cellStyle name="Normal 10 4 2 3" xfId="3142" xr:uid="{00000000-0005-0000-0000-000037030000}"/>
    <cellStyle name="Normal 10 4 2 3 2" xfId="4446" xr:uid="{993D9A1E-0007-45A2-BDBD-615C6FF77875}"/>
    <cellStyle name="Normal 10 4 2 3 2 2" xfId="9217" xr:uid="{796D87CC-9C72-4436-9930-353404431198}"/>
    <cellStyle name="Normal 10 4 2 3 2 2 2" xfId="29210" xr:uid="{C9ABEA5E-0955-415D-B46F-B2F425FD2BEA}"/>
    <cellStyle name="Normal 10 4 2 3 2 2 3" xfId="19597" xr:uid="{947B9434-2737-4894-9CC1-886C18DE310E}"/>
    <cellStyle name="Normal 10 4 2 3 2 3" xfId="12050" xr:uid="{0017D429-C5F7-490A-95D2-40E3BACD14ED}"/>
    <cellStyle name="Normal 10 4 2 3 2 3 2" xfId="22430" xr:uid="{E15CCBB8-A745-4C41-8B06-D2E218F02349}"/>
    <cellStyle name="Normal 10 4 2 3 2 4" xfId="25645" xr:uid="{8EA90F6A-A0A5-454C-8877-AE245AD0F1CD}"/>
    <cellStyle name="Normal 10 4 2 3 2 5" xfId="16764" xr:uid="{D1707C35-54BC-42A0-B0DB-1F0221CD4D31}"/>
    <cellStyle name="Normal 10 4 2 3 3" xfId="6199" xr:uid="{3DA9AEB0-7430-4CD8-9759-403B2B29CB6E}"/>
    <cellStyle name="Normal 10 4 2 3 3 2" xfId="26247" xr:uid="{3988C583-4C03-4BA0-AD61-B9CD7F2D84B7}"/>
    <cellStyle name="Normal 10 4 2 3 3 3" xfId="15768" xr:uid="{9E97FCAA-40EF-49B6-BAB0-C8A96DEE02DB}"/>
    <cellStyle name="Normal 10 4 2 3 4" xfId="8221" xr:uid="{F9E0C1BB-B07A-45D9-A20E-5C7E023AFF5B}"/>
    <cellStyle name="Normal 10 4 2 3 4 2" xfId="18601" xr:uid="{5A7EDB01-41B1-4940-A948-C970566C72FF}"/>
    <cellStyle name="Normal 10 4 2 3 5" xfId="11054" xr:uid="{EABB47FE-094A-474B-A42F-A7A3FC429DAA}"/>
    <cellStyle name="Normal 10 4 2 3 5 2" xfId="21434" xr:uid="{45C324ED-D85E-4D25-862F-2C30CCA2847A}"/>
    <cellStyle name="Normal 10 4 2 3 6" xfId="22954" xr:uid="{BDD945F4-126B-4310-A9CC-2F9EAEE48A6C}"/>
    <cellStyle name="Normal 10 4 2 3 7" xfId="13662" xr:uid="{3E05150E-F02D-4C9A-AF6B-FB73AF8C6753}"/>
    <cellStyle name="Normal 10 4 2 4" xfId="3140" xr:uid="{00000000-0005-0000-0000-000038030000}"/>
    <cellStyle name="Normal 10 4 2 4 2" xfId="6197" xr:uid="{F68DC60C-0CB8-4A45-BAC8-8424ACFD301F}"/>
    <cellStyle name="Normal 10 4 2 4 2 2" xfId="27848" xr:uid="{BD935948-09BD-4AA5-82A6-309D057C86D6}"/>
    <cellStyle name="Normal 10 4 2 4 2 3" xfId="15766" xr:uid="{A4908460-27B0-484F-92FF-93FF6395B6CD}"/>
    <cellStyle name="Normal 10 4 2 4 3" xfId="8219" xr:uid="{8DA40B03-6080-411D-A100-B17AD3AAEB20}"/>
    <cellStyle name="Normal 10 4 2 4 3 2" xfId="18599" xr:uid="{210C5264-BF80-42B2-94FF-154D54786E94}"/>
    <cellStyle name="Normal 10 4 2 4 4" xfId="11052" xr:uid="{1B409DD8-EB9C-4B23-A0A3-166A63E15783}"/>
    <cellStyle name="Normal 10 4 2 4 4 2" xfId="21432" xr:uid="{83A1F8ED-7D53-4A69-89E7-AE220B6CF328}"/>
    <cellStyle name="Normal 10 4 2 4 5" xfId="24869" xr:uid="{6EC4A12D-7401-478A-88CC-9CEAEB506704}"/>
    <cellStyle name="Normal 10 4 2 4 6" xfId="13660" xr:uid="{88C1FCDE-2E73-41E3-8E0D-E934FA0EA4CD}"/>
    <cellStyle name="Normal 10 4 2 5" xfId="2622" xr:uid="{00000000-0005-0000-0000-000039030000}"/>
    <cellStyle name="Normal 10 4 2 5 2" xfId="5883" xr:uid="{7917804F-2066-4009-AC2B-830867C24119}"/>
    <cellStyle name="Normal 10 4 2 5 2 2" xfId="27755" xr:uid="{D102A650-5E04-4406-B6B7-8060D68E0AB1}"/>
    <cellStyle name="Normal 10 4 2 5 2 3" xfId="15293" xr:uid="{A8C87728-B097-4C76-A74E-DDF95D9FEE7C}"/>
    <cellStyle name="Normal 10 4 2 5 3" xfId="7746" xr:uid="{4B540000-AE30-4A5F-ADEB-495A25D7A052}"/>
    <cellStyle name="Normal 10 4 2 5 3 2" xfId="18126" xr:uid="{45E63A77-7412-4FF8-A4B0-6E92CBB14507}"/>
    <cellStyle name="Normal 10 4 2 5 4" xfId="10579" xr:uid="{C2A5C0CF-02E0-40E3-BA57-074EAA4B0557}"/>
    <cellStyle name="Normal 10 4 2 5 4 2" xfId="20959" xr:uid="{26DADC33-1F0D-4A63-AC2E-045E04BC48F6}"/>
    <cellStyle name="Normal 10 4 2 5 5" xfId="23694" xr:uid="{990F2A7C-A315-40A3-9E57-81A6FF4430F8}"/>
    <cellStyle name="Normal 10 4 2 5 6" xfId="13009" xr:uid="{3484E672-7684-4267-BB0F-3C5E93887B9E}"/>
    <cellStyle name="Normal 10 4 2 6" xfId="2306" xr:uid="{00000000-0005-0000-0000-000034030000}"/>
    <cellStyle name="Normal 10 4 2 6 2" xfId="7432" xr:uid="{BE5C89C6-840C-4D3D-9726-B49AF4747209}"/>
    <cellStyle name="Normal 10 4 2 6 2 2" xfId="17812" xr:uid="{954947CA-450C-4C41-AB3A-EB4432C2DD6E}"/>
    <cellStyle name="Normal 10 4 2 6 3" xfId="10265" xr:uid="{01117BE3-C7B3-4B34-B74A-E7A6E6080D2D}"/>
    <cellStyle name="Normal 10 4 2 6 3 2" xfId="20645" xr:uid="{7D36C5F0-7A94-445A-9AB6-40883BD93440}"/>
    <cellStyle name="Normal 10 4 2 6 4" xfId="25347" xr:uid="{5FF42BE9-003E-4F23-A987-93A9A6D87DA6}"/>
    <cellStyle name="Normal 10 4 2 6 5" xfId="14979" xr:uid="{BBD008D9-0D26-492B-8B56-9A8562448128}"/>
    <cellStyle name="Normal 10 4 2 7" xfId="3837" xr:uid="{7142DFA1-FE94-4334-A0D7-6C68B979514B}"/>
    <cellStyle name="Normal 10 4 2 7 2" xfId="8669" xr:uid="{384817B5-8FD6-4447-BB73-A5B71EE33F12}"/>
    <cellStyle name="Normal 10 4 2 7 2 2" xfId="19049" xr:uid="{46EA25DB-CEB0-45D5-85EE-E6E6C3B22B7B}"/>
    <cellStyle name="Normal 10 4 2 7 3" xfId="11502" xr:uid="{B1C3691F-7152-4061-9FCA-DA33E83D3158}"/>
    <cellStyle name="Normal 10 4 2 7 3 2" xfId="21882" xr:uid="{33FCF75F-0A24-4BC5-923D-974A5A02D885}"/>
    <cellStyle name="Normal 10 4 2 7 4" xfId="16216" xr:uid="{38104868-A40D-4F57-8878-59FCCA185F3D}"/>
    <cellStyle name="Normal 10 4 2 8" xfId="4996" xr:uid="{F5620966-7500-46ED-ADF1-F39A527642D9}"/>
    <cellStyle name="Normal 10 4 2 8 2" xfId="14291" xr:uid="{D9E36E45-AB1F-4C71-B895-C81DBBE23A85}"/>
    <cellStyle name="Normal 10 4 2 9" xfId="6744" xr:uid="{3B20EA16-B0DA-4F52-80D8-4A1A0A0C6CA7}"/>
    <cellStyle name="Normal 10 4 2 9 2" xfId="17124" xr:uid="{D75970FD-2A89-47B8-99E7-A2D9AB51E08D}"/>
    <cellStyle name="Normal 10 4 3" xfId="639" xr:uid="{00000000-0005-0000-0000-00002B040000}"/>
    <cellStyle name="Normal 10 4 3 2" xfId="3143" xr:uid="{00000000-0005-0000-0000-00003B030000}"/>
    <cellStyle name="Normal 10 4 3 2 2" xfId="6200" xr:uid="{8F85BE44-7EF3-4891-845F-2DCD5C213315}"/>
    <cellStyle name="Normal 10 4 3 2 2 2" xfId="24701" xr:uid="{1F5188A0-6D56-4E17-B88D-A7F231F86F17}"/>
    <cellStyle name="Normal 10 4 3 2 2 3" xfId="25958" xr:uid="{081438D6-0364-449B-92F6-660801982FCC}"/>
    <cellStyle name="Normal 10 4 3 2 2 4" xfId="15769" xr:uid="{73B2B1C6-F505-4F47-89A5-6CD78220D768}"/>
    <cellStyle name="Normal 10 4 3 2 3" xfId="8222" xr:uid="{CB49CE44-5EDE-4732-AF65-C4DEDE36D4C3}"/>
    <cellStyle name="Normal 10 4 3 2 3 2" xfId="28867" xr:uid="{2DF24A94-F17A-48E4-9285-3B04406C1BF2}"/>
    <cellStyle name="Normal 10 4 3 2 3 3" xfId="18602" xr:uid="{78738C8F-D1EA-446D-9460-7CA52EF59C6F}"/>
    <cellStyle name="Normal 10 4 3 2 4" xfId="11055" xr:uid="{4029CED2-7EB8-4117-B79B-450103ADD0FA}"/>
    <cellStyle name="Normal 10 4 3 2 4 2" xfId="21435" xr:uid="{89715F7D-B3FC-47EA-A310-712CF50AEFEA}"/>
    <cellStyle name="Normal 10 4 3 2 5" xfId="25532" xr:uid="{6A394A0E-95C8-4E61-97DD-6E9845B52B8B}"/>
    <cellStyle name="Normal 10 4 3 2 6" xfId="13663" xr:uid="{8C4953EC-805E-4453-9DBF-E6316EA73EFA}"/>
    <cellStyle name="Normal 10 4 3 3" xfId="2709" xr:uid="{00000000-0005-0000-0000-00003C030000}"/>
    <cellStyle name="Normal 10 4 3 3 2" xfId="5926" xr:uid="{E87DED74-5821-4857-BC63-6E961DE4D68E}"/>
    <cellStyle name="Normal 10 4 3 3 2 2" xfId="26869" xr:uid="{1AB606FD-7B4A-4E77-9ED0-D6A0BE3B2D8A}"/>
    <cellStyle name="Normal 10 4 3 3 2 3" xfId="15379" xr:uid="{BECC7A84-5C45-406F-B230-8C7832F7B885}"/>
    <cellStyle name="Normal 10 4 3 3 3" xfId="7832" xr:uid="{E69B4CBA-360D-49EB-A290-5485BDB1CBD4}"/>
    <cellStyle name="Normal 10 4 3 3 3 2" xfId="18212" xr:uid="{ADC9A054-D12B-485F-B2B5-93D9AA501CFE}"/>
    <cellStyle name="Normal 10 4 3 3 4" xfId="10665" xr:uid="{599ACBAD-8074-481F-8522-B8A6AA968E3A}"/>
    <cellStyle name="Normal 10 4 3 3 4 2" xfId="21045" xr:uid="{AF954BE9-B8D8-488D-B848-D1C6059FC95C}"/>
    <cellStyle name="Normal 10 4 3 3 5" xfId="24079" xr:uid="{E1FA7AE9-4B99-48AE-A6C0-8B9A1136EE4D}"/>
    <cellStyle name="Normal 10 4 3 3 6" xfId="13129" xr:uid="{348E9538-5BF6-4A8B-B83B-885F374C5708}"/>
    <cellStyle name="Normal 10 4 3 4" xfId="4148" xr:uid="{070D1809-360B-4990-A48A-9E25559891D3}"/>
    <cellStyle name="Normal 10 4 3 4 2" xfId="8919" xr:uid="{C14CCB26-7312-4AD7-833C-AB9D9B8AAB42}"/>
    <cellStyle name="Normal 10 4 3 4 2 2" xfId="29018" xr:uid="{2BCAA687-A7A8-4059-BAD7-6FAFAC315C04}"/>
    <cellStyle name="Normal 10 4 3 4 2 3" xfId="19299" xr:uid="{B0FCB9C4-92EC-4CA7-8EB0-9A23ED324B83}"/>
    <cellStyle name="Normal 10 4 3 4 3" xfId="11752" xr:uid="{CD4AEE46-359D-48CB-9B99-8C7A97D1F520}"/>
    <cellStyle name="Normal 10 4 3 4 3 2" xfId="22132" xr:uid="{8DAD3DEC-E9A7-495A-89B7-F14352CB269B}"/>
    <cellStyle name="Normal 10 4 3 4 4" xfId="25014" xr:uid="{2902129C-7B15-4B58-83AE-8C5C219BCA07}"/>
    <cellStyle name="Normal 10 4 3 4 5" xfId="16466" xr:uid="{A188AB4A-1B58-4C30-8023-79EA61F360E0}"/>
    <cellStyle name="Normal 10 4 3 5" xfId="4998" xr:uid="{D198BE66-4998-4CAE-9F89-01324D1C2DE2}"/>
    <cellStyle name="Normal 10 4 3 5 2" xfId="27211" xr:uid="{E7120924-463D-4C57-B848-00559370920B}"/>
    <cellStyle name="Normal 10 4 3 5 3" xfId="14293" xr:uid="{A453E66D-77BC-4EB6-BE7F-5AAD45936D9F}"/>
    <cellStyle name="Normal 10 4 3 6" xfId="6746" xr:uid="{03C4DB5A-EABD-457E-A697-0F4671C8956C}"/>
    <cellStyle name="Normal 10 4 3 6 2" xfId="17126" xr:uid="{41EE90C5-6814-4D0A-9303-2F921AE41FCC}"/>
    <cellStyle name="Normal 10 4 3 7" xfId="9579" xr:uid="{4F105625-756E-480C-B94F-3F476E725CBC}"/>
    <cellStyle name="Normal 10 4 3 7 2" xfId="19959" xr:uid="{3F4E1114-A756-4379-96E3-1E614F3FC23F}"/>
    <cellStyle name="Normal 10 4 3 8" xfId="23734" xr:uid="{D3699B06-F6E4-4343-BA14-3AFD9E6C5024}"/>
    <cellStyle name="Normal 10 4 3 9" xfId="12695" xr:uid="{B2FFDC8E-DEA9-4E59-9738-598153DBA741}"/>
    <cellStyle name="Normal 10 4 4" xfId="640" xr:uid="{00000000-0005-0000-0000-00002C040000}"/>
    <cellStyle name="Normal 10 4 4 2" xfId="4447" xr:uid="{FED6DE40-C019-4713-873E-099153FC2462}"/>
    <cellStyle name="Normal 10 4 4 2 2" xfId="9218" xr:uid="{ADDE207E-B207-4521-AA01-418E8FD87EAC}"/>
    <cellStyle name="Normal 10 4 4 2 2 2" xfId="29211" xr:uid="{0117A776-8209-429E-B511-2166081CE8C5}"/>
    <cellStyle name="Normal 10 4 4 2 2 3" xfId="19598" xr:uid="{758C5FCF-8A69-40A6-A8FC-9F17C6AFC487}"/>
    <cellStyle name="Normal 10 4 4 2 3" xfId="12051" xr:uid="{0CB694A1-516B-435E-8AD8-D7D9EEE10627}"/>
    <cellStyle name="Normal 10 4 4 2 3 2" xfId="22431" xr:uid="{1F5E7C9E-7277-4887-8E27-6B294F10874B}"/>
    <cellStyle name="Normal 10 4 4 2 4" xfId="24843" xr:uid="{448F5F0F-3DCC-4A78-870C-B32C436A8893}"/>
    <cellStyle name="Normal 10 4 4 2 5" xfId="16765" xr:uid="{214A2348-DC70-4C8D-A503-8F33E34207FB}"/>
    <cellStyle name="Normal 10 4 4 3" xfId="4999" xr:uid="{4EC831B8-43EE-4E74-BE6D-34012E779941}"/>
    <cellStyle name="Normal 10 4 4 3 2" xfId="26611" xr:uid="{F2478B7F-F2C5-4DAB-B8D5-13B59E8F8C2C}"/>
    <cellStyle name="Normal 10 4 4 3 3" xfId="14294" xr:uid="{4BD185A4-710F-4A33-93A6-B29A09C48BC3}"/>
    <cellStyle name="Normal 10 4 4 4" xfId="6747" xr:uid="{ACF83967-AFFD-4259-B641-CDF2E52DB754}"/>
    <cellStyle name="Normal 10 4 4 4 2" xfId="17127" xr:uid="{B3998039-080B-449A-8BB8-E6DFB21D490A}"/>
    <cellStyle name="Normal 10 4 4 5" xfId="9580" xr:uid="{0315C2AD-26DD-44A0-BC81-2138529DB183}"/>
    <cellStyle name="Normal 10 4 4 5 2" xfId="19960" xr:uid="{D93830F2-A53A-48E8-9C81-32A1C026D838}"/>
    <cellStyle name="Normal 10 4 4 6" xfId="22690" xr:uid="{05A5BCF4-7269-4638-ADA4-BCC60A0C206E}"/>
    <cellStyle name="Normal 10 4 4 7" xfId="13664" xr:uid="{CD3F9ABD-7191-4096-9CF6-ECB8A76C26A1}"/>
    <cellStyle name="Normal 10 4 5" xfId="2892" xr:uid="{00000000-0005-0000-0000-00003E030000}"/>
    <cellStyle name="Normal 10 4 5 2" xfId="6077" xr:uid="{EE912FDA-3587-4907-B455-C7712AB88464}"/>
    <cellStyle name="Normal 10 4 5 2 2" xfId="24997" xr:uid="{F76EBA85-BD92-4A09-B34F-0106A2D1DA3C}"/>
    <cellStyle name="Normal 10 4 5 2 3" xfId="26002" xr:uid="{B764BD81-9438-4D8D-92F1-EB1BB9AF4B44}"/>
    <cellStyle name="Normal 10 4 5 2 4" xfId="15555" xr:uid="{D06332D8-C06B-43DF-BF3F-83CBA4628405}"/>
    <cellStyle name="Normal 10 4 5 3" xfId="8008" xr:uid="{CE8C9C37-020C-4A8B-94F1-20CBF2F8BF50}"/>
    <cellStyle name="Normal 10 4 5 3 2" xfId="27916" xr:uid="{840F7BC9-A550-48E0-B7AE-996D58D5931E}"/>
    <cellStyle name="Normal 10 4 5 3 3" xfId="18388" xr:uid="{123E7895-5FD6-4BD2-B883-866B21142F08}"/>
    <cellStyle name="Normal 10 4 5 4" xfId="10841" xr:uid="{6270DEFA-E90F-4669-AEEE-BABC43DA7B6F}"/>
    <cellStyle name="Normal 10 4 5 4 2" xfId="21221" xr:uid="{7F47293F-5670-4749-A092-33C076919B41}"/>
    <cellStyle name="Normal 10 4 5 5" xfId="23792" xr:uid="{358142E0-908E-4AAE-B622-B79C6883EFF6}"/>
    <cellStyle name="Normal 10 4 5 6" xfId="13393" xr:uid="{F7E2404C-B0F7-4039-9E3C-735C7B365134}"/>
    <cellStyle name="Normal 10 4 6" xfId="2459" xr:uid="{00000000-0005-0000-0000-00003F030000}"/>
    <cellStyle name="Normal 10 4 6 2" xfId="5750" xr:uid="{0F23FB93-E217-41B5-ABF7-350F5ACA6F09}"/>
    <cellStyle name="Normal 10 4 6 2 2" xfId="28043" xr:uid="{8F6684C6-94DC-4FB6-B196-01445336A2BA}"/>
    <cellStyle name="Normal 10 4 6 2 3" xfId="15130" xr:uid="{2DF106B1-9B11-4BE2-B006-712D322DCFB7}"/>
    <cellStyle name="Normal 10 4 6 3" xfId="7583" xr:uid="{82E8652B-3E60-4EBE-B46C-ADDBB56DA047}"/>
    <cellStyle name="Normal 10 4 6 3 2" xfId="17963" xr:uid="{436F72D8-A605-401A-908A-B0DBEA597B52}"/>
    <cellStyle name="Normal 10 4 6 4" xfId="10416" xr:uid="{A0533D02-5157-40E1-A203-2FECB84DE265}"/>
    <cellStyle name="Normal 10 4 6 4 2" xfId="20796" xr:uid="{79DB107B-E074-4A46-805C-95DF99F83734}"/>
    <cellStyle name="Normal 10 4 6 5" xfId="24671" xr:uid="{3D96A320-90F3-41AB-B2A1-89FF4A0B9F65}"/>
    <cellStyle name="Normal 10 4 6 6" xfId="12846" xr:uid="{08DCF182-B7AD-4771-9695-0E35C8C1E668}"/>
    <cellStyle name="Normal 10 4 7" xfId="2213" xr:uid="{00000000-0005-0000-0000-000033030000}"/>
    <cellStyle name="Normal 10 4 7 2" xfId="7339" xr:uid="{BE331FC6-BE1F-4BA6-AB16-71F52CB804EC}"/>
    <cellStyle name="Normal 10 4 7 2 2" xfId="17719" xr:uid="{0871289B-5172-4539-A590-E8E25D2E3C85}"/>
    <cellStyle name="Normal 10 4 7 3" xfId="10172" xr:uid="{E60D71B5-629D-4C19-AE8A-9AB81C5D8AD5}"/>
    <cellStyle name="Normal 10 4 7 3 2" xfId="20552" xr:uid="{FDCD28BB-B3A4-4792-9841-DCC21490CF0B}"/>
    <cellStyle name="Normal 10 4 7 4" xfId="23794" xr:uid="{3E0EE174-F350-44F2-9E95-FE2DB17BBCFF}"/>
    <cellStyle name="Normal 10 4 7 5" xfId="14886" xr:uid="{71D0AC05-FEF8-4414-B6D8-72B294B5EF98}"/>
    <cellStyle name="Normal 10 4 8" xfId="3907" xr:uid="{E3CE3152-8EE9-4765-97AE-16B5954DFA2E}"/>
    <cellStyle name="Normal 10 4 8 2" xfId="8738" xr:uid="{FBF29ED0-88FE-4D24-B021-2C77A98FAD44}"/>
    <cellStyle name="Normal 10 4 8 2 2" xfId="19118" xr:uid="{8E9E50EC-59FF-49B7-8FA7-842DC8E7714B}"/>
    <cellStyle name="Normal 10 4 8 3" xfId="11571" xr:uid="{94E00386-5F15-48F7-A089-4B70EBC6EC14}"/>
    <cellStyle name="Normal 10 4 8 3 2" xfId="21951" xr:uid="{22A81BC2-86F5-4CA8-B327-6A8EB93F4376}"/>
    <cellStyle name="Normal 10 4 8 4" xfId="16285" xr:uid="{B590C8A2-F06D-459F-9E43-58AD1DF85E43}"/>
    <cellStyle name="Normal 10 4 9" xfId="4995" xr:uid="{40C4E1E8-B710-44B3-B4BB-CE66911A92FA}"/>
    <cellStyle name="Normal 10 4 9 2" xfId="14290" xr:uid="{149E8972-AEFC-4542-8FFD-BE8B167B9E89}"/>
    <cellStyle name="Normal 10 5" xfId="641" xr:uid="{00000000-0005-0000-0000-00002D040000}"/>
    <cellStyle name="Normal 10 5 10" xfId="9581" xr:uid="{3D2B9324-A82E-4310-BA59-5AAAC4517DA5}"/>
    <cellStyle name="Normal 10 5 10 2" xfId="19961" xr:uid="{2A62569E-31BE-42E9-8263-EB5CA8F29318}"/>
    <cellStyle name="Normal 10 5 11" xfId="22741" xr:uid="{02FDCA8D-FC0E-421D-8178-10DA43CB3C64}"/>
    <cellStyle name="Normal 10 5 12" xfId="12538" xr:uid="{3E9093EA-65F2-4765-9D30-4458D25DA0AC}"/>
    <cellStyle name="Normal 10 5 2" xfId="642" xr:uid="{00000000-0005-0000-0000-00002E040000}"/>
    <cellStyle name="Normal 10 5 2 2" xfId="643" xr:uid="{00000000-0005-0000-0000-00002F040000}"/>
    <cellStyle name="Normal 10 5 2 2 2" xfId="5002" xr:uid="{13D49CC8-AF93-4DCC-BD3F-FEAC19EECBB2}"/>
    <cellStyle name="Normal 10 5 2 2 2 2" xfId="24668" xr:uid="{BB52119C-4708-4E9D-B6D8-6144069A5569}"/>
    <cellStyle name="Normal 10 5 2 2 2 3" xfId="26413" xr:uid="{4B6F5A75-3F2A-4C3B-A9D7-7C32620B3E88}"/>
    <cellStyle name="Normal 10 5 2 2 2 4" xfId="14297" xr:uid="{6A7D45E9-B50D-49D4-9206-BF6526123D9A}"/>
    <cellStyle name="Normal 10 5 2 2 3" xfId="6750" xr:uid="{1E5737D2-CB2F-4760-B114-DEA854BDCBAF}"/>
    <cellStyle name="Normal 10 5 2 2 3 2" xfId="27556" xr:uid="{DAD4E840-AE7B-4604-88DE-1DA4F46BC69D}"/>
    <cellStyle name="Normal 10 5 2 2 3 3" xfId="28230" xr:uid="{3903B8F2-BFE6-4927-92BC-837A5CA78D6C}"/>
    <cellStyle name="Normal 10 5 2 2 3 4" xfId="17130" xr:uid="{F1F2EFC7-890A-42A4-8F8F-1B2CDB6CC3EC}"/>
    <cellStyle name="Normal 10 5 2 2 4" xfId="9583" xr:uid="{CAD3B168-4B51-4F45-A4A6-B0EF52358EEC}"/>
    <cellStyle name="Normal 10 5 2 2 4 2" xfId="29361" xr:uid="{A58EEC2B-C5A6-4934-828C-ACC0AFE19E0D}"/>
    <cellStyle name="Normal 10 5 2 2 4 3" xfId="19963" xr:uid="{F3835EC0-EA80-433B-9448-5E8DA8E2DE32}"/>
    <cellStyle name="Normal 10 5 2 2 5" xfId="24432" xr:uid="{F7137F87-C20B-4970-8EB6-9521C484C005}"/>
    <cellStyle name="Normal 10 5 2 2 6" xfId="13665" xr:uid="{96944166-BF2D-4EC8-AF70-F2B3AC679B41}"/>
    <cellStyle name="Normal 10 5 2 3" xfId="2710" xr:uid="{00000000-0005-0000-0000-000043030000}"/>
    <cellStyle name="Normal 10 5 2 3 2" xfId="5927" xr:uid="{772520A7-40DF-45D0-9E4E-FD7AF4BB6A20}"/>
    <cellStyle name="Normal 10 5 2 3 2 2" xfId="27374" xr:uid="{7A3A82BE-EB4F-476B-B6FD-7DF6A1D7563E}"/>
    <cellStyle name="Normal 10 5 2 3 2 3" xfId="15380" xr:uid="{7C1A99EC-7531-413E-B4BB-B21DCD684756}"/>
    <cellStyle name="Normal 10 5 2 3 3" xfId="7833" xr:uid="{805BA3C6-0E3E-41ED-A52D-7F9F85B1D98D}"/>
    <cellStyle name="Normal 10 5 2 3 3 2" xfId="18213" xr:uid="{917B624F-01F8-4CA3-A25A-91E857DFFD2F}"/>
    <cellStyle name="Normal 10 5 2 3 4" xfId="10666" xr:uid="{9FAF3AC9-C2DE-40F2-9886-9CD6589B79B0}"/>
    <cellStyle name="Normal 10 5 2 3 4 2" xfId="21046" xr:uid="{82B45561-8EBB-40BF-92C0-375D1B890D86}"/>
    <cellStyle name="Normal 10 5 2 3 5" xfId="23284" xr:uid="{6A6ACFC4-79D8-40A9-B65B-0910BE26AEF2}"/>
    <cellStyle name="Normal 10 5 2 3 6" xfId="13131" xr:uid="{681CAA0D-E8B8-49BA-B0B3-28EF143CAD39}"/>
    <cellStyle name="Normal 10 5 2 4" xfId="4149" xr:uid="{4C14400C-E34E-4C01-8887-3A8C6B63E03D}"/>
    <cellStyle name="Normal 10 5 2 4 2" xfId="8920" xr:uid="{4C48EBA9-F59B-44C9-A24D-4C314E207F08}"/>
    <cellStyle name="Normal 10 5 2 4 2 2" xfId="29019" xr:uid="{850F509F-AFB1-43C9-A790-A6106DBEC02C}"/>
    <cellStyle name="Normal 10 5 2 4 2 3" xfId="19300" xr:uid="{DDEA77CE-47E8-4C55-B8CA-A51C47F69F9B}"/>
    <cellStyle name="Normal 10 5 2 4 3" xfId="11753" xr:uid="{8A2BC8F2-81EF-4856-B76C-10D0DB1454DD}"/>
    <cellStyle name="Normal 10 5 2 4 3 2" xfId="22133" xr:uid="{E7DDCA76-C229-4331-8EAB-786FA0788B6F}"/>
    <cellStyle name="Normal 10 5 2 4 4" xfId="24228" xr:uid="{9CBC4316-7037-4C1A-BDDA-46CE9450F7A3}"/>
    <cellStyle name="Normal 10 5 2 4 5" xfId="16467" xr:uid="{506FDB89-9F30-4141-8870-1C8528927F5A}"/>
    <cellStyle name="Normal 10 5 2 5" xfId="5001" xr:uid="{E18094E2-C432-45DE-95D6-D948243380F5}"/>
    <cellStyle name="Normal 10 5 2 5 2" xfId="27227" xr:uid="{6371D496-E745-437C-B631-0188C249A7EB}"/>
    <cellStyle name="Normal 10 5 2 5 3" xfId="14296" xr:uid="{51A22F7E-012E-46DF-8F82-3FEC58DCF068}"/>
    <cellStyle name="Normal 10 5 2 6" xfId="6749" xr:uid="{2A293268-34C3-48B4-9B72-611DF3FD6758}"/>
    <cellStyle name="Normal 10 5 2 6 2" xfId="17129" xr:uid="{F5AF693C-6D25-4EB1-80B9-1AED14FDC168}"/>
    <cellStyle name="Normal 10 5 2 7" xfId="9582" xr:uid="{80B9C11C-C180-499F-94BA-C2393C403DCA}"/>
    <cellStyle name="Normal 10 5 2 7 2" xfId="19962" xr:uid="{50467DCE-313E-4E47-9BF5-3DD2E127CD9A}"/>
    <cellStyle name="Normal 10 5 2 8" xfId="24849" xr:uid="{090F4E05-A381-40D4-83E2-B26A823EB859}"/>
    <cellStyle name="Normal 10 5 2 9" xfId="12696" xr:uid="{1183FED9-4BD0-4E2F-B2A2-2A128B767239}"/>
    <cellStyle name="Normal 10 5 3" xfId="644" xr:uid="{00000000-0005-0000-0000-000030040000}"/>
    <cellStyle name="Normal 10 5 3 2" xfId="4448" xr:uid="{0A89EA51-063E-43AC-A1E7-E9682E1A5497}"/>
    <cellStyle name="Normal 10 5 3 2 2" xfId="9219" xr:uid="{BEC788BE-A140-47A0-B3F9-6E478422E98D}"/>
    <cellStyle name="Normal 10 5 3 2 2 2" xfId="29212" xr:uid="{DABD82A6-5D8A-4CD2-A5BA-EA9936FF7A45}"/>
    <cellStyle name="Normal 10 5 3 2 2 3" xfId="19599" xr:uid="{1516450A-92D9-4C04-A5EF-E0289F31968B}"/>
    <cellStyle name="Normal 10 5 3 2 3" xfId="12052" xr:uid="{450FDA87-BE48-4598-9290-D9138991DE06}"/>
    <cellStyle name="Normal 10 5 3 2 3 2" xfId="22432" xr:uid="{BC9E09BB-F40E-48A8-BF2D-26B7FBEB0079}"/>
    <cellStyle name="Normal 10 5 3 2 4" xfId="23608" xr:uid="{E0D3A3F8-EB89-463E-A537-660C646B716F}"/>
    <cellStyle name="Normal 10 5 3 2 5" xfId="16766" xr:uid="{A73D3805-4815-48AE-91F3-8E8A74EFB2F3}"/>
    <cellStyle name="Normal 10 5 3 3" xfId="5003" xr:uid="{2370935C-0FC5-43A0-B006-381702E8725C}"/>
    <cellStyle name="Normal 10 5 3 3 2" xfId="25809" xr:uid="{D470DAD1-5445-4CFC-8A2E-461D6B61F8AB}"/>
    <cellStyle name="Normal 10 5 3 3 3" xfId="27072" xr:uid="{B3BFE8E5-F51E-4A6E-A205-5A81DABFDB4F}"/>
    <cellStyle name="Normal 10 5 3 3 4" xfId="14298" xr:uid="{F97CC1F0-6D94-4297-99C7-E2005BFF54E9}"/>
    <cellStyle name="Normal 10 5 3 4" xfId="6751" xr:uid="{E7AB4243-2699-44EE-86F7-5E6A13B8BF80}"/>
    <cellStyle name="Normal 10 5 3 4 2" xfId="23554" xr:uid="{AECD84E2-8C9B-4A09-845D-7B4BAC66D262}"/>
    <cellStyle name="Normal 10 5 3 4 3" xfId="25864" xr:uid="{967A894D-8409-42A0-9782-D490A7D8F21F}"/>
    <cellStyle name="Normal 10 5 3 4 4" xfId="17131" xr:uid="{0CD599A4-10FD-4AA5-B6CC-D23A883806A2}"/>
    <cellStyle name="Normal 10 5 3 5" xfId="9584" xr:uid="{C2C14DB3-8908-4AE5-9D05-EE391474FF2A}"/>
    <cellStyle name="Normal 10 5 3 5 2" xfId="29362" xr:uid="{E48737DB-D702-4530-90D0-CED34E2AC31F}"/>
    <cellStyle name="Normal 10 5 3 5 3" xfId="19964" xr:uid="{57DC1D03-C575-4F1F-B700-D45B4650807B}"/>
    <cellStyle name="Normal 10 5 3 6" xfId="22957" xr:uid="{8E3ADA48-1E77-4039-A3ED-B3239EEBB099}"/>
    <cellStyle name="Normal 10 5 3 7" xfId="13666" xr:uid="{F7C40710-1C7D-4DD7-9825-22D0FC919B80}"/>
    <cellStyle name="Normal 10 5 4" xfId="645" xr:uid="{00000000-0005-0000-0000-000031040000}"/>
    <cellStyle name="Normal 10 5 4 2" xfId="5004" xr:uid="{4342FE0B-AA8F-4CEF-8AD1-7F6AF0BAB1FB}"/>
    <cellStyle name="Normal 10 5 4 2 2" xfId="24353" xr:uid="{A6E43774-BD8C-4352-9908-2DD351546716}"/>
    <cellStyle name="Normal 10 5 4 2 3" xfId="28075" xr:uid="{1B7574FF-4C54-4A95-BA18-173F16F58F3C}"/>
    <cellStyle name="Normal 10 5 4 2 4" xfId="14299" xr:uid="{CA8685CF-F32A-49BA-A644-620267EB76E8}"/>
    <cellStyle name="Normal 10 5 4 3" xfId="6752" xr:uid="{8B908391-30BF-46C0-AA2C-C0D141E31238}"/>
    <cellStyle name="Normal 10 5 4 3 2" xfId="27125" xr:uid="{3F3BF598-F57C-483C-99A5-D3D11EB02E14}"/>
    <cellStyle name="Normal 10 5 4 3 3" xfId="17132" xr:uid="{873FA108-CC8F-47ED-A58C-0134C2E980E2}"/>
    <cellStyle name="Normal 10 5 4 4" xfId="9585" xr:uid="{1E2FBCC0-D82F-4FC5-8A20-6B8C1DB5846F}"/>
    <cellStyle name="Normal 10 5 4 4 2" xfId="19965" xr:uid="{3CD86438-3BE1-48B8-8F94-F0338F604759}"/>
    <cellStyle name="Normal 10 5 4 5" xfId="24982" xr:uid="{4E7198E2-82D7-4B8A-9BC2-CBA7836F1157}"/>
    <cellStyle name="Normal 10 5 4 6" xfId="13394" xr:uid="{7D5D3E02-3D43-4193-B040-52D83F08A6FC}"/>
    <cellStyle name="Normal 10 5 5" xfId="2519" xr:uid="{00000000-0005-0000-0000-000046030000}"/>
    <cellStyle name="Normal 10 5 5 2" xfId="5796" xr:uid="{BBA602D0-A568-4ACB-A67E-F91E93CC6FB9}"/>
    <cellStyle name="Normal 10 5 5 2 2" xfId="27273" xr:uid="{0B555C7B-8EB6-444C-87A4-233D442D0B8D}"/>
    <cellStyle name="Normal 10 5 5 2 3" xfId="15190" xr:uid="{AEB8587F-0FDA-4BC6-9D25-F9DCC8287AB3}"/>
    <cellStyle name="Normal 10 5 5 3" xfId="7643" xr:uid="{2258F18E-951D-40CC-939D-CC1294766736}"/>
    <cellStyle name="Normal 10 5 5 3 2" xfId="18023" xr:uid="{06AFD005-437F-4727-BAE7-1B77907A3A1E}"/>
    <cellStyle name="Normal 10 5 5 4" xfId="10476" xr:uid="{A582D02C-1155-4180-AF05-3E13FA4C7CF6}"/>
    <cellStyle name="Normal 10 5 5 4 2" xfId="20856" xr:uid="{876FD3E6-5094-4C04-8674-5EC01CA7F588}"/>
    <cellStyle name="Normal 10 5 5 5" xfId="22699" xr:uid="{C02C73A9-6AA3-4D62-9381-1FD4F2BFB20C}"/>
    <cellStyle name="Normal 10 5 5 6" xfId="12906" xr:uid="{35683F76-71DE-490F-88CF-96BBEFF827C0}"/>
    <cellStyle name="Normal 10 5 6" xfId="2307" xr:uid="{00000000-0005-0000-0000-000040030000}"/>
    <cellStyle name="Normal 10 5 6 2" xfId="7433" xr:uid="{FC3D809D-CE2E-4EF5-857E-C0DCF26C42B7}"/>
    <cellStyle name="Normal 10 5 6 2 2" xfId="28730" xr:uid="{5C524D39-9C2B-4775-B9F3-C1B576EC8853}"/>
    <cellStyle name="Normal 10 5 6 2 3" xfId="17813" xr:uid="{210D17FB-841F-4727-85E3-5FE3FCC4ADD0}"/>
    <cellStyle name="Normal 10 5 6 3" xfId="10266" xr:uid="{D7731DE1-1F39-414E-94E8-F93ADE22AD36}"/>
    <cellStyle name="Normal 10 5 6 3 2" xfId="20646" xr:uid="{6AB2DD84-FC1E-4FCE-9A41-8AEC43B77AAB}"/>
    <cellStyle name="Normal 10 5 6 4" xfId="23215" xr:uid="{76D85C28-61AE-4219-984D-F64C2F08EF9D}"/>
    <cellStyle name="Normal 10 5 6 5" xfId="14980" xr:uid="{C73A3F77-5F9B-499C-99C1-C10AACA792FB}"/>
    <cellStyle name="Normal 10 5 7" xfId="3908" xr:uid="{8F1ECAB9-B2D0-4C66-A8C8-D8DB6AE70677}"/>
    <cellStyle name="Normal 10 5 7 2" xfId="8739" xr:uid="{3B338859-2BB7-4162-AFF2-8CE799F2D2F0}"/>
    <cellStyle name="Normal 10 5 7 2 2" xfId="19119" xr:uid="{1B97DD6F-C6DE-4CAA-9607-CC5F4AB82DA6}"/>
    <cellStyle name="Normal 10 5 7 3" xfId="11572" xr:uid="{3774D303-F796-402A-B72D-4E421037825C}"/>
    <cellStyle name="Normal 10 5 7 3 2" xfId="21952" xr:uid="{74694248-7D61-4DFB-9E54-39B70FA0DFA2}"/>
    <cellStyle name="Normal 10 5 7 4" xfId="27266" xr:uid="{80689584-B09C-4DBC-87BF-32AC6A054E81}"/>
    <cellStyle name="Normal 10 5 7 5" xfId="16286" xr:uid="{6C2AA31C-BC46-426A-BCD1-F32302E9D9C0}"/>
    <cellStyle name="Normal 10 5 8" xfId="5000" xr:uid="{E8BB7741-C876-45CA-BF01-E4DE7743D2A4}"/>
    <cellStyle name="Normal 10 5 8 2" xfId="14295" xr:uid="{BF531C93-9C84-44B1-B904-F3017FB86359}"/>
    <cellStyle name="Normal 10 5 9" xfId="6748" xr:uid="{60DF6826-08A1-4306-AFE5-63AAD1DDEB6D}"/>
    <cellStyle name="Normal 10 5 9 2" xfId="17128" xr:uid="{E47FA28B-42D9-4FDB-980B-CAB964F7C739}"/>
    <cellStyle name="Normal 10 6" xfId="646" xr:uid="{00000000-0005-0000-0000-000032040000}"/>
    <cellStyle name="Normal 10 6 10" xfId="9586" xr:uid="{BF9B7503-A44F-4390-8711-F07ABCCD2540}"/>
    <cellStyle name="Normal 10 6 10 2" xfId="19966" xr:uid="{8D28974B-C0A7-4A9A-9372-EF4CD004BAA0}"/>
    <cellStyle name="Normal 10 6 11" xfId="22726" xr:uid="{5324FDD6-CA57-4197-9D3A-497320850AF3}"/>
    <cellStyle name="Normal 10 6 12" xfId="12539" xr:uid="{920E345F-4955-448A-AE07-68A5F8ACB112}"/>
    <cellStyle name="Normal 10 6 2" xfId="647" xr:uid="{00000000-0005-0000-0000-000033040000}"/>
    <cellStyle name="Normal 10 6 2 2" xfId="648" xr:uid="{00000000-0005-0000-0000-000034040000}"/>
    <cellStyle name="Normal 10 6 2 2 2" xfId="5007" xr:uid="{39B56996-BACF-4C65-A039-1E7FA06B282E}"/>
    <cellStyle name="Normal 10 6 2 2 2 2" xfId="23703" xr:uid="{FA70729C-931C-4F65-90D9-27DCECD14F7E}"/>
    <cellStyle name="Normal 10 6 2 2 2 3" xfId="26249" xr:uid="{5EE40F8D-F9A4-4B99-822E-0104FF14354B}"/>
    <cellStyle name="Normal 10 6 2 2 2 4" xfId="14302" xr:uid="{10A92140-0D30-4480-BE1A-B6DC52AB4AE1}"/>
    <cellStyle name="Normal 10 6 2 2 3" xfId="6755" xr:uid="{A3F6FFA8-BCE9-488B-9DAC-B79C01361B55}"/>
    <cellStyle name="Normal 10 6 2 2 3 2" xfId="27558" xr:uid="{110C6E9B-7D3A-4776-8589-104B17B83A69}"/>
    <cellStyle name="Normal 10 6 2 2 3 3" xfId="26633" xr:uid="{F8DD828C-3596-4401-950D-AEDD6C57E035}"/>
    <cellStyle name="Normal 10 6 2 2 3 4" xfId="17135" xr:uid="{8F5C6642-B6A5-4231-A1E7-37158AF94102}"/>
    <cellStyle name="Normal 10 6 2 2 4" xfId="9588" xr:uid="{305A9460-1FB6-4B41-8A6E-1AAE76A5C45A}"/>
    <cellStyle name="Normal 10 6 2 2 4 2" xfId="29363" xr:uid="{61129D0B-387D-43DF-A959-20681714EEBD}"/>
    <cellStyle name="Normal 10 6 2 2 4 3" xfId="19968" xr:uid="{77C006B7-64F7-4BAE-AB5B-40567A449837}"/>
    <cellStyle name="Normal 10 6 2 2 5" xfId="23511" xr:uid="{1B56C959-4940-425F-953A-BE4766795580}"/>
    <cellStyle name="Normal 10 6 2 2 6" xfId="13667" xr:uid="{19F67F96-623F-4268-81C2-6B6E4B910625}"/>
    <cellStyle name="Normal 10 6 2 3" xfId="2711" xr:uid="{00000000-0005-0000-0000-00004A030000}"/>
    <cellStyle name="Normal 10 6 2 3 2" xfId="5928" xr:uid="{5982D64B-25C3-4AA1-B3A0-5D662BD0F663}"/>
    <cellStyle name="Normal 10 6 2 3 2 2" xfId="27901" xr:uid="{7E953B40-9F92-4B00-85F0-A374002C4C29}"/>
    <cellStyle name="Normal 10 6 2 3 2 3" xfId="15381" xr:uid="{0CE8BE64-1BB4-466E-8F36-32925D194118}"/>
    <cellStyle name="Normal 10 6 2 3 3" xfId="7834" xr:uid="{E59735AA-3C3C-4813-AF49-F60A6B61A21D}"/>
    <cellStyle name="Normal 10 6 2 3 3 2" xfId="18214" xr:uid="{0DC37640-7389-4FC8-8837-844B7798AD45}"/>
    <cellStyle name="Normal 10 6 2 3 4" xfId="10667" xr:uid="{2E3654C4-1C74-4339-9077-F92F9F9760F7}"/>
    <cellStyle name="Normal 10 6 2 3 4 2" xfId="21047" xr:uid="{880B7BB3-86A3-475B-935A-15DA7BC57CF9}"/>
    <cellStyle name="Normal 10 6 2 3 5" xfId="25294" xr:uid="{95709B43-6BF3-48EB-A15D-1920011B77FD}"/>
    <cellStyle name="Normal 10 6 2 3 6" xfId="13132" xr:uid="{F97B7FDC-819B-42EA-A182-A16499E8E5BA}"/>
    <cellStyle name="Normal 10 6 2 4" xfId="4150" xr:uid="{EAC5EE57-A6D6-4D64-8CB4-5F4C05BE2785}"/>
    <cellStyle name="Normal 10 6 2 4 2" xfId="8921" xr:uid="{B5C4E55E-AC21-412A-98AF-BE94B7998617}"/>
    <cellStyle name="Normal 10 6 2 4 2 2" xfId="29020" xr:uid="{880A3DEA-76D8-4573-A4D0-5E4C9480521D}"/>
    <cellStyle name="Normal 10 6 2 4 2 3" xfId="19301" xr:uid="{DBBE1912-80A6-4A42-A3FC-441F30A86E8B}"/>
    <cellStyle name="Normal 10 6 2 4 3" xfId="11754" xr:uid="{8E1B8FA6-9491-4279-BC88-632B6882E82C}"/>
    <cellStyle name="Normal 10 6 2 4 3 2" xfId="22134" xr:uid="{FF12EACC-A967-47BE-BE98-85132AE840E3}"/>
    <cellStyle name="Normal 10 6 2 4 4" xfId="25068" xr:uid="{0E0762A2-528D-416B-9669-382F11E08718}"/>
    <cellStyle name="Normal 10 6 2 4 5" xfId="16468" xr:uid="{DE694583-FED0-46AA-85CF-E78DF760D596}"/>
    <cellStyle name="Normal 10 6 2 5" xfId="5006" xr:uid="{DF1F6823-25E7-4F05-B57E-1EB8AA24D56D}"/>
    <cellStyle name="Normal 10 6 2 5 2" xfId="26551" xr:uid="{A0F6A9B4-5712-4C48-BDE6-DCD858684072}"/>
    <cellStyle name="Normal 10 6 2 5 3" xfId="14301" xr:uid="{84ACA945-8CE1-4B7E-82F0-C166E3A49B8C}"/>
    <cellStyle name="Normal 10 6 2 6" xfId="6754" xr:uid="{9F471B51-AA82-43BA-A861-84BE83FCD1DC}"/>
    <cellStyle name="Normal 10 6 2 6 2" xfId="17134" xr:uid="{A8ED8A8A-D036-48DD-ABBA-ED8B778C2FE3}"/>
    <cellStyle name="Normal 10 6 2 7" xfId="9587" xr:uid="{25BBE8C9-962D-48BE-A0BD-CF2937216FEC}"/>
    <cellStyle name="Normal 10 6 2 7 2" xfId="19967" xr:uid="{BDC739E1-E4E4-4E6B-A607-0B284BF6181C}"/>
    <cellStyle name="Normal 10 6 2 8" xfId="24088" xr:uid="{A2D4E8B2-D1DA-4754-A7F5-B003BAD84636}"/>
    <cellStyle name="Normal 10 6 2 9" xfId="12697" xr:uid="{34815816-84EF-47F5-8A53-5BDEE672354A}"/>
    <cellStyle name="Normal 10 6 3" xfId="649" xr:uid="{00000000-0005-0000-0000-000035040000}"/>
    <cellStyle name="Normal 10 6 3 2" xfId="4449" xr:uid="{F34BD96A-DB02-481B-9106-BFF9E529D8D4}"/>
    <cellStyle name="Normal 10 6 3 2 2" xfId="9220" xr:uid="{B885A5E0-403D-44AF-9BE1-09DAF86C44C0}"/>
    <cellStyle name="Normal 10 6 3 2 2 2" xfId="29213" xr:uid="{C1E3D8E8-BE48-47A5-B322-D45967D645FE}"/>
    <cellStyle name="Normal 10 6 3 2 2 3" xfId="19600" xr:uid="{16BA06DF-F5B4-43E4-AB90-6062B7824A70}"/>
    <cellStyle name="Normal 10 6 3 2 3" xfId="12053" xr:uid="{9CE428CC-3F08-4A0B-AB7D-6EAE5E11E180}"/>
    <cellStyle name="Normal 10 6 3 2 3 2" xfId="22433" xr:uid="{8D085CAC-80A9-49FB-962B-432B8CE290D6}"/>
    <cellStyle name="Normal 10 6 3 2 4" xfId="24863" xr:uid="{B3055D71-81D0-437D-9D41-F2836BE07C9E}"/>
    <cellStyle name="Normal 10 6 3 2 5" xfId="16767" xr:uid="{4A766B7B-E0F0-456B-A7A7-B6061B2E056F}"/>
    <cellStyle name="Normal 10 6 3 3" xfId="5008" xr:uid="{B637C1DD-301C-44F4-B7A7-79AD509BD66D}"/>
    <cellStyle name="Normal 10 6 3 3 2" xfId="26760" xr:uid="{0A587C40-267B-43F6-8529-3D992534D524}"/>
    <cellStyle name="Normal 10 6 3 3 3" xfId="26382" xr:uid="{8A39AC38-4960-4189-A4F2-FEA8F3F1D7E7}"/>
    <cellStyle name="Normal 10 6 3 3 4" xfId="14303" xr:uid="{6636712E-787F-45E7-B7CE-7C4B22CF90BB}"/>
    <cellStyle name="Normal 10 6 3 4" xfId="6756" xr:uid="{521F4715-30F3-450A-8E70-59A4C856F53B}"/>
    <cellStyle name="Normal 10 6 3 4 2" xfId="28493" xr:uid="{68D5B81F-06F9-4F91-8DA7-F99E5FB63E70}"/>
    <cellStyle name="Normal 10 6 3 4 3" xfId="27729" xr:uid="{A66326AE-615D-4899-9097-F01331D0DC14}"/>
    <cellStyle name="Normal 10 6 3 4 4" xfId="17136" xr:uid="{DFE05748-833C-49B5-8FC2-581C2F669F45}"/>
    <cellStyle name="Normal 10 6 3 5" xfId="9589" xr:uid="{9BEA53C0-A74E-473E-95EB-6E1EFC8E46DA}"/>
    <cellStyle name="Normal 10 6 3 5 2" xfId="29364" xr:uid="{1B00EA1A-C873-4984-AD72-859ACAA6BCF7}"/>
    <cellStyle name="Normal 10 6 3 5 3" xfId="19969" xr:uid="{C54DFF6E-8683-4C6A-AE25-D82FB9F4C314}"/>
    <cellStyle name="Normal 10 6 3 6" xfId="23752" xr:uid="{C3E94CB5-A5A2-47A9-A8D2-C9F20271064B}"/>
    <cellStyle name="Normal 10 6 3 7" xfId="13668" xr:uid="{431234E6-A6AB-4CDD-9650-3B70FE740AD1}"/>
    <cellStyle name="Normal 10 6 4" xfId="650" xr:uid="{00000000-0005-0000-0000-000036040000}"/>
    <cellStyle name="Normal 10 6 4 2" xfId="5009" xr:uid="{CDC7742B-7B1D-44B1-A6C7-1F7BF825D790}"/>
    <cellStyle name="Normal 10 6 4 2 2" xfId="25618" xr:uid="{90403AD1-87A2-4A06-B8D4-461532C87A2B}"/>
    <cellStyle name="Normal 10 6 4 2 3" xfId="26948" xr:uid="{8F25B05A-6692-41D6-AC10-02DF8228ABF7}"/>
    <cellStyle name="Normal 10 6 4 2 4" xfId="14304" xr:uid="{DE45C426-2429-44FA-BF31-64B37C6D2B76}"/>
    <cellStyle name="Normal 10 6 4 3" xfId="6757" xr:uid="{8DD2C49C-88CC-4D1E-9FC3-B3DB4EDF03DE}"/>
    <cellStyle name="Normal 10 6 4 3 2" xfId="27044" xr:uid="{29447C94-2B87-406A-A6EC-A96BA26D6005}"/>
    <cellStyle name="Normal 10 6 4 3 3" xfId="17137" xr:uid="{DA62D91E-8730-4317-BBDC-371015900A8A}"/>
    <cellStyle name="Normal 10 6 4 4" xfId="9590" xr:uid="{8D5F5DC9-0F6D-4E91-BB28-C2224301C004}"/>
    <cellStyle name="Normal 10 6 4 4 2" xfId="19970" xr:uid="{BDE4E12D-F3FD-40EB-ADC3-760BA283CA50}"/>
    <cellStyle name="Normal 10 6 4 5" xfId="23635" xr:uid="{EA37B6BC-5E00-4185-891A-4FC7F30E6DE9}"/>
    <cellStyle name="Normal 10 6 4 6" xfId="13395" xr:uid="{AE8005BD-9DD0-4DFB-9025-EA49D1ED0B05}"/>
    <cellStyle name="Normal 10 6 5" xfId="2582" xr:uid="{00000000-0005-0000-0000-00004D030000}"/>
    <cellStyle name="Normal 10 6 5 2" xfId="5846" xr:uid="{FE6DE163-301C-4795-9D06-4A5573B6961C}"/>
    <cellStyle name="Normal 10 6 5 2 2" xfId="26620" xr:uid="{3B123A76-95AA-4AF0-B4E8-68558BE41F55}"/>
    <cellStyle name="Normal 10 6 5 2 3" xfId="15253" xr:uid="{508EC014-028B-40B4-A293-3AE342E1137C}"/>
    <cellStyle name="Normal 10 6 5 3" xfId="7706" xr:uid="{03F66AF6-0F94-47D4-BCE0-E4F38834EC61}"/>
    <cellStyle name="Normal 10 6 5 3 2" xfId="18086" xr:uid="{09400E10-ADC3-428B-86CB-4AF8165E69E4}"/>
    <cellStyle name="Normal 10 6 5 4" xfId="10539" xr:uid="{86986A51-A91C-4172-AC43-10C674BD080F}"/>
    <cellStyle name="Normal 10 6 5 4 2" xfId="20919" xr:uid="{22F9676A-0A99-40C1-8725-F5A266751B24}"/>
    <cellStyle name="Normal 10 6 5 5" xfId="23403" xr:uid="{E89352E2-534E-475D-8CD3-48D0129E04DA}"/>
    <cellStyle name="Normal 10 6 5 6" xfId="12969" xr:uid="{D3105435-CF6A-4D95-9759-F0B25EEDE91F}"/>
    <cellStyle name="Normal 10 6 6" xfId="2308" xr:uid="{00000000-0005-0000-0000-000047030000}"/>
    <cellStyle name="Normal 10 6 6 2" xfId="7434" xr:uid="{F1276FE4-3F1A-44B8-B22D-1BCFFE76D63A}"/>
    <cellStyle name="Normal 10 6 6 2 2" xfId="26778" xr:uid="{B0BBD40A-C10E-4E20-8B65-20FF403BF4C4}"/>
    <cellStyle name="Normal 10 6 6 2 3" xfId="17814" xr:uid="{C074B1F8-18E2-4DEE-A23E-D7FDFD521CA2}"/>
    <cellStyle name="Normal 10 6 6 3" xfId="10267" xr:uid="{285AAFDB-F04D-43BE-9987-4E22A93AECB8}"/>
    <cellStyle name="Normal 10 6 6 3 2" xfId="20647" xr:uid="{B193B365-E63E-4F24-A47E-36330FBA0B4B}"/>
    <cellStyle name="Normal 10 6 6 4" xfId="24797" xr:uid="{9786D1C4-93E6-461A-BB9A-2F390036C635}"/>
    <cellStyle name="Normal 10 6 6 5" xfId="14981" xr:uid="{958DBBFA-20D9-4A0B-BE07-59CAABDC4B74}"/>
    <cellStyle name="Normal 10 6 7" xfId="3909" xr:uid="{A60CFB81-47FF-43EC-B87D-7B2942726973}"/>
    <cellStyle name="Normal 10 6 7 2" xfId="8740" xr:uid="{117CF4B0-DC20-439A-9C13-DE813CBE2479}"/>
    <cellStyle name="Normal 10 6 7 2 2" xfId="19120" xr:uid="{6D224E80-2EC9-4682-B730-A7D49657996C}"/>
    <cellStyle name="Normal 10 6 7 3" xfId="11573" xr:uid="{6E3979E6-29FC-4AD6-A1C8-A556A0047BFD}"/>
    <cellStyle name="Normal 10 6 7 3 2" xfId="21953" xr:uid="{0D3647C2-022A-4930-85A8-0685315DF9D0}"/>
    <cellStyle name="Normal 10 6 7 4" xfId="26978" xr:uid="{1AFC1FBA-F9D5-46EC-A43F-0046A8D48EC0}"/>
    <cellStyle name="Normal 10 6 7 5" xfId="16287" xr:uid="{946ACEF6-C366-4EA0-B9A2-DD5644EA8DD7}"/>
    <cellStyle name="Normal 10 6 8" xfId="5005" xr:uid="{CFAADE8E-03E3-433D-842C-3097079E60E5}"/>
    <cellStyle name="Normal 10 6 8 2" xfId="14300" xr:uid="{BD482CB5-9EAB-4853-B0E2-071175A9790D}"/>
    <cellStyle name="Normal 10 6 9" xfId="6753" xr:uid="{2058E728-6CCA-4E62-8143-E5BCB0205D8E}"/>
    <cellStyle name="Normal 10 6 9 2" xfId="17133" xr:uid="{FAA1640A-AFD2-4287-AD13-70DFDB6442C3}"/>
    <cellStyle name="Normal 10 7" xfId="651" xr:uid="{00000000-0005-0000-0000-000037040000}"/>
    <cellStyle name="Normal 10 7 10" xfId="12540" xr:uid="{F821FDA3-12BC-4518-8F28-E452748F667F}"/>
    <cellStyle name="Normal 10 7 2" xfId="652" xr:uid="{00000000-0005-0000-0000-000038040000}"/>
    <cellStyle name="Normal 10 7 2 2" xfId="2893" xr:uid="{00000000-0005-0000-0000-000050030000}"/>
    <cellStyle name="Normal 10 7 2 2 2" xfId="6078" xr:uid="{CC2ECD8F-407B-4927-ABEA-D40D40D24F66}"/>
    <cellStyle name="Normal 10 7 2 2 2 2" xfId="27281" xr:uid="{882C2F25-DCBF-4694-AA17-02BB48F7B57E}"/>
    <cellStyle name="Normal 10 7 2 2 2 3" xfId="26432" xr:uid="{DF87DB64-E865-49CB-9FDC-157286E0647D}"/>
    <cellStyle name="Normal 10 7 2 2 2 4" xfId="15556" xr:uid="{7EA5F5C9-C78D-415C-9D6F-9362545C0D7C}"/>
    <cellStyle name="Normal 10 7 2 2 3" xfId="8009" xr:uid="{94FA797D-4915-4A54-A568-7FEF5F6F8D40}"/>
    <cellStyle name="Normal 10 7 2 2 3 2" xfId="28450" xr:uid="{AEE86EF5-1F81-4D7C-8A04-C59592590F03}"/>
    <cellStyle name="Normal 10 7 2 2 3 3" xfId="18389" xr:uid="{228C6A02-AE5C-4173-A679-937E957CD907}"/>
    <cellStyle name="Normal 10 7 2 2 4" xfId="10842" xr:uid="{CF1B72B4-4A3F-4F90-A469-E1241D344A7F}"/>
    <cellStyle name="Normal 10 7 2 2 4 2" xfId="21222" xr:uid="{45CCC362-57C6-49C0-993A-DE7C70B0BADB}"/>
    <cellStyle name="Normal 10 7 2 2 5" xfId="24893" xr:uid="{57C54EAD-27D1-4A4D-9B91-6F36FCFB2DFE}"/>
    <cellStyle name="Normal 10 7 2 2 6" xfId="13396" xr:uid="{5FF3E50C-48B5-4A13-A404-BC06F6BFCA6D}"/>
    <cellStyle name="Normal 10 7 2 3" xfId="5011" xr:uid="{FBDBE7E8-6F8E-4593-9927-D38559C06384}"/>
    <cellStyle name="Normal 10 7 2 3 2" xfId="25201" xr:uid="{992B24E4-E892-44B1-90A3-931ACC9D3048}"/>
    <cellStyle name="Normal 10 7 2 3 3" xfId="28699" xr:uid="{90F417C6-03DE-4C3A-92A9-AC7D5FE1C73C}"/>
    <cellStyle name="Normal 10 7 2 3 4" xfId="14306" xr:uid="{0CF190E2-42DC-4B88-88DA-17A866438CF3}"/>
    <cellStyle name="Normal 10 7 2 4" xfId="6759" xr:uid="{A0459E73-A983-4DDF-9714-8E97BD05D5D6}"/>
    <cellStyle name="Normal 10 7 2 4 2" xfId="28297" xr:uid="{A292C127-3B59-4345-8BF7-9EC1B8D0DC4A}"/>
    <cellStyle name="Normal 10 7 2 4 3" xfId="27531" xr:uid="{EAD04638-6469-4367-8D06-21510AA38F8E}"/>
    <cellStyle name="Normal 10 7 2 4 4" xfId="17139" xr:uid="{558ABC0A-95E8-4546-9D32-71B526151466}"/>
    <cellStyle name="Normal 10 7 2 5" xfId="9592" xr:uid="{1784AC74-1DFC-4771-AE3E-D68ED207F8EE}"/>
    <cellStyle name="Normal 10 7 2 5 2" xfId="29365" xr:uid="{CF24331F-8507-4C5D-BFCC-1D3F38373ABE}"/>
    <cellStyle name="Normal 10 7 2 5 3" xfId="19972" xr:uid="{C3ECC58A-68DB-4012-A294-0326A38AC199}"/>
    <cellStyle name="Normal 10 7 2 6" xfId="22777" xr:uid="{B22A62FB-71E1-4CEA-8DA1-514420CD1381}"/>
    <cellStyle name="Normal 10 7 2 7" xfId="12698" xr:uid="{E4679F30-9D82-48AD-8C5B-CE3E86709B40}"/>
    <cellStyle name="Normal 10 7 3" xfId="653" xr:uid="{00000000-0005-0000-0000-000039040000}"/>
    <cellStyle name="Normal 10 7 3 2" xfId="5012" xr:uid="{C88D703C-81D9-4E77-A9D3-E3A21517C11B}"/>
    <cellStyle name="Normal 10 7 3 2 2" xfId="26637" xr:uid="{D73DE642-9C95-4957-8D2E-3DF02C734610}"/>
    <cellStyle name="Normal 10 7 3 2 3" xfId="26235" xr:uid="{638ADA3B-9727-4610-9F27-6A8251079301}"/>
    <cellStyle name="Normal 10 7 3 2 4" xfId="14307" xr:uid="{97DB6D93-0FB0-40C0-8035-803DA0B0EED5}"/>
    <cellStyle name="Normal 10 7 3 3" xfId="6760" xr:uid="{4E8E6403-062F-4D33-B367-EFB72E124076}"/>
    <cellStyle name="Normal 10 7 3 3 2" xfId="26746" xr:uid="{50992C7C-F8DB-4CD2-A1D6-F4DB4AA7DF31}"/>
    <cellStyle name="Normal 10 7 3 3 3" xfId="26567" xr:uid="{5EE0FC62-3A65-427E-BAF7-A25739160E17}"/>
    <cellStyle name="Normal 10 7 3 3 4" xfId="17140" xr:uid="{A8AA640D-8C7D-4575-AAFC-4DAADC06BCDA}"/>
    <cellStyle name="Normal 10 7 3 4" xfId="9593" xr:uid="{EE2FC9AD-A65D-4B9A-8732-6B708047D937}"/>
    <cellStyle name="Normal 10 7 3 4 2" xfId="29366" xr:uid="{32611AD5-F7BB-4BC4-BCB9-A2E09C46AC95}"/>
    <cellStyle name="Normal 10 7 3 4 3" xfId="19973" xr:uid="{2B1A8C81-742B-46B5-84AD-00923842F051}"/>
    <cellStyle name="Normal 10 7 3 5" xfId="22870" xr:uid="{4DDD050D-7732-43E9-90C4-007065CD737D}"/>
    <cellStyle name="Normal 10 7 3 6" xfId="13133" xr:uid="{5F5A99A5-EF3A-4D04-B501-071509441D16}"/>
    <cellStyle name="Normal 10 7 4" xfId="2309" xr:uid="{00000000-0005-0000-0000-00004E030000}"/>
    <cellStyle name="Normal 10 7 4 2" xfId="7435" xr:uid="{BAF217EA-ABDC-42D9-9E6F-41A7B7DE8930}"/>
    <cellStyle name="Normal 10 7 4 2 2" xfId="28146" xr:uid="{A559740B-61C2-4534-A1F4-8F727F634966}"/>
    <cellStyle name="Normal 10 7 4 2 3" xfId="17815" xr:uid="{AB56073A-238B-40AC-BFBA-98C82DDD024F}"/>
    <cellStyle name="Normal 10 7 4 3" xfId="10268" xr:uid="{DDDC7BD6-B3FE-46EE-9E13-DD6DB8618B71}"/>
    <cellStyle name="Normal 10 7 4 3 2" xfId="20648" xr:uid="{C96C7EF9-3262-4674-BF86-7BD8EC2521DD}"/>
    <cellStyle name="Normal 10 7 4 4" xfId="23389" xr:uid="{458D4371-4EFE-4C1D-832F-9A8A629CD593}"/>
    <cellStyle name="Normal 10 7 4 5" xfId="14982" xr:uid="{B299F396-D6F3-4F44-804C-772EFBD69A4E}"/>
    <cellStyle name="Normal 10 7 5" xfId="3910" xr:uid="{61C603DD-50F2-47B0-BCA8-B5EB6B4B49E1}"/>
    <cellStyle name="Normal 10 7 5 2" xfId="8741" xr:uid="{B49ABC57-6C3A-4AA0-B697-397F7ABD4B90}"/>
    <cellStyle name="Normal 10 7 5 2 2" xfId="28969" xr:uid="{ECD4C1E9-2E16-4E43-BC25-666E2AB156C1}"/>
    <cellStyle name="Normal 10 7 5 2 3" xfId="19121" xr:uid="{17C24AE6-B0A5-4521-86AC-96BAD9EAE656}"/>
    <cellStyle name="Normal 10 7 5 3" xfId="11574" xr:uid="{C81BDC82-E733-4F9D-938D-25440A8EEDD4}"/>
    <cellStyle name="Normal 10 7 5 3 2" xfId="21954" xr:uid="{DE0AD418-101F-4343-93B5-357FED240FAF}"/>
    <cellStyle name="Normal 10 7 5 4" xfId="25689" xr:uid="{DA66FF33-3ED4-4FF5-884F-8E76CA287F4D}"/>
    <cellStyle name="Normal 10 7 5 5" xfId="16288" xr:uid="{3A0456F9-E35C-4571-BD66-61535D499AF1}"/>
    <cellStyle name="Normal 10 7 6" xfId="5010" xr:uid="{85677112-D774-4197-804C-C7161A506172}"/>
    <cellStyle name="Normal 10 7 6 2" xfId="26308" xr:uid="{7EF06433-0338-44F1-A066-86EA325F5537}"/>
    <cellStyle name="Normal 10 7 6 3" xfId="27161" xr:uid="{EAE7A6D8-C933-46E4-B21C-514D984637C4}"/>
    <cellStyle name="Normal 10 7 6 4" xfId="14305" xr:uid="{2B4195E4-819A-4BBE-99A5-78CA492C5487}"/>
    <cellStyle name="Normal 10 7 7" xfId="6758" xr:uid="{6CB15D54-D6BE-4B60-8229-8F91DBFF0962}"/>
    <cellStyle name="Normal 10 7 7 2" xfId="27449" xr:uid="{4345BBE0-7708-4EFA-B388-A2920912B8B0}"/>
    <cellStyle name="Normal 10 7 7 3" xfId="17138" xr:uid="{3FA8B168-32A7-44B9-A805-AC0D19DB1902}"/>
    <cellStyle name="Normal 10 7 8" xfId="9591" xr:uid="{A30B71C2-1253-4D9E-8E5A-96397D10B1A0}"/>
    <cellStyle name="Normal 10 7 8 2" xfId="19971" xr:uid="{68E2C79B-3351-427E-90A4-9F8EE4F19241}"/>
    <cellStyle name="Normal 10 7 9" xfId="22894" xr:uid="{EE917F65-BFB8-4AFD-A29D-EA140501DFF2}"/>
    <cellStyle name="Normal 10 8" xfId="654" xr:uid="{00000000-0005-0000-0000-00003A040000}"/>
    <cellStyle name="Normal 10 8 10" xfId="12541" xr:uid="{EE31A128-3B45-438F-9726-B19FCB184595}"/>
    <cellStyle name="Normal 10 8 2" xfId="655" xr:uid="{00000000-0005-0000-0000-00003B040000}"/>
    <cellStyle name="Normal 10 8 2 2" xfId="2894" xr:uid="{00000000-0005-0000-0000-000054030000}"/>
    <cellStyle name="Normal 10 8 2 2 2" xfId="6079" xr:uid="{A0CFB994-EA60-4B02-AA68-B03074C76735}"/>
    <cellStyle name="Normal 10 8 2 2 2 2" xfId="28398" xr:uid="{D5975A2B-9295-469A-A133-0EBC572336E0}"/>
    <cellStyle name="Normal 10 8 2 2 2 3" xfId="27063" xr:uid="{70555EC4-546F-41C0-B750-52D6A322269C}"/>
    <cellStyle name="Normal 10 8 2 2 2 4" xfId="15557" xr:uid="{794DBC6E-14A2-4734-99F7-70D117FBBAD0}"/>
    <cellStyle name="Normal 10 8 2 2 3" xfId="8010" xr:uid="{FBAF8402-64FF-45F9-A42F-592C594DC771}"/>
    <cellStyle name="Normal 10 8 2 2 3 2" xfId="25986" xr:uid="{9097DAC1-B209-4E21-AE4E-BCAE804BAEFE}"/>
    <cellStyle name="Normal 10 8 2 2 3 3" xfId="18390" xr:uid="{CAE71BF5-3F3D-4465-B553-BCFC6E73AF9D}"/>
    <cellStyle name="Normal 10 8 2 2 4" xfId="10843" xr:uid="{6FC633C3-D4A3-42B9-AFCB-1ECA9A33E754}"/>
    <cellStyle name="Normal 10 8 2 2 4 2" xfId="21223" xr:uid="{1D1CE3C8-1DB9-4DB7-A522-1FDDFAADDA5E}"/>
    <cellStyle name="Normal 10 8 2 2 5" xfId="24857" xr:uid="{EB632C0D-AD4B-4FCC-8228-E986BEAEE4B1}"/>
    <cellStyle name="Normal 10 8 2 2 6" xfId="13397" xr:uid="{4FED0E67-E53E-4A17-AAA0-0A54730B296C}"/>
    <cellStyle name="Normal 10 8 2 3" xfId="5014" xr:uid="{409B2478-6962-4107-A19E-0FB21C35F15C}"/>
    <cellStyle name="Normal 10 8 2 3 2" xfId="24766" xr:uid="{CFA91C3D-2253-4631-B07D-0522ADC66C9B}"/>
    <cellStyle name="Normal 10 8 2 3 3" xfId="28165" xr:uid="{972AC645-2F54-44C0-987C-BB9102FC5DE8}"/>
    <cellStyle name="Normal 10 8 2 3 4" xfId="14309" xr:uid="{2D2E11D5-34E7-4B68-A643-72F678070917}"/>
    <cellStyle name="Normal 10 8 2 4" xfId="6762" xr:uid="{1584479C-892A-4314-962F-4E68ADB6D5E5}"/>
    <cellStyle name="Normal 10 8 2 4 2" xfId="28374" xr:uid="{CA89F0A2-B79D-43E4-9223-BD20D06DFA40}"/>
    <cellStyle name="Normal 10 8 2 4 3" xfId="26653" xr:uid="{F72933AC-3920-49BC-A29A-2ADF779F0C81}"/>
    <cellStyle name="Normal 10 8 2 4 4" xfId="17142" xr:uid="{21D46F1C-F270-4F2E-B443-4BE2392A6BB7}"/>
    <cellStyle name="Normal 10 8 2 5" xfId="9595" xr:uid="{317A581C-C5FB-445B-93C4-0A1BE1730DE7}"/>
    <cellStyle name="Normal 10 8 2 5 2" xfId="29367" xr:uid="{D0F43B31-E562-48A9-9176-AA5F40F37B3C}"/>
    <cellStyle name="Normal 10 8 2 5 3" xfId="19975" xr:uid="{92C0130D-6161-4069-ACD0-5D1D49843D38}"/>
    <cellStyle name="Normal 10 8 2 6" xfId="24666" xr:uid="{8DE1D7DF-FF9D-4516-A4A3-9FF161B67641}"/>
    <cellStyle name="Normal 10 8 2 7" xfId="12699" xr:uid="{F3D7643F-E5BE-412E-90FF-8EDF06986B0A}"/>
    <cellStyle name="Normal 10 8 3" xfId="656" xr:uid="{00000000-0005-0000-0000-00003C040000}"/>
    <cellStyle name="Normal 10 8 3 2" xfId="5015" xr:uid="{CAE5D93E-5D45-48CC-B987-3875BFAADF96}"/>
    <cellStyle name="Normal 10 8 3 2 2" xfId="26529" xr:uid="{47C137B0-9F61-45C8-BF19-4E2E1C05E6FE}"/>
    <cellStyle name="Normal 10 8 3 2 3" xfId="27571" xr:uid="{E8F109B9-33A9-41CC-91A6-5AB2C9B69C61}"/>
    <cellStyle name="Normal 10 8 3 2 4" xfId="14310" xr:uid="{AB4E8A9C-01B8-438D-9B99-62BE1966F05F}"/>
    <cellStyle name="Normal 10 8 3 3" xfId="6763" xr:uid="{A22C5863-B2D3-4AEC-A96F-85228836E625}"/>
    <cellStyle name="Normal 10 8 3 3 2" xfId="26856" xr:uid="{6ABAE12B-5A3C-48EC-A6EA-795259A43F37}"/>
    <cellStyle name="Normal 10 8 3 3 3" xfId="26173" xr:uid="{64A3C3EE-5345-4EA9-A7ED-8F7696168E86}"/>
    <cellStyle name="Normal 10 8 3 3 4" xfId="17143" xr:uid="{734FADE0-5EE3-4874-8BF2-008752407627}"/>
    <cellStyle name="Normal 10 8 3 4" xfId="9596" xr:uid="{EB7E1E39-BF3C-4703-8287-CB441AAE210D}"/>
    <cellStyle name="Normal 10 8 3 4 2" xfId="29368" xr:uid="{B25A99E3-6995-487D-A1B1-71C4FF5FF6CF}"/>
    <cellStyle name="Normal 10 8 3 4 3" xfId="19976" xr:uid="{F471CF1F-0349-4DBC-9773-0612DF90A625}"/>
    <cellStyle name="Normal 10 8 3 5" xfId="23461" xr:uid="{D0EFAB01-FE0D-4A03-A9A3-CA9F0E3D1FE0}"/>
    <cellStyle name="Normal 10 8 3 6" xfId="13134" xr:uid="{35FEE4B3-836F-4F9E-9143-C316473FB6F6}"/>
    <cellStyle name="Normal 10 8 4" xfId="2310" xr:uid="{00000000-0005-0000-0000-000052030000}"/>
    <cellStyle name="Normal 10 8 4 2" xfId="7436" xr:uid="{8FF68166-9F49-494D-8462-25DE2B08EE2E}"/>
    <cellStyle name="Normal 10 8 4 2 2" xfId="26885" xr:uid="{4669CDC5-AE32-433E-B6A4-3AE4679915BE}"/>
    <cellStyle name="Normal 10 8 4 2 3" xfId="17816" xr:uid="{70364681-6142-4D63-B7DE-0F5B7101ADAD}"/>
    <cellStyle name="Normal 10 8 4 3" xfId="10269" xr:uid="{488C0532-C5F5-45E2-B7BD-5CA7C011EA91}"/>
    <cellStyle name="Normal 10 8 4 3 2" xfId="20649" xr:uid="{30FDD3FA-02F4-47DB-8A7A-CAC4633D2432}"/>
    <cellStyle name="Normal 10 8 4 4" xfId="24216" xr:uid="{5EFFEEF8-FFC8-4640-85FA-258239ACB54A}"/>
    <cellStyle name="Normal 10 8 4 5" xfId="14983" xr:uid="{C9A74A77-D189-4A5F-BE8B-C46B08914AE5}"/>
    <cellStyle name="Normal 10 8 5" xfId="3911" xr:uid="{C8F123DD-E0F6-4353-820B-E926F9972A75}"/>
    <cellStyle name="Normal 10 8 5 2" xfId="8742" xr:uid="{8F970CBC-8B8E-4BE5-91D5-B32D299E0C52}"/>
    <cellStyle name="Normal 10 8 5 2 2" xfId="28970" xr:uid="{1B312749-DA4D-4BFD-8951-FB227F931A60}"/>
    <cellStyle name="Normal 10 8 5 2 3" xfId="19122" xr:uid="{F076B2C6-4BA3-4F4A-9744-89DC8E5F2DA0}"/>
    <cellStyle name="Normal 10 8 5 3" xfId="11575" xr:uid="{DAE36C14-F7EF-42EC-9DDD-DA03FD75FAFE}"/>
    <cellStyle name="Normal 10 8 5 3 2" xfId="21955" xr:uid="{D7DADB29-3C49-4D5F-B11D-4483FA22B25D}"/>
    <cellStyle name="Normal 10 8 5 4" xfId="23050" xr:uid="{6A8155D8-4B40-41BD-8C49-098456DFD963}"/>
    <cellStyle name="Normal 10 8 5 5" xfId="16289" xr:uid="{02F3164E-78E2-46D4-9BA6-C9EC3EA0CA17}"/>
    <cellStyle name="Normal 10 8 6" xfId="5013" xr:uid="{73290ACF-874E-4463-BF29-35BF3C392A42}"/>
    <cellStyle name="Normal 10 8 6 2" xfId="27012" xr:uid="{05E55131-60F5-414F-90BD-5809515F18DE}"/>
    <cellStyle name="Normal 10 8 6 3" xfId="28622" xr:uid="{FA43042F-556E-47EF-BE99-43541F3F04F3}"/>
    <cellStyle name="Normal 10 8 6 4" xfId="14308" xr:uid="{7A1DFDA4-BFFE-4316-976D-5C0000D69D46}"/>
    <cellStyle name="Normal 10 8 7" xfId="6761" xr:uid="{833A8830-F59C-4B79-94D7-4628C3C62663}"/>
    <cellStyle name="Normal 10 8 7 2" xfId="27919" xr:uid="{545609B8-E434-4CC6-8A8F-8B96C19D7E3D}"/>
    <cellStyle name="Normal 10 8 7 3" xfId="17141" xr:uid="{DB5D6570-175C-4332-8757-3BF2DA3031F1}"/>
    <cellStyle name="Normal 10 8 8" xfId="9594" xr:uid="{D3C09DE8-C693-446C-B052-83ABF954DF2A}"/>
    <cellStyle name="Normal 10 8 8 2" xfId="19974" xr:uid="{1C13563C-18B1-4DF8-ABE6-F35F41AFD964}"/>
    <cellStyle name="Normal 10 8 9" xfId="24296" xr:uid="{B603D7A7-04B1-4ED7-88ED-BFC0E0C71988}"/>
    <cellStyle name="Normal 10 9" xfId="657" xr:uid="{00000000-0005-0000-0000-00003D040000}"/>
    <cellStyle name="Normal 10 9 10" xfId="12534" xr:uid="{6A35C548-C03B-41DB-89F5-E67E3EC2B6B8}"/>
    <cellStyle name="Normal 10 9 2" xfId="658" xr:uid="{00000000-0005-0000-0000-00003E040000}"/>
    <cellStyle name="Normal 10 9 2 2" xfId="5017" xr:uid="{44EA2E7B-0E28-4354-ADFF-C1824D0A66F5}"/>
    <cellStyle name="Normal 10 9 2 2 2" xfId="25679" xr:uid="{49F5C2C5-B8A4-4A2F-B8EF-288E2B6DD99D}"/>
    <cellStyle name="Normal 10 9 2 2 3" xfId="28069" xr:uid="{C5C0F6E1-80A2-467C-8197-E34ABA307372}"/>
    <cellStyle name="Normal 10 9 2 2 4" xfId="14312" xr:uid="{BC7474D3-290D-4433-9889-54AF8D03D824}"/>
    <cellStyle name="Normal 10 9 2 3" xfId="6765" xr:uid="{35CE7DCA-172E-41D1-AEDF-D6BDD15EF4BE}"/>
    <cellStyle name="Normal 10 9 2 3 2" xfId="26055" xr:uid="{037D4F64-AFC1-4B88-8F04-59F028158B0E}"/>
    <cellStyle name="Normal 10 9 2 3 3" xfId="26706" xr:uid="{727E0F45-F15A-4771-A83B-58D00358145B}"/>
    <cellStyle name="Normal 10 9 2 3 4" xfId="17145" xr:uid="{BEBCC9DC-6C69-4362-8885-4504A4A3058D}"/>
    <cellStyle name="Normal 10 9 2 4" xfId="9598" xr:uid="{3012AD1B-DAF3-4034-8022-9E938CE83436}"/>
    <cellStyle name="Normal 10 9 2 4 2" xfId="29369" xr:uid="{332065EF-1C3C-48D9-8992-87DE9C467AFE}"/>
    <cellStyle name="Normal 10 9 2 4 3" xfId="19978" xr:uid="{42CEACA7-1BC8-4363-853A-DF1FCF5E462A}"/>
    <cellStyle name="Normal 10 9 2 5" xfId="24585" xr:uid="{9CAE7B6A-39D2-4C48-9EE7-84D4FD6E1A64}"/>
    <cellStyle name="Normal 10 9 2 6" xfId="13669" xr:uid="{9DEB3DFF-343C-40F6-A724-425256BF1796}"/>
    <cellStyle name="Normal 10 9 3" xfId="659" xr:uid="{00000000-0005-0000-0000-00003F040000}"/>
    <cellStyle name="Normal 10 9 3 2" xfId="2704" xr:uid="{00000000-0005-0000-0000-000058030000}"/>
    <cellStyle name="Normal 10 9 3 2 2" xfId="7827" xr:uid="{2BC96A01-13A6-43CF-9A41-B31CCAED71FF}"/>
    <cellStyle name="Normal 10 9 3 2 2 2" xfId="18207" xr:uid="{D0E5DF64-B356-420C-A17C-FC4B250E48FB}"/>
    <cellStyle name="Normal 10 9 3 2 3" xfId="10660" xr:uid="{109CB8A7-E0E7-403C-BF11-6492C60BA467}"/>
    <cellStyle name="Normal 10 9 3 2 3 2" xfId="21040" xr:uid="{CB50AAB3-2FDA-4AE0-BAAD-EE57FEBDB697}"/>
    <cellStyle name="Normal 10 9 3 2 4" xfId="27811" xr:uid="{7DB748C1-9AD9-4060-ABE2-5B42446CC4E2}"/>
    <cellStyle name="Normal 10 9 3 2 5" xfId="15374" xr:uid="{8A1082E3-E28F-4BA8-BE5A-701F36954EB8}"/>
    <cellStyle name="Normal 10 9 3 3" xfId="3627" xr:uid="{00000000-0005-0000-0000-00003F040000}"/>
    <cellStyle name="Normal 10 9 3 4" xfId="5018" xr:uid="{0C061EC0-651E-4DB0-B891-F07E2F1BDD54}"/>
    <cellStyle name="Normal 10 9 3 4 2" xfId="29762" xr:uid="{7DD32FFB-9842-4328-84E5-E9D8D2B0F68E}"/>
    <cellStyle name="Normal 10 9 3 5" xfId="25107" xr:uid="{A45BE94C-D0DC-47D2-B563-6A624B103F55}"/>
    <cellStyle name="Normal 10 9 3 6" xfId="13121" xr:uid="{C69776D5-8F20-4F3F-A364-1CB5A543619C}"/>
    <cellStyle name="Normal 10 9 4" xfId="2303" xr:uid="{00000000-0005-0000-0000-000056030000}"/>
    <cellStyle name="Normal 10 9 4 2" xfId="7429" xr:uid="{9EF342DE-D374-45F9-84AF-CFDBD2020EC2}"/>
    <cellStyle name="Normal 10 9 4 2 2" xfId="26515" xr:uid="{47B76C65-A14F-45B4-86BE-32651113DE28}"/>
    <cellStyle name="Normal 10 9 4 2 3" xfId="17809" xr:uid="{6A00B2B1-1E41-43BF-844E-E441F7A086EB}"/>
    <cellStyle name="Normal 10 9 4 3" xfId="10262" xr:uid="{682143A9-6192-47B4-93BA-0CB37927D3EE}"/>
    <cellStyle name="Normal 10 9 4 3 2" xfId="20642" xr:uid="{53B223BB-7E51-48BD-B152-655A411727BD}"/>
    <cellStyle name="Normal 10 9 4 4" xfId="24826" xr:uid="{4B75FB7A-6443-4AD5-A663-73E034A91ED2}"/>
    <cellStyle name="Normal 10 9 4 5" xfId="14976" xr:uid="{B9FD1D9C-4B85-4425-9107-F3FAA7C3292F}"/>
    <cellStyle name="Normal 10 9 5" xfId="3834" xr:uid="{38BEE9A2-138A-41C8-B897-26528965E9DC}"/>
    <cellStyle name="Normal 10 9 5 2" xfId="8666" xr:uid="{B1742B3F-F04A-46A7-9828-8E973F14E9E6}"/>
    <cellStyle name="Normal 10 9 5 2 2" xfId="19046" xr:uid="{12F12C3C-1009-41E4-BBFA-73E7EDC440C5}"/>
    <cellStyle name="Normal 10 9 5 3" xfId="11499" xr:uid="{A752D179-299D-4CED-84AC-43D333648C84}"/>
    <cellStyle name="Normal 10 9 5 3 2" xfId="21879" xr:uid="{CE83D025-6021-4861-A652-A8E895DDA20B}"/>
    <cellStyle name="Normal 10 9 5 4" xfId="24303" xr:uid="{7E973DDE-E521-4FF7-8B24-244FD6CEED26}"/>
    <cellStyle name="Normal 10 9 5 5" xfId="16213" xr:uid="{4CE5572E-57F1-406B-B8C2-60A4D9CDF3DA}"/>
    <cellStyle name="Normal 10 9 6" xfId="5016" xr:uid="{AEAAFD5F-4136-4B13-B97E-E1E6C09730CD}"/>
    <cellStyle name="Normal 10 9 6 2" xfId="14311" xr:uid="{4C8CA4C8-5764-4A18-B6E2-6CF1E28FDB22}"/>
    <cellStyle name="Normal 10 9 7" xfId="6764" xr:uid="{8784D988-4DCD-4478-948C-0E41BDC10F40}"/>
    <cellStyle name="Normal 10 9 7 2" xfId="17144" xr:uid="{25522DA6-EE50-4885-8B3B-D83433D1611A}"/>
    <cellStyle name="Normal 10 9 8" xfId="9597" xr:uid="{27AEA380-710C-4BDB-900B-A2D1A307B94E}"/>
    <cellStyle name="Normal 10 9 8 2" xfId="19977" xr:uid="{30E46A4B-4D08-4DB9-B09C-757CA4C06A5D}"/>
    <cellStyle name="Normal 10 9 9" xfId="23672" xr:uid="{85013132-E928-4914-B06F-88A658A30795}"/>
    <cellStyle name="Normal 11" xfId="660" xr:uid="{00000000-0005-0000-0000-000040040000}"/>
    <cellStyle name="Normal 11 10" xfId="3912" xr:uid="{B5FFDD0D-8E0B-4ED0-8A0D-4B8007D11A86}"/>
    <cellStyle name="Normal 11 10 2" xfId="8743" xr:uid="{AAB818BF-5CBB-4811-A7E4-A58D68CC5CE6}"/>
    <cellStyle name="Normal 11 10 2 2" xfId="19123" xr:uid="{C4FDB22F-4B32-4AFE-B1AC-B26D9CF0FEB6}"/>
    <cellStyle name="Normal 11 10 3" xfId="11576" xr:uid="{D8EDAFB7-A8BA-4FFF-91B2-6F2F30E36C13}"/>
    <cellStyle name="Normal 11 10 3 2" xfId="21956" xr:uid="{482897BE-7CE2-40D9-842C-3D6ACA578724}"/>
    <cellStyle name="Normal 11 10 4" xfId="27742" xr:uid="{34AA4C46-2A82-4BEC-A34F-A934DFD40F05}"/>
    <cellStyle name="Normal 11 10 5" xfId="16290" xr:uid="{D3184AC5-B09E-4D07-9B20-2FC93E3C3148}"/>
    <cellStyle name="Normal 11 11" xfId="5019" xr:uid="{4441E4E4-3C73-4FAC-9B9C-BDA790075A13}"/>
    <cellStyle name="Normal 11 11 2" xfId="14313" xr:uid="{646FA8FC-F484-45CF-B8FB-D6C592D859AF}"/>
    <cellStyle name="Normal 11 12" xfId="6766" xr:uid="{A351784F-7502-4117-838D-712C558F09FF}"/>
    <cellStyle name="Normal 11 12 2" xfId="17146" xr:uid="{2569FF26-C820-41A3-B9C6-C00588A74406}"/>
    <cellStyle name="Normal 11 13" xfId="9599" xr:uid="{A86FF662-0F53-4B38-8D1E-BE7AAF8E4A33}"/>
    <cellStyle name="Normal 11 13 2" xfId="19979" xr:uid="{0FC1EA5E-0F5F-486C-9AF6-605A65B49914}"/>
    <cellStyle name="Normal 11 14" xfId="22815" xr:uid="{5833387D-E9A9-4441-B9FE-4D9EAFAC98D4}"/>
    <cellStyle name="Normal 11 15" xfId="12488" xr:uid="{7EFC5989-DA7E-48B8-880F-CC6997E49A5D}"/>
    <cellStyle name="Normal 11 2" xfId="661" xr:uid="{00000000-0005-0000-0000-000041040000}"/>
    <cellStyle name="Normal 11 2 10" xfId="12543" xr:uid="{7E869A50-9584-4C5E-9D24-F234CDB98485}"/>
    <cellStyle name="Normal 11 2 2" xfId="662" xr:uid="{00000000-0005-0000-0000-000042040000}"/>
    <cellStyle name="Normal 11 2 2 2" xfId="663" xr:uid="{00000000-0005-0000-0000-000043040000}"/>
    <cellStyle name="Normal 11 2 2 2 2" xfId="5022" xr:uid="{BA8DA40D-765F-4216-82AB-BCD7EFE51A86}"/>
    <cellStyle name="Normal 11 2 2 2 2 2" xfId="26767" xr:uid="{D7BC8985-AC76-484A-83F1-F401BDDEC26E}"/>
    <cellStyle name="Normal 11 2 2 2 2 3" xfId="26093" xr:uid="{395AE3D6-859A-4CE7-A280-6E488F1674D3}"/>
    <cellStyle name="Normal 11 2 2 2 2 4" xfId="14316" xr:uid="{B2FC0D89-6FFE-420A-BBC4-6244EB26879D}"/>
    <cellStyle name="Normal 11 2 2 2 3" xfId="6769" xr:uid="{6ED8C70E-7C6C-4CA0-891E-0EEECA17AA0B}"/>
    <cellStyle name="Normal 11 2 2 2 3 2" xfId="27561" xr:uid="{094EEDDA-A4DD-4F1C-ABB6-2BE7049EC4E0}"/>
    <cellStyle name="Normal 11 2 2 2 3 3" xfId="17149" xr:uid="{6439F4BB-E5F4-4187-B455-B2E1C3FE540A}"/>
    <cellStyle name="Normal 11 2 2 2 4" xfId="9602" xr:uid="{18713007-5CA2-4DE3-A579-91CDBA2B003D}"/>
    <cellStyle name="Normal 11 2 2 2 4 2" xfId="19982" xr:uid="{B954F003-7930-465D-BCF0-331C99E7F348}"/>
    <cellStyle name="Normal 11 2 2 2 5" xfId="22838" xr:uid="{71469C86-025B-4C88-9D43-019C15117EF9}"/>
    <cellStyle name="Normal 11 2 2 2 6" xfId="13399" xr:uid="{86A143AF-F29F-4F80-B659-86F5E63994C2}"/>
    <cellStyle name="Normal 11 2 2 3" xfId="5021" xr:uid="{3666E523-EAB3-4F61-8F2A-1ED85699C265}"/>
    <cellStyle name="Normal 11 2 2 3 2" xfId="25103" xr:uid="{A78CBC4B-639F-4CB4-8708-3B4C0F09661D}"/>
    <cellStyle name="Normal 11 2 2 3 3" xfId="28020" xr:uid="{429137E1-1FD7-4D02-BE96-8AE50CA8DCE0}"/>
    <cellStyle name="Normal 11 2 2 3 4" xfId="14315" xr:uid="{92DA86C5-C158-4A16-B7A1-8B534FB7D785}"/>
    <cellStyle name="Normal 11 2 2 4" xfId="6768" xr:uid="{E0CD5663-441D-498F-A2EB-60988238896E}"/>
    <cellStyle name="Normal 11 2 2 4 2" xfId="23148" xr:uid="{B44FB618-BE3C-4955-9D18-97BD37EE7801}"/>
    <cellStyle name="Normal 11 2 2 4 3" xfId="26285" xr:uid="{32FF9B93-DE82-4AF8-A8A0-FB357E510D26}"/>
    <cellStyle name="Normal 11 2 2 4 4" xfId="17148" xr:uid="{A617F348-0250-40A7-9E68-6603C4F1233F}"/>
    <cellStyle name="Normal 11 2 2 5" xfId="9601" xr:uid="{669B17C0-DD9D-485B-8A13-678C00CFD102}"/>
    <cellStyle name="Normal 11 2 2 5 2" xfId="29370" xr:uid="{5BED36D4-72D3-43BB-A326-B56F2A7DB586}"/>
    <cellStyle name="Normal 11 2 2 5 3" xfId="19981" xr:uid="{04AF60EA-E3B2-4C0D-888A-5643CF5F053A}"/>
    <cellStyle name="Normal 11 2 2 6" xfId="24036" xr:uid="{2A976BB5-7227-426B-BAF5-710F9FB7AD66}"/>
    <cellStyle name="Normal 11 2 2 7" xfId="12701" xr:uid="{B9B44B2F-09F4-4F5A-81A4-A363C3B08CD8}"/>
    <cellStyle name="Normal 11 2 3" xfId="664" xr:uid="{00000000-0005-0000-0000-000044040000}"/>
    <cellStyle name="Normal 11 2 3 2" xfId="5023" xr:uid="{8D7B7765-0EE9-4AB0-9533-6D02F1D32CA6}"/>
    <cellStyle name="Normal 11 2 3 2 2" xfId="24060" xr:uid="{13EE7752-BAC5-4761-8D52-865BD1687F8B}"/>
    <cellStyle name="Normal 11 2 3 2 3" xfId="26422" xr:uid="{3F65E947-7EC7-4CA6-9FA9-31FBAAC4DB31}"/>
    <cellStyle name="Normal 11 2 3 2 4" xfId="14317" xr:uid="{36110C57-00AC-439B-9109-7B28C2CE2368}"/>
    <cellStyle name="Normal 11 2 3 3" xfId="6770" xr:uid="{D2360609-4E98-41CE-9402-047DAEBF7659}"/>
    <cellStyle name="Normal 11 2 3 3 2" xfId="25744" xr:uid="{9BF657A4-76E3-4294-96AC-9699E9AD370A}"/>
    <cellStyle name="Normal 11 2 3 3 3" xfId="28560" xr:uid="{5B8552F4-CAA9-45AB-A23A-F3B977DEA90C}"/>
    <cellStyle name="Normal 11 2 3 3 4" xfId="17150" xr:uid="{1EE0F6BE-5908-4A06-8918-BCBC0962A927}"/>
    <cellStyle name="Normal 11 2 3 4" xfId="9603" xr:uid="{E227C0A7-82F8-433F-AAF0-F42C79778371}"/>
    <cellStyle name="Normal 11 2 3 4 2" xfId="29371" xr:uid="{47494459-9E4E-4E1E-9967-DF12DF0B497D}"/>
    <cellStyle name="Normal 11 2 3 4 3" xfId="19983" xr:uid="{FC34B077-EBC7-4E7B-B96A-5617E40A1C2B}"/>
    <cellStyle name="Normal 11 2 3 5" xfId="25353" xr:uid="{2C1C60BF-0ED5-4A71-A86B-258F3212A8ED}"/>
    <cellStyle name="Normal 11 2 3 6" xfId="13136" xr:uid="{CE0F4D07-EED5-46F9-80EE-7ECBB432934E}"/>
    <cellStyle name="Normal 11 2 4" xfId="665" xr:uid="{00000000-0005-0000-0000-000045040000}"/>
    <cellStyle name="Normal 11 2 4 2" xfId="6771" xr:uid="{6FC13055-6C37-4A68-84C0-0EF1382DF28E}"/>
    <cellStyle name="Normal 11 2 4 2 2" xfId="27254" xr:uid="{41EC3C82-FA1C-4CB9-A3E7-F65B4905A12C}"/>
    <cellStyle name="Normal 11 2 4 2 3" xfId="17151" xr:uid="{2AEBD2DB-F0C3-47CB-BEF5-8D3B2C03CCC4}"/>
    <cellStyle name="Normal 11 2 4 3" xfId="9604" xr:uid="{149F13F6-B3CB-4D97-A0CE-2FFA9F125BEF}"/>
    <cellStyle name="Normal 11 2 4 3 2" xfId="19984" xr:uid="{05C9874B-CE67-4883-ABF1-BF3E014ED98B}"/>
    <cellStyle name="Normal 11 2 4 4" xfId="24290" xr:uid="{7EA0A519-3A89-48B0-9F76-76FA7FC64127}"/>
    <cellStyle name="Normal 11 2 4 5" xfId="14318" xr:uid="{3B4D1103-8FD6-4B6F-A67D-2616A7686505}"/>
    <cellStyle name="Normal 11 2 5" xfId="3913" xr:uid="{6D6FC8A0-19C3-4AFB-B0F3-1A70299C8861}"/>
    <cellStyle name="Normal 11 2 5 2" xfId="8744" xr:uid="{F42E2E87-920C-451F-A729-A8A289DF4DA6}"/>
    <cellStyle name="Normal 11 2 5 2 2" xfId="28971" xr:uid="{54456655-4F9A-48B2-BDC1-89B46144FB14}"/>
    <cellStyle name="Normal 11 2 5 2 3" xfId="19124" xr:uid="{65BFA062-C9FB-4635-A3E3-75513F96D177}"/>
    <cellStyle name="Normal 11 2 5 3" xfId="11577" xr:uid="{1B5C27D1-9672-4C2A-AFF7-0103D9DCCFF8}"/>
    <cellStyle name="Normal 11 2 5 3 2" xfId="21957" xr:uid="{D4500874-26D1-47F2-BA91-E45F7B7C840F}"/>
    <cellStyle name="Normal 11 2 5 4" xfId="25610" xr:uid="{FF225065-C54F-40C4-9707-1FAC0F1087E9}"/>
    <cellStyle name="Normal 11 2 5 5" xfId="16291" xr:uid="{93EDE843-9A22-4B3F-A14C-23A596433670}"/>
    <cellStyle name="Normal 11 2 6" xfId="5020" xr:uid="{3D522979-40D5-4A0D-812B-B82FFA87AAE4}"/>
    <cellStyle name="Normal 11 2 6 2" xfId="25733" xr:uid="{A09E37DF-F035-4BCA-A2E3-7A1295B00C72}"/>
    <cellStyle name="Normal 11 2 6 3" xfId="26553" xr:uid="{2C88A89D-BE01-464B-ACA7-6C72CCE9D11C}"/>
    <cellStyle name="Normal 11 2 6 4" xfId="14314" xr:uid="{7644D493-7267-4E52-AE60-1BA38E58EDDC}"/>
    <cellStyle name="Normal 11 2 7" xfId="6767" xr:uid="{41A70720-8E2A-42FE-9FBA-A60213032968}"/>
    <cellStyle name="Normal 11 2 7 2" xfId="27773" xr:uid="{ECB8DF8A-84B3-4F5D-B320-3B309D58FA40}"/>
    <cellStyle name="Normal 11 2 7 3" xfId="17147" xr:uid="{D41CF98A-C869-4219-9D61-63C9438080EF}"/>
    <cellStyle name="Normal 11 2 8" xfId="9600" xr:uid="{03680630-C21E-427F-A1D7-05E958DC8ADA}"/>
    <cellStyle name="Normal 11 2 8 2" xfId="19980" xr:uid="{8E89BE1B-ADF8-4A58-B216-FE5A5BCD1E3C}"/>
    <cellStyle name="Normal 11 2 9" xfId="23176" xr:uid="{81460E23-6EB1-49D8-A645-1A3E44E65310}"/>
    <cellStyle name="Normal 11 3" xfId="666" xr:uid="{00000000-0005-0000-0000-000046040000}"/>
    <cellStyle name="Normal 11 3 10" xfId="12544" xr:uid="{DE5CB4EC-3856-4404-8BD5-694F19EB3F2D}"/>
    <cellStyle name="Normal 11 3 2" xfId="667" xr:uid="{00000000-0005-0000-0000-000047040000}"/>
    <cellStyle name="Normal 11 3 2 2" xfId="668" xr:uid="{00000000-0005-0000-0000-000048040000}"/>
    <cellStyle name="Normal 11 3 2 2 2" xfId="5026" xr:uid="{C586F6EF-9902-4006-9902-EFBD3D1B3642}"/>
    <cellStyle name="Normal 11 3 2 2 2 2" xfId="26768" xr:uid="{0E88BB26-8DE8-4727-8EE1-C4104993574F}"/>
    <cellStyle name="Normal 11 3 2 2 2 3" xfId="26174" xr:uid="{9B686E4D-46C1-400F-BDB0-7E4DF50065AF}"/>
    <cellStyle name="Normal 11 3 2 2 2 4" xfId="14321" xr:uid="{4C7A75A4-55C7-4E8D-9CC7-EAF58D0D639A}"/>
    <cellStyle name="Normal 11 3 2 2 3" xfId="6774" xr:uid="{61E2EB25-B676-4750-8EF4-67A1701A3DF1}"/>
    <cellStyle name="Normal 11 3 2 2 3 2" xfId="27562" xr:uid="{9975980D-517F-4D31-8D2C-7D36363CCB32}"/>
    <cellStyle name="Normal 11 3 2 2 3 3" xfId="17154" xr:uid="{FB084660-5EC1-4824-888F-AAD9D6A5A50B}"/>
    <cellStyle name="Normal 11 3 2 2 4" xfId="9607" xr:uid="{B93F1DC8-F2EB-4222-9E05-D11416E9425E}"/>
    <cellStyle name="Normal 11 3 2 2 4 2" xfId="19987" xr:uid="{FA781ABD-CA61-4631-8DAF-3991ED4F265C}"/>
    <cellStyle name="Normal 11 3 2 2 5" xfId="24448" xr:uid="{DAC33619-D368-4550-A016-8622F25A9985}"/>
    <cellStyle name="Normal 11 3 2 2 6" xfId="13400" xr:uid="{D18452EE-469E-4F40-A03A-DF8D1F87B9CF}"/>
    <cellStyle name="Normal 11 3 2 3" xfId="5025" xr:uid="{DBAD4C82-4BF6-469F-81BD-0D549C5FFEAE}"/>
    <cellStyle name="Normal 11 3 2 3 2" xfId="23760" xr:uid="{EC0EF743-3D30-43D1-B983-4201625E7AD6}"/>
    <cellStyle name="Normal 11 3 2 3 3" xfId="28496" xr:uid="{8E1709E5-F404-41D5-B7E0-7AEA04AEB1FD}"/>
    <cellStyle name="Normal 11 3 2 3 4" xfId="14320" xr:uid="{5A480C38-8B8B-4B06-8B69-93FA2FF2396C}"/>
    <cellStyle name="Normal 11 3 2 4" xfId="6773" xr:uid="{05A750AD-AE05-48AD-B276-D9CA212BFE29}"/>
    <cellStyle name="Normal 11 3 2 4 2" xfId="24828" xr:uid="{0BBCF30A-9949-44A1-B8C4-E0C4D4D5D345}"/>
    <cellStyle name="Normal 11 3 2 4 3" xfId="28613" xr:uid="{C01ED12D-4FAB-49DF-A5F2-D3A87905D3BD}"/>
    <cellStyle name="Normal 11 3 2 4 4" xfId="17153" xr:uid="{3B0486EB-1E20-4ED3-A24E-DD6F37DF8F78}"/>
    <cellStyle name="Normal 11 3 2 5" xfId="9606" xr:uid="{549D58CD-3A88-48EC-9E8F-308ACBA6E02D}"/>
    <cellStyle name="Normal 11 3 2 5 2" xfId="29372" xr:uid="{EA46AE19-808A-4B5C-B068-F29641C577CC}"/>
    <cellStyle name="Normal 11 3 2 5 3" xfId="19986" xr:uid="{6B09AE4B-A9F8-4E59-AF75-B41B85C3F703}"/>
    <cellStyle name="Normal 11 3 2 6" xfId="23837" xr:uid="{27B6450B-2151-40CE-BF23-437819165869}"/>
    <cellStyle name="Normal 11 3 2 7" xfId="12702" xr:uid="{AEE0F9C2-DBED-4C83-9B30-1BFF1EF0E86D}"/>
    <cellStyle name="Normal 11 3 3" xfId="669" xr:uid="{00000000-0005-0000-0000-000049040000}"/>
    <cellStyle name="Normal 11 3 3 2" xfId="5027" xr:uid="{8C06DBC2-DDA8-4EF3-BD25-C5AA42C4564D}"/>
    <cellStyle name="Normal 11 3 3 2 2" xfId="26769" xr:uid="{A25B506B-BAF3-4505-8C8B-22FF2B6837ED}"/>
    <cellStyle name="Normal 11 3 3 2 3" xfId="28291" xr:uid="{CB6A426F-82A5-4260-A673-F81C3686242E}"/>
    <cellStyle name="Normal 11 3 3 2 4" xfId="14322" xr:uid="{0935CDD8-A7DB-4461-A014-80E9BEF715E7}"/>
    <cellStyle name="Normal 11 3 3 3" xfId="6775" xr:uid="{A41BC5D5-5123-4ED0-95F1-D9D160AC9C9D}"/>
    <cellStyle name="Normal 11 3 3 3 2" xfId="27563" xr:uid="{1A5F9BCC-B8AF-4809-8026-C15ADB9475A0}"/>
    <cellStyle name="Normal 11 3 3 3 3" xfId="26755" xr:uid="{477DA55A-367C-46B8-AC6D-106F743997AE}"/>
    <cellStyle name="Normal 11 3 3 3 4" xfId="17155" xr:uid="{93677684-FB0B-435D-A229-1C0AA2DA0D95}"/>
    <cellStyle name="Normal 11 3 3 4" xfId="9608" xr:uid="{6F0DFD3F-9895-4D8B-A8F5-981B36E0833D}"/>
    <cellStyle name="Normal 11 3 3 4 2" xfId="29373" xr:uid="{37D965CF-A197-4014-AFCA-5E70F1CD73C5}"/>
    <cellStyle name="Normal 11 3 3 4 3" xfId="19988" xr:uid="{296E0623-3297-40EC-93A6-E57B3F4A63A3}"/>
    <cellStyle name="Normal 11 3 3 5" xfId="24234" xr:uid="{0D851AD1-5272-4B55-9B36-BC31461895C4}"/>
    <cellStyle name="Normal 11 3 3 6" xfId="13137" xr:uid="{72F81136-ACE5-4FE5-A423-15E999396A2B}"/>
    <cellStyle name="Normal 11 3 4" xfId="670" xr:uid="{00000000-0005-0000-0000-00004A040000}"/>
    <cellStyle name="Normal 11 3 4 2" xfId="6776" xr:uid="{525E3984-2309-474D-8E61-2FBEDEDD798E}"/>
    <cellStyle name="Normal 11 3 4 2 2" xfId="27239" xr:uid="{18DF850A-9BB7-49F7-87DC-E6724D416728}"/>
    <cellStyle name="Normal 11 3 4 2 3" xfId="17156" xr:uid="{D4BEB83E-59B7-466C-B2C6-BE7ED1AC57D3}"/>
    <cellStyle name="Normal 11 3 4 3" xfId="9609" xr:uid="{7B93175C-3CC7-4031-B187-09D083BC8DD3}"/>
    <cellStyle name="Normal 11 3 4 3 2" xfId="19989" xr:uid="{EA99FA9B-4552-4798-981D-D2D03430BACB}"/>
    <cellStyle name="Normal 11 3 4 4" xfId="22881" xr:uid="{BA692C8E-869D-49A4-9FBB-086A65872992}"/>
    <cellStyle name="Normal 11 3 4 5" xfId="14323" xr:uid="{429B78E7-79ED-4010-8247-8AE18B06BFDD}"/>
    <cellStyle name="Normal 11 3 5" xfId="3914" xr:uid="{5F8D0651-3182-4A9E-AA1E-9C3AA1F77872}"/>
    <cellStyle name="Normal 11 3 5 2" xfId="8745" xr:uid="{1E1AD780-6E4E-4309-A722-2ECEAD03D09D}"/>
    <cellStyle name="Normal 11 3 5 2 2" xfId="28972" xr:uid="{30B45775-90E9-42E7-8B5C-46CCA9BAF7D7}"/>
    <cellStyle name="Normal 11 3 5 2 3" xfId="19125" xr:uid="{B67135CF-3284-4839-AAB7-7A6E3C0EBE03}"/>
    <cellStyle name="Normal 11 3 5 3" xfId="11578" xr:uid="{BD6BA976-0F9A-4F2C-90BB-CC1A607DED1A}"/>
    <cellStyle name="Normal 11 3 5 3 2" xfId="21958" xr:uid="{DE7A4E47-0D13-4BFE-8D85-77E6EBB294CC}"/>
    <cellStyle name="Normal 11 3 5 4" xfId="23999" xr:uid="{FC38D255-9A66-4C5C-B6F8-2FA9BE087CEF}"/>
    <cellStyle name="Normal 11 3 5 5" xfId="16292" xr:uid="{7DBADBA1-71E0-4C63-BF7C-8B98471971B0}"/>
    <cellStyle name="Normal 11 3 6" xfId="5024" xr:uid="{D4B640ED-396F-451B-B450-FED05EC40CCF}"/>
    <cellStyle name="Normal 11 3 6 2" xfId="23498" xr:uid="{45C3B587-B34B-4C0C-88D8-F99AF9F39D21}"/>
    <cellStyle name="Normal 11 3 6 3" xfId="27393" xr:uid="{D818418A-E729-4CFB-82CD-736FF1664127}"/>
    <cellStyle name="Normal 11 3 6 4" xfId="14319" xr:uid="{6A686EA7-3EC9-44F1-A330-0BA34D3C04DE}"/>
    <cellStyle name="Normal 11 3 7" xfId="6772" xr:uid="{AFE4D348-22E3-4EB0-8EB2-3C3195851085}"/>
    <cellStyle name="Normal 11 3 7 2" xfId="27384" xr:uid="{35B54A7C-0AE2-4961-8813-85FFE7E9F321}"/>
    <cellStyle name="Normal 11 3 7 3" xfId="17152" xr:uid="{E8A39245-1E46-4E1B-BEC6-4CE9E1F208E1}"/>
    <cellStyle name="Normal 11 3 8" xfId="9605" xr:uid="{E413EBD7-91A4-4C65-A0EC-EBF30833767A}"/>
    <cellStyle name="Normal 11 3 8 2" xfId="19985" xr:uid="{1B735CB8-671D-4E0E-B092-914FB5F16E02}"/>
    <cellStyle name="Normal 11 3 9" xfId="24660" xr:uid="{2AE20C54-B79E-4CDD-8E85-0E151CBDC13D}"/>
    <cellStyle name="Normal 11 4" xfId="671" xr:uid="{00000000-0005-0000-0000-00004B040000}"/>
    <cellStyle name="Normal 11 4 10" xfId="12545" xr:uid="{32DA3DB1-B217-4604-9AFD-0F53DC3D9D79}"/>
    <cellStyle name="Normal 11 4 2" xfId="672" xr:uid="{00000000-0005-0000-0000-00004C040000}"/>
    <cellStyle name="Normal 11 4 2 2" xfId="2895" xr:uid="{00000000-0005-0000-0000-000064030000}"/>
    <cellStyle name="Normal 11 4 2 2 2" xfId="6080" xr:uid="{638AB7AD-2EFD-4587-8170-B6C9ABC8A860}"/>
    <cellStyle name="Normal 11 4 2 2 2 2" xfId="27504" xr:uid="{44BCF25B-3303-491B-9398-AC74199A8FB7}"/>
    <cellStyle name="Normal 11 4 2 2 2 3" xfId="27958" xr:uid="{421CA5BC-66DE-4C11-8560-8085836A964F}"/>
    <cellStyle name="Normal 11 4 2 2 2 4" xfId="15558" xr:uid="{77D678A6-FB04-499A-8D50-6CC3EF7377B6}"/>
    <cellStyle name="Normal 11 4 2 2 3" xfId="8011" xr:uid="{92A64233-E5FA-4DF0-9033-18F2C8D20752}"/>
    <cellStyle name="Normal 11 4 2 2 3 2" xfId="27482" xr:uid="{A24A71F0-CF05-4172-B496-E2FD313B6CA9}"/>
    <cellStyle name="Normal 11 4 2 2 3 3" xfId="18391" xr:uid="{8535BAF6-E18C-4E47-A456-D14F8A6AAF7D}"/>
    <cellStyle name="Normal 11 4 2 2 4" xfId="10844" xr:uid="{0E33385C-032E-4B16-86D0-C2EC2609EB17}"/>
    <cellStyle name="Normal 11 4 2 2 4 2" xfId="21224" xr:uid="{0A965AF9-165C-4F2E-A797-A6545CDDAC86}"/>
    <cellStyle name="Normal 11 4 2 2 5" xfId="24841" xr:uid="{6C4EF4A7-F04B-40EB-B0CB-D2FB244C5B1D}"/>
    <cellStyle name="Normal 11 4 2 2 6" xfId="13401" xr:uid="{FF490721-9360-45FF-B598-4A6DEAEF1BD9}"/>
    <cellStyle name="Normal 11 4 2 3" xfId="5029" xr:uid="{09D41346-65F9-4754-8981-A6AE4D6D2B71}"/>
    <cellStyle name="Normal 11 4 2 3 2" xfId="23138" xr:uid="{A5B4D553-00F5-4278-A192-BCA5460DB1D2}"/>
    <cellStyle name="Normal 11 4 2 3 3" xfId="27655" xr:uid="{DA2178ED-C0B4-47E7-9A18-D04930947376}"/>
    <cellStyle name="Normal 11 4 2 3 4" xfId="14325" xr:uid="{8C3C65EE-A230-4AE1-A48F-8F19DD39C15D}"/>
    <cellStyle name="Normal 11 4 2 4" xfId="6778" xr:uid="{3FC43918-8A16-43A7-86EC-EF093A22A354}"/>
    <cellStyle name="Normal 11 4 2 4 2" xfId="26985" xr:uid="{F9C89338-8822-49FE-A0F9-344C1828451B}"/>
    <cellStyle name="Normal 11 4 2 4 3" xfId="28196" xr:uid="{CAFE39BD-9339-49FD-BE1D-24FC802D2383}"/>
    <cellStyle name="Normal 11 4 2 4 4" xfId="17158" xr:uid="{BE195126-BF42-46F0-80F9-B7BDBD2D837F}"/>
    <cellStyle name="Normal 11 4 2 5" xfId="9611" xr:uid="{FA3BF229-151C-4960-B5B6-9BD084993B34}"/>
    <cellStyle name="Normal 11 4 2 5 2" xfId="29374" xr:uid="{C66D6D37-59E4-46D1-9486-9A0AA0B9946A}"/>
    <cellStyle name="Normal 11 4 2 5 3" xfId="19991" xr:uid="{15262610-0F77-49C1-8B94-420F88791E14}"/>
    <cellStyle name="Normal 11 4 2 6" xfId="23280" xr:uid="{9B5595E7-9D85-47DE-A5FF-B00EA32836C6}"/>
    <cellStyle name="Normal 11 4 2 7" xfId="12703" xr:uid="{CE0D822D-5F48-4257-89C6-FAE62D7003F1}"/>
    <cellStyle name="Normal 11 4 3" xfId="673" xr:uid="{00000000-0005-0000-0000-00004D040000}"/>
    <cellStyle name="Normal 11 4 3 2" xfId="5030" xr:uid="{0C5810A7-7868-4A70-B763-EFD90EACFF69}"/>
    <cellStyle name="Normal 11 4 3 2 2" xfId="27263" xr:uid="{95ED38D0-6E85-4036-B35C-1751487878B3}"/>
    <cellStyle name="Normal 11 4 3 2 3" xfId="28067" xr:uid="{04B9A4C7-6478-42D6-90BF-88A3E2705691}"/>
    <cellStyle name="Normal 11 4 3 2 4" xfId="14326" xr:uid="{5C58E733-5A2F-4AD8-8A2A-8E8AFD15AB66}"/>
    <cellStyle name="Normal 11 4 3 3" xfId="6779" xr:uid="{D2ABF370-7D95-4DC2-9860-4CF5DB0775BE}"/>
    <cellStyle name="Normal 11 4 3 3 2" xfId="27795" xr:uid="{8DB23A2A-405D-4EF1-BDCA-91298B2F4FDA}"/>
    <cellStyle name="Normal 11 4 3 3 3" xfId="28404" xr:uid="{542C35E4-DE9B-4FD1-AC17-9798A51217D5}"/>
    <cellStyle name="Normal 11 4 3 3 4" xfId="17159" xr:uid="{69FE33AE-1816-4A43-89F9-3170E4FBBB41}"/>
    <cellStyle name="Normal 11 4 3 4" xfId="9612" xr:uid="{DC1B4FCE-FA02-4419-A0F4-7832434EF505}"/>
    <cellStyle name="Normal 11 4 3 4 2" xfId="29375" xr:uid="{1B44CD20-4F94-4165-8758-24170B523D18}"/>
    <cellStyle name="Normal 11 4 3 4 3" xfId="19992" xr:uid="{6EEE6ED3-74BF-4802-9021-5CF73EF5E5E3}"/>
    <cellStyle name="Normal 11 4 3 5" xfId="23337" xr:uid="{913A5553-8E2D-491A-9ECD-001DA73C9D57}"/>
    <cellStyle name="Normal 11 4 3 6" xfId="13138" xr:uid="{D9C8ABD3-EB57-455D-B81C-45325FB4E9B5}"/>
    <cellStyle name="Normal 11 4 4" xfId="2312" xr:uid="{00000000-0005-0000-0000-000062030000}"/>
    <cellStyle name="Normal 11 4 4 2" xfId="7438" xr:uid="{394811E4-217E-4816-8676-94FAE0589D3B}"/>
    <cellStyle name="Normal 11 4 4 2 2" xfId="26726" xr:uid="{1AF97864-D37D-4037-84D1-6CCD2AE37F6A}"/>
    <cellStyle name="Normal 11 4 4 2 3" xfId="17818" xr:uid="{22C4DDA3-0E64-4F06-8798-CE2CF1C14E38}"/>
    <cellStyle name="Normal 11 4 4 3" xfId="10271" xr:uid="{9A3D01F3-3A79-4FC6-B0B3-6124229E4D93}"/>
    <cellStyle name="Normal 11 4 4 3 2" xfId="20651" xr:uid="{C29B0363-002B-411E-895A-035368462CED}"/>
    <cellStyle name="Normal 11 4 4 4" xfId="25164" xr:uid="{D83C62A1-72F3-433C-BBC3-3EA1C796A097}"/>
    <cellStyle name="Normal 11 4 4 5" xfId="14985" xr:uid="{E5B598D3-FBC0-4B13-8358-920035AFF140}"/>
    <cellStyle name="Normal 11 4 5" xfId="3915" xr:uid="{9902BB13-0532-49D2-AEAD-792FC1809C68}"/>
    <cellStyle name="Normal 11 4 5 2" xfId="8746" xr:uid="{15F0FC37-5EC8-4DBB-AB36-1807EBF63018}"/>
    <cellStyle name="Normal 11 4 5 2 2" xfId="28973" xr:uid="{8CB43262-9F07-43E1-A748-EC554C77FA7B}"/>
    <cellStyle name="Normal 11 4 5 2 3" xfId="19126" xr:uid="{75928AAB-E63A-4E0D-B91B-1CB56A039DA7}"/>
    <cellStyle name="Normal 11 4 5 3" xfId="11579" xr:uid="{0405A663-ADD8-4A00-B9EC-955BAA456DF8}"/>
    <cellStyle name="Normal 11 4 5 3 2" xfId="21959" xr:uid="{23CC4FBC-7AC6-4FC7-BB7E-4EC14EF4FD8B}"/>
    <cellStyle name="Normal 11 4 5 4" xfId="23501" xr:uid="{CFD8BA40-1C3D-4CC8-8CB4-2F43131FAC8C}"/>
    <cellStyle name="Normal 11 4 5 5" xfId="16293" xr:uid="{608C74BC-40EF-43E7-8644-7C6CDFA9BA1E}"/>
    <cellStyle name="Normal 11 4 6" xfId="5028" xr:uid="{530B1860-0E38-4AB1-82D5-34D2D503466A}"/>
    <cellStyle name="Normal 11 4 6 2" xfId="26625" xr:uid="{6E4FFAB8-89DA-48A3-860E-AECD758CC5DF}"/>
    <cellStyle name="Normal 11 4 6 3" xfId="28681" xr:uid="{3FB66B60-3A9D-4335-8BCD-F245C49E3A54}"/>
    <cellStyle name="Normal 11 4 6 4" xfId="14324" xr:uid="{D3CE1157-80D7-4098-A91E-25BC0F82AE7C}"/>
    <cellStyle name="Normal 11 4 7" xfId="6777" xr:uid="{FA6FE495-F3FF-4302-943D-6B551539A985}"/>
    <cellStyle name="Normal 11 4 7 2" xfId="26817" xr:uid="{C8C05CDF-F846-41C0-A7BD-E6BF2BBE40CA}"/>
    <cellStyle name="Normal 11 4 7 3" xfId="17157" xr:uid="{C919DAC2-5ED6-4CA6-9C63-167B91DD9B7C}"/>
    <cellStyle name="Normal 11 4 8" xfId="9610" xr:uid="{E9EBDB79-4531-45D4-BD3C-274B2FF4B4C8}"/>
    <cellStyle name="Normal 11 4 8 2" xfId="19990" xr:uid="{FFA46CB1-C19C-4FD7-86AB-486C0515D668}"/>
    <cellStyle name="Normal 11 4 9" xfId="24256" xr:uid="{E8D0F19D-FDF9-43A5-91F0-731DE19A0A38}"/>
    <cellStyle name="Normal 11 5" xfId="674" xr:uid="{00000000-0005-0000-0000-00004E040000}"/>
    <cellStyle name="Normal 11 5 10" xfId="12542" xr:uid="{51AC1F11-C3FE-4EE9-8A11-26E03486E04E}"/>
    <cellStyle name="Normal 11 5 2" xfId="675" xr:uid="{00000000-0005-0000-0000-00004F040000}"/>
    <cellStyle name="Normal 11 5 2 2" xfId="5032" xr:uid="{2ECDA429-4EC8-4F67-98C9-7D876071CA03}"/>
    <cellStyle name="Normal 11 5 2 2 2" xfId="23179" xr:uid="{D6939B94-C692-4BBC-915C-45AE47A84439}"/>
    <cellStyle name="Normal 11 5 2 2 3" xfId="28360" xr:uid="{D36EC450-F19F-4975-AFB9-0B6FBC0C572B}"/>
    <cellStyle name="Normal 11 5 2 2 4" xfId="14328" xr:uid="{5D1E616E-3750-4D32-8DF1-D7426BDEB46B}"/>
    <cellStyle name="Normal 11 5 2 3" xfId="6781" xr:uid="{D1E164DC-1B11-469A-A7D5-A802A85B6DB3}"/>
    <cellStyle name="Normal 11 5 2 3 2" xfId="27565" xr:uid="{88109015-6CD9-4DC7-AE64-38E719ED4739}"/>
    <cellStyle name="Normal 11 5 2 3 3" xfId="28263" xr:uid="{0F2F7947-5A46-4A3D-8922-F710568EAD34}"/>
    <cellStyle name="Normal 11 5 2 3 4" xfId="17161" xr:uid="{D65AD02B-E74C-4006-B96B-120B8260D3AF}"/>
    <cellStyle name="Normal 11 5 2 4" xfId="9614" xr:uid="{E3B27907-6F21-42C4-BE25-292AEB6116F5}"/>
    <cellStyle name="Normal 11 5 2 4 2" xfId="29376" xr:uid="{88499F2D-8EDE-4595-B670-5C59F4C4079E}"/>
    <cellStyle name="Normal 11 5 2 4 3" xfId="19994" xr:uid="{A0AC8923-E63F-4815-87E4-1F847DC99337}"/>
    <cellStyle name="Normal 11 5 2 5" xfId="22897" xr:uid="{10AC2A4C-25B8-407B-86EB-D23AC8AE782F}"/>
    <cellStyle name="Normal 11 5 2 6" xfId="13670" xr:uid="{76BB1F48-F840-4163-B2ED-D67E928F6313}"/>
    <cellStyle name="Normal 11 5 3" xfId="2712" xr:uid="{00000000-0005-0000-0000-000068030000}"/>
    <cellStyle name="Normal 11 5 3 2" xfId="5929" xr:uid="{6F92EF33-8D36-4526-A477-9E3E38C0EF3D}"/>
    <cellStyle name="Normal 11 5 3 2 2" xfId="28482" xr:uid="{3D87EF29-19C2-41BB-8C2A-1F71A97B2050}"/>
    <cellStyle name="Normal 11 5 3 2 3" xfId="15382" xr:uid="{61F7D16C-D0BE-4935-AD5F-5C37E576F00C}"/>
    <cellStyle name="Normal 11 5 3 3" xfId="7835" xr:uid="{DC9D65AA-0A05-4438-B41F-99F031A1D619}"/>
    <cellStyle name="Normal 11 5 3 3 2" xfId="18215" xr:uid="{39276640-D55F-4F75-835D-12F838513141}"/>
    <cellStyle name="Normal 11 5 3 4" xfId="10668" xr:uid="{37F29275-441E-4E18-BABE-CF5B89C41A13}"/>
    <cellStyle name="Normal 11 5 3 4 2" xfId="21048" xr:uid="{5843CE77-DEA0-46CE-BA6D-3AA8FC5A9BC7}"/>
    <cellStyle name="Normal 11 5 3 5" xfId="24015" xr:uid="{4F462E06-2789-43B4-9538-4BFEF5954722}"/>
    <cellStyle name="Normal 11 5 3 6" xfId="13135" xr:uid="{99B4E794-325F-4CD6-91D4-ACCEC952CE5D}"/>
    <cellStyle name="Normal 11 5 4" xfId="2311" xr:uid="{00000000-0005-0000-0000-000066030000}"/>
    <cellStyle name="Normal 11 5 4 2" xfId="7437" xr:uid="{35B10574-9D4D-4578-AC4E-A61C69771504}"/>
    <cellStyle name="Normal 11 5 4 2 2" xfId="27376" xr:uid="{C8368EE2-DA1F-43DE-8F75-E476DF764D55}"/>
    <cellStyle name="Normal 11 5 4 2 3" xfId="17817" xr:uid="{419A3659-2A11-44E1-A28C-26C85944F939}"/>
    <cellStyle name="Normal 11 5 4 3" xfId="10270" xr:uid="{C8B48D61-49CA-4B57-9C8B-DBD170D7F774}"/>
    <cellStyle name="Normal 11 5 4 3 2" xfId="20650" xr:uid="{DCC9D1B5-17C8-42D9-BC5F-22A86B416D42}"/>
    <cellStyle name="Normal 11 5 4 4" xfId="25359" xr:uid="{5C49BD4A-9C02-47AF-9DA1-A08A087E6962}"/>
    <cellStyle name="Normal 11 5 4 5" xfId="14984" xr:uid="{A07DE548-936A-4CB8-94E7-52FA4E3A9589}"/>
    <cellStyle name="Normal 11 5 5" xfId="3838" xr:uid="{D19BC1C9-2E10-4B47-B0C8-B6F0346CE62D}"/>
    <cellStyle name="Normal 11 5 5 2" xfId="8670" xr:uid="{98449998-45F3-41E3-BEFC-C7A5CD274203}"/>
    <cellStyle name="Normal 11 5 5 2 2" xfId="19050" xr:uid="{D9DFE239-6AE4-49FD-91BC-4D8FE9CC916D}"/>
    <cellStyle name="Normal 11 5 5 3" xfId="11503" xr:uid="{ECB60C65-AE28-4FD2-A77A-C8F5F5E542F8}"/>
    <cellStyle name="Normal 11 5 5 3 2" xfId="21883" xr:uid="{D537F629-95BF-4A91-AE3A-8202DF7F1EAD}"/>
    <cellStyle name="Normal 11 5 5 4" xfId="26818" xr:uid="{1132127F-3DB5-46A5-BB43-6BCF4B34D10F}"/>
    <cellStyle name="Normal 11 5 5 5" xfId="16217" xr:uid="{7BA8269A-E710-4EEF-BE55-A3B6C7D256FA}"/>
    <cellStyle name="Normal 11 5 6" xfId="5031" xr:uid="{ACC57913-C41D-415C-AB56-B836E90863CC}"/>
    <cellStyle name="Normal 11 5 6 2" xfId="14327" xr:uid="{3918465B-9A15-4C3E-9B12-CCF9B5CA9EF1}"/>
    <cellStyle name="Normal 11 5 7" xfId="6780" xr:uid="{BA1E19AF-9C0A-4A8D-8781-6A9D8108365F}"/>
    <cellStyle name="Normal 11 5 7 2" xfId="17160" xr:uid="{8BE4348E-2A2B-4371-99E8-1FAAFC57962E}"/>
    <cellStyle name="Normal 11 5 8" xfId="9613" xr:uid="{1EF09A24-7522-4965-91FA-F627EED0F86E}"/>
    <cellStyle name="Normal 11 5 8 2" xfId="19993" xr:uid="{36C7FCF1-DF08-49D1-B277-C0EA1EF462A2}"/>
    <cellStyle name="Normal 11 5 9" xfId="23309" xr:uid="{0BB148A3-0364-4042-9D78-23888DA62354}"/>
    <cellStyle name="Normal 11 6" xfId="676" xr:uid="{00000000-0005-0000-0000-000050040000}"/>
    <cellStyle name="Normal 11 6 2" xfId="3144" xr:uid="{00000000-0005-0000-0000-00006A030000}"/>
    <cellStyle name="Normal 11 6 2 2" xfId="6201" xr:uid="{BD2FB26E-5A54-4702-8AD8-BF4594B190BE}"/>
    <cellStyle name="Normal 11 6 2 2 2" xfId="27433" xr:uid="{8411C2E7-6F5C-4B86-9ABF-BFF24311035C}"/>
    <cellStyle name="Normal 11 6 2 2 3" xfId="27278" xr:uid="{99477210-CFF4-4DA4-9107-C7EDD774EF58}"/>
    <cellStyle name="Normal 11 6 2 2 4" xfId="15770" xr:uid="{2A1554A1-6644-46C6-AD6B-A491CE4466C2}"/>
    <cellStyle name="Normal 11 6 2 3" xfId="8223" xr:uid="{1977EEAB-C78B-4F89-A0A2-57B4FE295A7A}"/>
    <cellStyle name="Normal 11 6 2 3 2" xfId="28868" xr:uid="{9AEE0E77-4E08-48C3-9C2F-5E9C4C8DCA98}"/>
    <cellStyle name="Normal 11 6 2 3 3" xfId="18603" xr:uid="{4FB95FB6-A6BC-4810-A27B-07F758FEBEF0}"/>
    <cellStyle name="Normal 11 6 2 4" xfId="11056" xr:uid="{5DC9A81C-8400-4BF9-B424-33BD0E155F50}"/>
    <cellStyle name="Normal 11 6 2 4 2" xfId="21436" xr:uid="{3245FFD4-9E08-459A-805A-681AC8FDAD7D}"/>
    <cellStyle name="Normal 11 6 2 5" xfId="24378" xr:uid="{9788469F-2D8A-4D77-A45D-F5DD89018255}"/>
    <cellStyle name="Normal 11 6 2 6" xfId="13671" xr:uid="{6D5378A5-9F6A-4DD9-88B5-A35EDAE7891B}"/>
    <cellStyle name="Normal 11 6 3" xfId="2860" xr:uid="{00000000-0005-0000-0000-00006B030000}"/>
    <cellStyle name="Normal 11 6 3 2" xfId="6072" xr:uid="{15DD6167-203B-433F-A9E3-2A16E6DED355}"/>
    <cellStyle name="Normal 11 6 3 2 2" xfId="26194" xr:uid="{4BEDC51B-725A-4593-9E6F-94F99D7F80AA}"/>
    <cellStyle name="Normal 11 6 3 2 3" xfId="15528" xr:uid="{49E981A8-79E2-4F5A-B95F-10B2AB8193C5}"/>
    <cellStyle name="Normal 11 6 3 3" xfId="7981" xr:uid="{08214E28-A72D-40B5-A0FF-BBC0FE4C1529}"/>
    <cellStyle name="Normal 11 6 3 3 2" xfId="18361" xr:uid="{43EB3EFD-E78F-4679-BBDC-835B346BDB3B}"/>
    <cellStyle name="Normal 11 6 3 4" xfId="10814" xr:uid="{A1CE415C-D7A7-430E-B35E-FA2D26E8C63C}"/>
    <cellStyle name="Normal 11 6 3 4 2" xfId="21194" xr:uid="{3E53748C-901F-4ABE-B0FB-05984115E6B7}"/>
    <cellStyle name="Normal 11 6 3 5" xfId="24150" xr:uid="{D95C5E7B-8D7F-4AFD-9FFC-363BC5D9368F}"/>
    <cellStyle name="Normal 11 6 3 6" xfId="13348" xr:uid="{A7160CAA-E05C-42CC-9C4E-7CF2940DD71A}"/>
    <cellStyle name="Normal 11 6 4" xfId="4151" xr:uid="{8897D64D-3888-4BB8-9522-58EB076CD29F}"/>
    <cellStyle name="Normal 11 6 4 2" xfId="8922" xr:uid="{34FD39BE-6E6B-4AD5-BEC0-389BB156B5B3}"/>
    <cellStyle name="Normal 11 6 4 2 2" xfId="29021" xr:uid="{96374AE3-3679-4035-B9B3-F79B3DA14166}"/>
    <cellStyle name="Normal 11 6 4 2 3" xfId="19302" xr:uid="{217AB037-360E-43AE-B0B0-259481AA9338}"/>
    <cellStyle name="Normal 11 6 4 3" xfId="11755" xr:uid="{A9DA5D51-E46E-4BCB-8481-C81DCA54B20A}"/>
    <cellStyle name="Normal 11 6 4 3 2" xfId="22135" xr:uid="{2FF41ADB-2ECD-4F50-AC3B-147B5FE36219}"/>
    <cellStyle name="Normal 11 6 4 4" xfId="28484" xr:uid="{75AA98EB-F151-4117-9127-C1275A9C0006}"/>
    <cellStyle name="Normal 11 6 4 5" xfId="16469" xr:uid="{078E3D01-56AA-4595-9FB7-B04864440EC3}"/>
    <cellStyle name="Normal 11 6 5" xfId="5033" xr:uid="{CC1A95E0-B1E7-46CF-AFFF-52BB857E64C8}"/>
    <cellStyle name="Normal 11 6 5 2" xfId="27489" xr:uid="{64B45BFB-1BBC-4084-97A0-74B6A5E9A3EA}"/>
    <cellStyle name="Normal 11 6 5 3" xfId="14329" xr:uid="{FA70D1E4-E891-43DE-A664-7C2EE46E6787}"/>
    <cellStyle name="Normal 11 6 6" xfId="6782" xr:uid="{7D48E33C-69FE-439E-942C-4531C77FC840}"/>
    <cellStyle name="Normal 11 6 6 2" xfId="17162" xr:uid="{C9D6E1D2-24A2-448A-B67A-2510BAAC2BC4}"/>
    <cellStyle name="Normal 11 6 7" xfId="9615" xr:uid="{D7C41B80-F05F-49AC-9D45-D2A58C8503A3}"/>
    <cellStyle name="Normal 11 6 7 2" xfId="19995" xr:uid="{B05B765F-6156-4216-9857-FFAFC4C46E29}"/>
    <cellStyle name="Normal 11 6 8" xfId="25569" xr:uid="{F67A65D7-3B24-4110-8BA4-D4600D14EC47}"/>
    <cellStyle name="Normal 11 6 9" xfId="12700" xr:uid="{7B8BA89E-E580-44A4-B170-94A6475269B6}"/>
    <cellStyle name="Normal 11 7" xfId="677" xr:uid="{00000000-0005-0000-0000-000051040000}"/>
    <cellStyle name="Normal 11 7 2" xfId="5034" xr:uid="{E2F2A623-6DC7-4ADF-87D8-C8404433EF29}"/>
    <cellStyle name="Normal 11 7 2 2" xfId="24299" xr:uid="{6658F537-39AE-4CEA-A705-BFA760AE7921}"/>
    <cellStyle name="Normal 11 7 2 3" xfId="28287" xr:uid="{4AF7F0B1-F341-4D19-B61E-35484FCA54DA}"/>
    <cellStyle name="Normal 11 7 2 4" xfId="14330" xr:uid="{172FED5F-EF95-4CE1-895E-131F5BFE53E3}"/>
    <cellStyle name="Normal 11 7 3" xfId="6783" xr:uid="{C70B7F4A-CFDA-408D-8E8C-60D74F6957C8}"/>
    <cellStyle name="Normal 11 7 3 2" xfId="26915" xr:uid="{45EE320C-490B-472A-84F1-B3CD9D7A21FE}"/>
    <cellStyle name="Normal 11 7 3 3" xfId="17163" xr:uid="{DA37AFFF-3F63-4AF7-BA68-6F52E5231E45}"/>
    <cellStyle name="Normal 11 7 4" xfId="9616" xr:uid="{207D58B0-82A5-4E81-BBD0-2A00B8F9B192}"/>
    <cellStyle name="Normal 11 7 4 2" xfId="19996" xr:uid="{217F3421-304B-4632-AAD6-496D87CB8017}"/>
    <cellStyle name="Normal 11 7 5" xfId="24073" xr:uid="{17114C85-D6E0-4CA6-8C08-BE54408EB7E6}"/>
    <cellStyle name="Normal 11 7 6" xfId="13398" xr:uid="{FA874369-E5D4-4170-94AB-236BD918FFB8}"/>
    <cellStyle name="Normal 11 8" xfId="2652" xr:uid="{00000000-0005-0000-0000-00006D030000}"/>
    <cellStyle name="Normal 11 8 2" xfId="5913" xr:uid="{3C16B3C4-9BA2-4BA5-B56C-569FDC9C4593}"/>
    <cellStyle name="Normal 11 8 2 2" xfId="26111" xr:uid="{54BF3F3F-E486-4A98-8F86-41E336AFA9FE}"/>
    <cellStyle name="Normal 11 8 2 3" xfId="15323" xr:uid="{C9968FD0-A6FD-4FFC-8DD2-8D5D8F8B13DB}"/>
    <cellStyle name="Normal 11 8 3" xfId="7776" xr:uid="{1CBB693E-D222-4711-9277-F48DC820F811}"/>
    <cellStyle name="Normal 11 8 3 2" xfId="18156" xr:uid="{695EB2FB-8162-4F8F-AB9B-77C49AC9BC6D}"/>
    <cellStyle name="Normal 11 8 4" xfId="10609" xr:uid="{9DDBDCA2-A42D-46D7-A65A-9B5B5F7571DF}"/>
    <cellStyle name="Normal 11 8 4 2" xfId="20989" xr:uid="{E64107D0-E411-4EED-ABAC-042DFC620510}"/>
    <cellStyle name="Normal 11 8 5" xfId="24148" xr:uid="{DE3B9CCD-AB2F-43CC-8B21-43E9D3C24ECA}"/>
    <cellStyle name="Normal 11 8 6" xfId="13053" xr:uid="{683EF287-66DA-4C6E-89BD-CBED583B0E34}"/>
    <cellStyle name="Normal 11 9" xfId="2257" xr:uid="{00000000-0005-0000-0000-000059030000}"/>
    <cellStyle name="Normal 11 9 2" xfId="7383" xr:uid="{CC45CD05-6C38-4C8F-969D-40CD46DD4EC2}"/>
    <cellStyle name="Normal 11 9 2 2" xfId="27280" xr:uid="{72E147AB-D952-44EA-AF13-327D60A7B6A6}"/>
    <cellStyle name="Normal 11 9 2 3" xfId="17763" xr:uid="{8A41127B-A9DB-421D-8BAB-419AD756C79D}"/>
    <cellStyle name="Normal 11 9 3" xfId="10216" xr:uid="{1EAA9FB2-92CE-410F-B029-E2AE91B18BE7}"/>
    <cellStyle name="Normal 11 9 3 2" xfId="20596" xr:uid="{4321BE4B-2DA1-492D-8447-49E3C6028460}"/>
    <cellStyle name="Normal 11 9 4" xfId="23172" xr:uid="{9FB7D291-3478-42A8-8F80-95239D39C086}"/>
    <cellStyle name="Normal 11 9 5" xfId="14930" xr:uid="{9FD45EBF-AC69-4791-830E-35A1B66B4468}"/>
    <cellStyle name="Normal 12" xfId="678" xr:uid="{00000000-0005-0000-0000-000052040000}"/>
    <cellStyle name="Normal 12 10" xfId="22965" xr:uid="{033343EA-8A5A-4D18-A061-28041EF0DCC6}"/>
    <cellStyle name="Normal 12 11" xfId="12496" xr:uid="{C76A44B9-FF9F-49AA-868F-89A514942165}"/>
    <cellStyle name="Normal 12 2" xfId="679" xr:uid="{00000000-0005-0000-0000-000053040000}"/>
    <cellStyle name="Normal 12 2 2" xfId="5036" xr:uid="{AD475A3E-73E0-4B12-B0FE-634B3B93A6DB}"/>
    <cellStyle name="Normal 12 2 2 2" xfId="25710" xr:uid="{7DEF7E45-F8D2-4063-B834-3C42CF35FB5A}"/>
    <cellStyle name="Normal 12 2 2 3" xfId="28324" xr:uid="{47B5D16A-CAC2-48DD-97F0-0C9E4E57B817}"/>
    <cellStyle name="Normal 12 2 2 4" xfId="14332" xr:uid="{073FA9A3-B4A4-40BF-82B1-D44419344B16}"/>
    <cellStyle name="Normal 12 2 3" xfId="6785" xr:uid="{7E55DEA3-BC79-4550-9BF7-EE947CFB9519}"/>
    <cellStyle name="Normal 12 2 3 2" xfId="26153" xr:uid="{81BE5766-15C6-4192-B29B-386BCB362BB7}"/>
    <cellStyle name="Normal 12 2 3 3" xfId="28618" xr:uid="{41EE9D90-22B5-4D91-B56D-7AEBE4D80B29}"/>
    <cellStyle name="Normal 12 2 3 4" xfId="17165" xr:uid="{EB77552A-3E39-4B3A-B257-4C2ECD7599FC}"/>
    <cellStyle name="Normal 12 2 4" xfId="9618" xr:uid="{F376DB83-EF64-4A8A-8A23-F57AF8F0224E}"/>
    <cellStyle name="Normal 12 2 4 2" xfId="29377" xr:uid="{16BF253E-C692-4009-9718-45A3A081B9C4}"/>
    <cellStyle name="Normal 12 2 4 3" xfId="19998" xr:uid="{C7955B86-9016-4C69-83B8-7A3A2A612F4F}"/>
    <cellStyle name="Normal 12 2 5" xfId="23084" xr:uid="{01633C0A-A72D-4EE4-9F1A-3DF12E369B3B}"/>
    <cellStyle name="Normal 12 2 6" xfId="13349" xr:uid="{04ADC0D9-B86A-46C2-99CE-0C892D77FB6D}"/>
    <cellStyle name="Normal 12 3" xfId="3145" xr:uid="{00000000-0005-0000-0000-000070030000}"/>
    <cellStyle name="Normal 12 3 2" xfId="6202" xr:uid="{7D022FC5-7870-45D9-8D59-60C6C14ADAA5}"/>
    <cellStyle name="Normal 12 3 2 2" xfId="22821" xr:uid="{A94978FC-D56E-43B3-9DC5-0274A2631273}"/>
    <cellStyle name="Normal 12 3 2 3" xfId="28691" xr:uid="{B751A062-B9D7-469D-A5F7-D39FB081053B}"/>
    <cellStyle name="Normal 12 3 2 4" xfId="15771" xr:uid="{12715E97-5114-4E2C-8FB6-DE55CB85D0A7}"/>
    <cellStyle name="Normal 12 3 3" xfId="8224" xr:uid="{280E29AF-96C5-490F-A35E-4FE1D8B8925E}"/>
    <cellStyle name="Normal 12 3 3 2" xfId="28869" xr:uid="{DB1364C7-AF5D-4030-A5A3-4EC5C448E437}"/>
    <cellStyle name="Normal 12 3 3 3" xfId="18604" xr:uid="{4A4433A0-54AB-4011-AC64-8F7A09961B7A}"/>
    <cellStyle name="Normal 12 3 4" xfId="11057" xr:uid="{967ED9CC-BE3E-49B9-B845-28C03999D68A}"/>
    <cellStyle name="Normal 12 3 4 2" xfId="21437" xr:uid="{709F180A-4DE2-4C8B-8544-6FE558FA0956}"/>
    <cellStyle name="Normal 12 3 5" xfId="23530" xr:uid="{D5234BF6-12FD-419A-8C41-7A9641DE3930}"/>
    <cellStyle name="Normal 12 3 6" xfId="13672" xr:uid="{0E151977-D1A2-40E0-AF8A-9538AD77A839}"/>
    <cellStyle name="Normal 12 4" xfId="2660" xr:uid="{00000000-0005-0000-0000-000071030000}"/>
    <cellStyle name="Normal 12 4 2" xfId="5919" xr:uid="{770C451C-813B-4FF8-B587-13F9DBD1EDDF}"/>
    <cellStyle name="Normal 12 4 2 2" xfId="26365" xr:uid="{A71634E2-0DF5-493D-84C0-FC73DA14EE97}"/>
    <cellStyle name="Normal 12 4 2 3" xfId="15331" xr:uid="{CC0B48EF-C0F2-4E06-A1BC-09A8A75F57FE}"/>
    <cellStyle name="Normal 12 4 3" xfId="7784" xr:uid="{BE42800C-35A8-4D46-A402-C7092A9B236B}"/>
    <cellStyle name="Normal 12 4 3 2" xfId="18164" xr:uid="{7B232A74-B0B6-4F4E-96AB-6D93C640B5A0}"/>
    <cellStyle name="Normal 12 4 4" xfId="10617" xr:uid="{FA08CA2A-FAAF-443C-9DDE-1D77E1DEA92C}"/>
    <cellStyle name="Normal 12 4 4 2" xfId="20997" xr:uid="{92F78D94-E3D1-471E-BEDA-A74745FCF85D}"/>
    <cellStyle name="Normal 12 4 5" xfId="23750" xr:uid="{DD1E9B09-6FEC-4C59-9677-7A102651FFEB}"/>
    <cellStyle name="Normal 12 4 6" xfId="13061" xr:uid="{A5C88BF8-7A2F-4C5B-A0D7-BBF24B97022B}"/>
    <cellStyle name="Normal 12 5" xfId="2265" xr:uid="{00000000-0005-0000-0000-00006E030000}"/>
    <cellStyle name="Normal 12 5 2" xfId="7391" xr:uid="{7E50454D-933B-4840-8B3F-BB52394ED944}"/>
    <cellStyle name="Normal 12 5 2 2" xfId="17771" xr:uid="{4048479F-63F7-41DF-BC82-7A11D85C922E}"/>
    <cellStyle name="Normal 12 5 3" xfId="10224" xr:uid="{F12FA1EC-A2E7-45E9-BE43-2774C2E1BC84}"/>
    <cellStyle name="Normal 12 5 3 2" xfId="20604" xr:uid="{B9D70D8E-2672-4BF9-9869-6734F15C2519}"/>
    <cellStyle name="Normal 12 5 4" xfId="24477" xr:uid="{DFAA973F-326E-446E-A2AD-301ABEE1A675}"/>
    <cellStyle name="Normal 12 5 5" xfId="14938" xr:uid="{10721356-729C-4D58-94C5-73C19FEC5DA1}"/>
    <cellStyle name="Normal 12 6" xfId="3788" xr:uid="{FC5D471A-BA1A-4CEB-A00A-3C532FA45458}"/>
    <cellStyle name="Normal 12 6 2" xfId="8626" xr:uid="{4A058FC5-A2EB-4011-AFB4-00F15F2B6912}"/>
    <cellStyle name="Normal 12 6 2 2" xfId="19006" xr:uid="{317FE9FD-0925-4241-B2DD-16B933DBA824}"/>
    <cellStyle name="Normal 12 6 3" xfId="11459" xr:uid="{F70DC20A-4CB9-48B4-9B61-85C555A8C8E9}"/>
    <cellStyle name="Normal 12 6 3 2" xfId="21839" xr:uid="{0810842A-5B40-4B7C-9C40-6719AEEE95F9}"/>
    <cellStyle name="Normal 12 6 4" xfId="16173" xr:uid="{5BB47EA7-B128-4837-9360-E10735DAAB63}"/>
    <cellStyle name="Normal 12 7" xfId="5035" xr:uid="{D8E44DB6-B01F-4F4D-BD68-0CD5A36983BA}"/>
    <cellStyle name="Normal 12 7 2" xfId="14331" xr:uid="{8BB7854B-15D0-42A0-B9E8-58D48B1E44D2}"/>
    <cellStyle name="Normal 12 8" xfId="6784" xr:uid="{A16B3C71-8F9F-450E-843E-AC7EFF0240D8}"/>
    <cellStyle name="Normal 12 8 2" xfId="17164" xr:uid="{B73FF3CB-5A5C-4E83-9F3D-74B341F1AA0B}"/>
    <cellStyle name="Normal 12 9" xfId="9617" xr:uid="{1F8F4189-B832-4E1E-A1D8-D39FD28B04F1}"/>
    <cellStyle name="Normal 12 9 2" xfId="19997" xr:uid="{8DD72BD7-34D7-44AA-991F-BA6B4ED22B16}"/>
    <cellStyle name="Normal 13" xfId="680" xr:uid="{00000000-0005-0000-0000-000054040000}"/>
    <cellStyle name="Normal 13 2" xfId="2858" xr:uid="{00000000-0005-0000-0000-000073030000}"/>
    <cellStyle name="Normal 13 2 2" xfId="6070" xr:uid="{AA45E48B-09ED-4685-8AB6-AA6F639FBB2D}"/>
    <cellStyle name="Normal 13 2 2 2" xfId="27453" xr:uid="{0ECDDCD3-2C26-43D1-B28A-9066ED64A0C3}"/>
    <cellStyle name="Normal 13 2 2 3" xfId="15526" xr:uid="{5315A895-933C-4175-B1C5-5A178C13C8AC}"/>
    <cellStyle name="Normal 13 2 3" xfId="7979" xr:uid="{D6ED7299-EB16-4696-9CA3-92A77439F31C}"/>
    <cellStyle name="Normal 13 2 3 2" xfId="18359" xr:uid="{D5E1AFA7-D19D-42A0-9BA6-AB9511E67ADC}"/>
    <cellStyle name="Normal 13 2 4" xfId="10812" xr:uid="{A6E33D61-2B9E-43E3-8C2E-E87F8B37CAB6}"/>
    <cellStyle name="Normal 13 2 4 2" xfId="21192" xr:uid="{0F36D579-9F20-4F18-916E-96830EF010CE}"/>
    <cellStyle name="Normal 13 2 5" xfId="25076" xr:uid="{4FF1AE43-EA66-47B5-B73F-454B5E6A16AC}"/>
    <cellStyle name="Normal 13 2 6" xfId="13346" xr:uid="{D4F3D36C-A7FC-4FDC-AAE9-E1EEBC23B8B9}"/>
    <cellStyle name="Normal 13 3" xfId="5037" xr:uid="{5EF0DBC1-19E6-4D57-AA65-7566483BF4E3}"/>
    <cellStyle name="Normal 13 3 2" xfId="23887" xr:uid="{BAF24BDA-9EA4-4E49-9C2F-0A1B24FBA196}"/>
    <cellStyle name="Normal 13 3 3" xfId="14333" xr:uid="{9DE4D361-8895-4AF1-9B4A-485DAAF66D82}"/>
    <cellStyle name="Normal 13 3 4" xfId="30031" xr:uid="{A3EAF4AB-5115-481D-A447-9586BF9ECF1A}"/>
    <cellStyle name="Normal 13 4" xfId="6786" xr:uid="{E5B61214-23AE-4E08-9C32-6624FB8807D7}"/>
    <cellStyle name="Normal 13 4 2" xfId="24750" xr:uid="{30EAA314-B589-4A22-96C7-402013D2E5F1}"/>
    <cellStyle name="Normal 13 4 3" xfId="17166" xr:uid="{CD1AFCFF-8A29-40F4-BCB3-13A9938CCB65}"/>
    <cellStyle name="Normal 13 5" xfId="9619" xr:uid="{A64C81F3-8753-4787-8678-DA3C0B4E0D5D}"/>
    <cellStyle name="Normal 13 5 2" xfId="19999" xr:uid="{6AD10095-07EB-44EC-BF77-DAA26E917E4A}"/>
    <cellStyle name="Normal 13 6" xfId="24643" xr:uid="{C31D4092-6773-469F-B36E-534BE4E414D1}"/>
    <cellStyle name="Normal 13 7" xfId="12654" xr:uid="{8816A397-40EB-4D81-AB75-F4B738433536}"/>
    <cellStyle name="Normal 14" xfId="681" xr:uid="{00000000-0005-0000-0000-000055040000}"/>
    <cellStyle name="Normal 14 2" xfId="5038" xr:uid="{0D3D8E5F-1EDF-435C-B1B0-BD478797D276}"/>
    <cellStyle name="Normal 14 2 2" xfId="24478" xr:uid="{C034AB12-76B5-486A-9894-6A048BC7366A}"/>
    <cellStyle name="Normal 14 2 3" xfId="27542" xr:uid="{2A7A1040-187C-4B84-82AB-F3A4C14E60F4}"/>
    <cellStyle name="Normal 14 2 4" xfId="14334" xr:uid="{1F912A46-1F27-4E86-990F-1ED3312AE108}"/>
    <cellStyle name="Normal 14 3" xfId="6787" xr:uid="{F3711F9B-2A3C-4CD8-BBD7-40DE750693A8}"/>
    <cellStyle name="Normal 14 3 2" xfId="26276" xr:uid="{2E219A78-E01D-45C7-835F-4A082BBDE51C}"/>
    <cellStyle name="Normal 14 3 3" xfId="17167" xr:uid="{98E27F91-1457-4546-AA50-24A60B093E5D}"/>
    <cellStyle name="Normal 14 4" xfId="9620" xr:uid="{24ACE589-6F58-480C-A0A9-E0CCB13410CC}"/>
    <cellStyle name="Normal 14 4 2" xfId="20000" xr:uid="{34A16C81-10AF-4836-996D-F492EE7E1506}"/>
    <cellStyle name="Normal 14 5" xfId="24460" xr:uid="{B2C5D97A-D174-4AE7-8B7D-B2C708EFC8E7}"/>
    <cellStyle name="Normal 14 6" xfId="13352" xr:uid="{A6F71BD5-6E29-429D-86A0-A3FE750FA4A2}"/>
    <cellStyle name="Normal 15" xfId="2427" xr:uid="{00000000-0005-0000-0000-000075030000}"/>
    <cellStyle name="Normal 15 2" xfId="23095" xr:uid="{2C9AB8CE-D120-4791-BB69-A1D95A2CF072}"/>
    <cellStyle name="Normal 15 3" xfId="25234" xr:uid="{43C97933-000E-4EB9-ADD0-F68EC944A8A0}"/>
    <cellStyle name="Normal 15 4" xfId="29985" xr:uid="{4C44E769-B72D-47F8-BFD8-967FDABB778E}"/>
    <cellStyle name="Normal 16" xfId="2426" xr:uid="{00000000-0005-0000-0000-000076030000}"/>
    <cellStyle name="Normal 16 2" xfId="5725" xr:uid="{B477EC25-0A93-45EF-93C3-5F54D32200CD}"/>
    <cellStyle name="Normal 16 2 2" xfId="28319" xr:uid="{D5DCF4FC-BC09-4702-B3D6-AB3F7724FBFD}"/>
    <cellStyle name="Normal 16 2 3" xfId="15099" xr:uid="{29037CB6-2C9A-47AC-9730-FFD64DBF95FD}"/>
    <cellStyle name="Normal 16 3" xfId="7552" xr:uid="{63D701BD-ABDA-4964-8C51-6402DDBE271A}"/>
    <cellStyle name="Normal 16 3 2" xfId="17932" xr:uid="{9D219CFE-1969-42B2-A553-D5847A6DA9DD}"/>
    <cellStyle name="Normal 16 4" xfId="10385" xr:uid="{D2522661-93A0-4956-9697-D1730F5CFA20}"/>
    <cellStyle name="Normal 16 4 2" xfId="20765" xr:uid="{5137FD37-CDFD-4897-8D9B-C3DCFC154183}"/>
    <cellStyle name="Normal 16 5" xfId="25181" xr:uid="{7A977A69-078F-4B3B-A863-D178A5FF7356}"/>
    <cellStyle name="Normal 16 6" xfId="12812" xr:uid="{29E9BBF2-7804-4601-B0CA-D6862E03B065}"/>
    <cellStyle name="Normal 17" xfId="4845" xr:uid="{4EC3EDA1-0B49-4397-ACE6-F65BB86475E3}"/>
    <cellStyle name="Normal 17 2" xfId="26264" xr:uid="{F9058EFE-70AF-4C20-8F8B-416CE835CA40}"/>
    <cellStyle name="Normal 17 3" xfId="14133" xr:uid="{19AEF679-6457-4A98-AD6A-ED8181B653C8}"/>
    <cellStyle name="Normal 17 4" xfId="29613" xr:uid="{1408406F-0F3E-4B32-8FAF-E9953EA12EC1}"/>
    <cellStyle name="Normal 17 5" xfId="29588" xr:uid="{4ED93E39-21EF-4DCF-B005-6E3097EA06BD}"/>
    <cellStyle name="Normal 17 5 2" xfId="29640" xr:uid="{45B16796-CAAF-4DF6-B906-098BDC71E282}"/>
    <cellStyle name="Normal 17 5 2 2" xfId="30107" xr:uid="{F7E39ECD-4D10-4D07-8F21-75FAF9DEBFA7}"/>
    <cellStyle name="Normal 17 5 3" xfId="30382" xr:uid="{B45CE350-A162-4B94-B9BF-8DDA18EE9D32}"/>
    <cellStyle name="Normal 17 5 4" xfId="30369" xr:uid="{8603D28E-B236-4EC6-AE4B-CCA2E34ECDF2}"/>
    <cellStyle name="Normal 17 5 4 2" xfId="31708" xr:uid="{8378316B-0AEB-4628-8314-F5A160EE652A}"/>
    <cellStyle name="Normal 17 6" xfId="29638" xr:uid="{2615603F-F587-465C-9DB1-DFE5AAD13470}"/>
    <cellStyle name="Normal 17 6 2" xfId="30106" xr:uid="{1CE297B0-511C-45BD-82B6-9F5EFC6F4E9E}"/>
    <cellStyle name="Normal 17 7" xfId="30352" xr:uid="{B6AE06BD-E46D-4EF1-88E1-B52B46EEF606}"/>
    <cellStyle name="Normal 17 7 2" xfId="31692" xr:uid="{715E5696-15DC-46D7-B1F6-6B19405350CB}"/>
    <cellStyle name="Normal 18" xfId="6586" xr:uid="{41350291-B8D4-4B0F-BB97-B6A2FEFF55C8}"/>
    <cellStyle name="Normal 18 2" xfId="16966" xr:uid="{A08ADA9E-880A-423A-BC21-A77F0F152E4B}"/>
    <cellStyle name="Normal 19" xfId="9419" xr:uid="{EEFE1ADD-8068-4691-A806-69EFDD9F49C8}"/>
    <cellStyle name="Normal 19 2" xfId="19799" xr:uid="{B56B06F7-E066-401E-BD37-8901D45D37C2}"/>
    <cellStyle name="Normal 2" xfId="682" xr:uid="{00000000-0005-0000-0000-000056040000}"/>
    <cellStyle name="Normal 2 10" xfId="683" xr:uid="{00000000-0005-0000-0000-000057040000}"/>
    <cellStyle name="Normal 2 10 10" xfId="9621" xr:uid="{6A978DBD-1903-4566-A76F-D9BD2824005F}"/>
    <cellStyle name="Normal 2 10 10 2" xfId="20001" xr:uid="{FCAF2797-04A4-45F3-AAB4-4974094B7C05}"/>
    <cellStyle name="Normal 2 10 11" xfId="24309" xr:uid="{7CE40F8D-2C6C-40A0-827F-401595517E6B}"/>
    <cellStyle name="Normal 2 10 12" xfId="12546" xr:uid="{D8F2B4BC-75C0-46DD-AA3E-912AAFB27616}"/>
    <cellStyle name="Normal 2 10 2" xfId="684" xr:uid="{00000000-0005-0000-0000-000058040000}"/>
    <cellStyle name="Normal 2 10 2 10" xfId="12704" xr:uid="{03590174-D100-4823-9470-1F863032040F}"/>
    <cellStyle name="Normal 2 10 2 2" xfId="685" xr:uid="{00000000-0005-0000-0000-000059040000}"/>
    <cellStyle name="Normal 2 10 2 2 2" xfId="5041" xr:uid="{4B1D97E6-96DB-48FB-BE29-9C4A808EEAF1}"/>
    <cellStyle name="Normal 2 10 2 2 2 2" xfId="25027" xr:uid="{85EF3525-AC41-4E56-B053-2013675EAF5F}"/>
    <cellStyle name="Normal 2 10 2 2 2 3" xfId="27770" xr:uid="{E3908DE8-2AA8-4280-BAA0-A0384637A422}"/>
    <cellStyle name="Normal 2 10 2 2 2 4" xfId="14337" xr:uid="{715D0DB7-0BAC-4BB5-8734-41CF55C22CDC}"/>
    <cellStyle name="Normal 2 10 2 2 3" xfId="6790" xr:uid="{0E5A8F5D-0961-4D45-9D50-F9720832934F}"/>
    <cellStyle name="Normal 2 10 2 2 3 2" xfId="27569" xr:uid="{FC2BD4B1-3FF0-4C9B-B62C-30EB7E056146}"/>
    <cellStyle name="Normal 2 10 2 2 3 3" xfId="28314" xr:uid="{2E712B32-BDE8-415B-A965-6709DFF53A01}"/>
    <cellStyle name="Normal 2 10 2 2 3 4" xfId="17170" xr:uid="{7732C903-252A-4177-B4EE-01EA203637C3}"/>
    <cellStyle name="Normal 2 10 2 2 4" xfId="9623" xr:uid="{90E5D0CC-8E0F-4145-AD1C-7A6B585F163D}"/>
    <cellStyle name="Normal 2 10 2 2 4 2" xfId="29378" xr:uid="{48816090-0EC0-4318-9EF0-31208B402F94}"/>
    <cellStyle name="Normal 2 10 2 2 4 3" xfId="20003" xr:uid="{BAC9179B-5B3E-4B5E-946C-494A9C64BE30}"/>
    <cellStyle name="Normal 2 10 2 2 5" xfId="24022" xr:uid="{69D296D9-4E64-4349-A6C1-12380EBC0D27}"/>
    <cellStyle name="Normal 2 10 2 2 6" xfId="13673" xr:uid="{21AB60BC-1520-40B2-80EB-15E14175247D}"/>
    <cellStyle name="Normal 2 10 2 3" xfId="2713" xr:uid="{00000000-0005-0000-0000-00007B030000}"/>
    <cellStyle name="Normal 2 10 2 3 2" xfId="5930" xr:uid="{6F9B445A-F519-4F2B-841F-0828963C8272}"/>
    <cellStyle name="Normal 2 10 2 3 2 2" xfId="27657" xr:uid="{84CDA419-4F55-43FC-ADC1-410564068752}"/>
    <cellStyle name="Normal 2 10 2 3 2 3" xfId="15383" xr:uid="{4BF48A87-A58E-48C5-B237-DBBC0B37BCFF}"/>
    <cellStyle name="Normal 2 10 2 3 3" xfId="7836" xr:uid="{756D2142-0636-4E39-AA65-B82595E47ED9}"/>
    <cellStyle name="Normal 2 10 2 3 3 2" xfId="18216" xr:uid="{8974FC1F-3940-4551-8566-90BF8E1DBE46}"/>
    <cellStyle name="Normal 2 10 2 3 4" xfId="10669" xr:uid="{981C3D8B-0BC7-4C56-8B70-DF9DCC096F32}"/>
    <cellStyle name="Normal 2 10 2 3 4 2" xfId="21049" xr:uid="{04A75ED6-0273-48B9-957F-A9EF01D42227}"/>
    <cellStyle name="Normal 2 10 2 3 5" xfId="23045" xr:uid="{A8EBECA3-327C-48A7-853D-6A48EDFE396E}"/>
    <cellStyle name="Normal 2 10 2 3 6" xfId="13139" xr:uid="{C2DFDE86-C1D5-41D4-BE4E-0A9C42D6D918}"/>
    <cellStyle name="Normal 2 10 2 4" xfId="2421" xr:uid="{00000000-0005-0000-0000-000079030000}"/>
    <cellStyle name="Normal 2 10 2 4 2" xfId="7547" xr:uid="{3B36CAC2-FF81-448A-95FB-1AA5EF72530D}"/>
    <cellStyle name="Normal 2 10 2 4 2 2" xfId="27933" xr:uid="{D2FE575E-6C08-4270-98DA-54828BC91846}"/>
    <cellStyle name="Normal 2 10 2 4 2 3" xfId="17927" xr:uid="{F6D443BF-C32A-492D-865E-6B60716A332A}"/>
    <cellStyle name="Normal 2 10 2 4 3" xfId="10380" xr:uid="{78384D6C-1B9B-4ED5-A6E0-75FBD89CE93B}"/>
    <cellStyle name="Normal 2 10 2 4 3 2" xfId="20760" xr:uid="{B112BDC5-E73D-4943-A297-053DD2012967}"/>
    <cellStyle name="Normal 2 10 2 4 4" xfId="24924" xr:uid="{54163CFA-A981-416D-A52A-8376976FC0C9}"/>
    <cellStyle name="Normal 2 10 2 4 5" xfId="15094" xr:uid="{5725EBF2-79D5-45F0-9961-B3DD42B887C3}"/>
    <cellStyle name="Normal 2 10 2 5" xfId="3917" xr:uid="{BD5E7341-68BF-4756-8305-A435157C6732}"/>
    <cellStyle name="Normal 2 10 2 5 2" xfId="8748" xr:uid="{7215D1F5-0354-459D-8EC2-14DB0923EF4F}"/>
    <cellStyle name="Normal 2 10 2 5 2 2" xfId="19128" xr:uid="{1B946FF3-D8FF-49C9-8E18-EDA76F7B3291}"/>
    <cellStyle name="Normal 2 10 2 5 3" xfId="11581" xr:uid="{A2149190-495C-499F-817F-63A921074BCE}"/>
    <cellStyle name="Normal 2 10 2 5 3 2" xfId="21961" xr:uid="{CCB3DD2F-6369-4CCF-A0BB-9B6FD6A06564}"/>
    <cellStyle name="Normal 2 10 2 5 4" xfId="26099" xr:uid="{12B3E98C-809D-4A86-BBB9-BCD3ED4B0349}"/>
    <cellStyle name="Normal 2 10 2 5 5" xfId="16295" xr:uid="{12D5A544-ABFE-4F3E-BCE3-3E0259E3DDDD}"/>
    <cellStyle name="Normal 2 10 2 6" xfId="5040" xr:uid="{D5B2E7E1-955B-4DE0-AE72-078AEA147FA3}"/>
    <cellStyle name="Normal 2 10 2 6 2" xfId="14336" xr:uid="{B1481CA9-47DB-478D-B9E6-EDCB74F5F9FE}"/>
    <cellStyle name="Normal 2 10 2 7" xfId="6789" xr:uid="{836EDE06-7085-4C14-AD6D-C9F5F92FC2A3}"/>
    <cellStyle name="Normal 2 10 2 7 2" xfId="17169" xr:uid="{38C9EFBA-9DB9-48BD-96E0-0CB7D0C9787F}"/>
    <cellStyle name="Normal 2 10 2 8" xfId="9622" xr:uid="{B9D44309-A423-4CC3-8623-A597779FE67A}"/>
    <cellStyle name="Normal 2 10 2 8 2" xfId="20002" xr:uid="{D7D18A0B-24F2-45BA-8A57-C998D2A2B2F1}"/>
    <cellStyle name="Normal 2 10 2 9" xfId="23586" xr:uid="{8CE583E1-4E59-4591-9A6A-677E69EF0669}"/>
    <cellStyle name="Normal 2 10 3" xfId="686" xr:uid="{00000000-0005-0000-0000-00005A040000}"/>
    <cellStyle name="Normal 2 10 3 2" xfId="4450" xr:uid="{056BFCF5-1274-4918-A4DB-F87B2191CBDF}"/>
    <cellStyle name="Normal 2 10 3 2 2" xfId="9221" xr:uid="{050CFBA6-16B7-4853-A509-E414C781678D}"/>
    <cellStyle name="Normal 2 10 3 2 2 2" xfId="29214" xr:uid="{2BA3FFC7-FF5D-4274-8170-8C001DC032FF}"/>
    <cellStyle name="Normal 2 10 3 2 2 3" xfId="19601" xr:uid="{3F2C4159-088E-40FF-8CC1-40E4F01F2175}"/>
    <cellStyle name="Normal 2 10 3 2 3" xfId="12054" xr:uid="{1737CD57-5D2B-42D0-AF93-FA54A6266609}"/>
    <cellStyle name="Normal 2 10 3 2 3 2" xfId="22434" xr:uid="{92A273E8-584A-4750-B49B-6A439EE7CDCF}"/>
    <cellStyle name="Normal 2 10 3 2 4" xfId="25658" xr:uid="{939EA17D-5404-42BF-9BCE-F96FB7F08C8C}"/>
    <cellStyle name="Normal 2 10 3 2 5" xfId="16768" xr:uid="{5BD07587-E792-4E60-81B5-E88AF2F62CBA}"/>
    <cellStyle name="Normal 2 10 3 3" xfId="5042" xr:uid="{A07D5222-E95C-4645-B95C-D413E152A2E0}"/>
    <cellStyle name="Normal 2 10 3 3 2" xfId="24507" xr:uid="{E4FB581A-5B57-460F-9BFE-9BBB58D36D54}"/>
    <cellStyle name="Normal 2 10 3 3 3" xfId="26533" xr:uid="{EB907162-DEC4-4F5E-9493-D102550CE772}"/>
    <cellStyle name="Normal 2 10 3 3 4" xfId="14338" xr:uid="{42913208-0214-447A-AAC1-150923146ADA}"/>
    <cellStyle name="Normal 2 10 3 4" xfId="6791" xr:uid="{C7792434-52BD-4AF3-90AC-0E6F0DB2DE3B}"/>
    <cellStyle name="Normal 2 10 3 4 2" xfId="24387" xr:uid="{ACBB8426-ADCF-4399-A188-1C03473A4B6F}"/>
    <cellStyle name="Normal 2 10 3 4 3" xfId="25865" xr:uid="{C99A89DD-C295-4A1A-AEFA-162926ACA3B9}"/>
    <cellStyle name="Normal 2 10 3 4 4" xfId="17171" xr:uid="{0F2D2FA9-4751-42CD-9D77-7FED9BC3B7DD}"/>
    <cellStyle name="Normal 2 10 3 5" xfId="9624" xr:uid="{D3E6235E-5788-4E8F-827B-7F0456FA5E08}"/>
    <cellStyle name="Normal 2 10 3 5 2" xfId="29379" xr:uid="{23296332-AF0F-4B31-8C10-BDC4A4C91A07}"/>
    <cellStyle name="Normal 2 10 3 5 3" xfId="20004" xr:uid="{0A543DC3-5871-41AF-A95F-CCCD8399027A}"/>
    <cellStyle name="Normal 2 10 3 6" xfId="23881" xr:uid="{88A6EF82-244A-4931-A304-409A70362C02}"/>
    <cellStyle name="Normal 2 10 3 7" xfId="13674" xr:uid="{35D9751C-52C4-44B3-AE92-A0BE2C32FF41}"/>
    <cellStyle name="Normal 2 10 4" xfId="687" xr:uid="{00000000-0005-0000-0000-00005B040000}"/>
    <cellStyle name="Normal 2 10 4 2" xfId="5043" xr:uid="{F0F1627E-1D02-477B-9062-80DFA671F4A1}"/>
    <cellStyle name="Normal 2 10 4 2 2" xfId="25678" xr:uid="{EFD2D526-1985-4BBF-B4E7-627FD67D47DC}"/>
    <cellStyle name="Normal 2 10 4 2 3" xfId="27923" xr:uid="{C17E5783-7881-49DD-859E-5D6DC5FCDACD}"/>
    <cellStyle name="Normal 2 10 4 2 4" xfId="14339" xr:uid="{0D9E0302-872C-41EE-AAD3-1D698F8F637D}"/>
    <cellStyle name="Normal 2 10 4 3" xfId="6792" xr:uid="{2E122C95-0419-48D1-B781-FE19679BDA09}"/>
    <cellStyle name="Normal 2 10 4 3 2" xfId="26672" xr:uid="{756C9BF8-7F4E-4D5D-BFEA-0DC97959D1C8}"/>
    <cellStyle name="Normal 2 10 4 3 3" xfId="17172" xr:uid="{6C9C85BD-F9DC-424A-8FA1-5460624278FD}"/>
    <cellStyle name="Normal 2 10 4 4" xfId="9625" xr:uid="{326FC538-9A19-44D5-B746-510789696F5A}"/>
    <cellStyle name="Normal 2 10 4 4 2" xfId="20005" xr:uid="{C629BCCB-DEA1-46F1-8FCC-A0F4FCAC0B9B}"/>
    <cellStyle name="Normal 2 10 4 5" xfId="24325" xr:uid="{D3B42B4B-9B2D-4347-967B-69A50EED4634}"/>
    <cellStyle name="Normal 2 10 4 6" xfId="13402" xr:uid="{0F9FA0E0-BEE7-41CF-AF3D-4AB2C0132119}"/>
    <cellStyle name="Normal 2 10 5" xfId="2504" xr:uid="{00000000-0005-0000-0000-00007E030000}"/>
    <cellStyle name="Normal 2 10 5 2" xfId="5783" xr:uid="{35CEC759-4A6C-40CC-BF8A-236861E32D53}"/>
    <cellStyle name="Normal 2 10 5 2 2" xfId="28491" xr:uid="{45F6E169-BB30-4E7B-9E02-EE4370FD78A0}"/>
    <cellStyle name="Normal 2 10 5 2 3" xfId="15175" xr:uid="{1C2128C8-39D5-467D-B67D-C52C1ACE183E}"/>
    <cellStyle name="Normal 2 10 5 3" xfId="7628" xr:uid="{58E3CCDA-41AC-456B-8B87-365313B280B1}"/>
    <cellStyle name="Normal 2 10 5 3 2" xfId="18008" xr:uid="{3B8B6460-2202-4356-BD8D-D6C673D66CAF}"/>
    <cellStyle name="Normal 2 10 5 4" xfId="10461" xr:uid="{7BD48EB6-81F0-4168-9D24-324DCFC2998C}"/>
    <cellStyle name="Normal 2 10 5 4 2" xfId="20841" xr:uid="{E05399EA-7298-4A1B-8A5D-E719A730BCFD}"/>
    <cellStyle name="Normal 2 10 5 5" xfId="23021" xr:uid="{A4F06588-7611-44B0-941D-2B3DAE839F8A}"/>
    <cellStyle name="Normal 2 10 5 6" xfId="12891" xr:uid="{77731914-FBAD-4C62-8728-7EB91800362C}"/>
    <cellStyle name="Normal 2 10 6" xfId="2313" xr:uid="{00000000-0005-0000-0000-000078030000}"/>
    <cellStyle name="Normal 2 10 6 2" xfId="7439" xr:uid="{823EDB6F-E493-41CE-A857-F74FF97C3104}"/>
    <cellStyle name="Normal 2 10 6 2 2" xfId="28348" xr:uid="{F9D97EDC-77FD-4C92-8C2F-CB40999DFDDD}"/>
    <cellStyle name="Normal 2 10 6 2 3" xfId="17819" xr:uid="{F5C772A3-31A2-4AF6-92E9-FDFC9BB82E61}"/>
    <cellStyle name="Normal 2 10 6 3" xfId="10272" xr:uid="{97712D6C-5236-40BF-BEE6-725451375070}"/>
    <cellStyle name="Normal 2 10 6 3 2" xfId="20652" xr:uid="{68EC7E14-846C-47E4-A899-7D9526CC3A2A}"/>
    <cellStyle name="Normal 2 10 6 4" xfId="24082" xr:uid="{4D8E30FC-2E63-43FE-A0C3-711DD8F4D046}"/>
    <cellStyle name="Normal 2 10 6 5" xfId="14986" xr:uid="{1181DD5C-0855-4543-8E8D-3FA0D1405AC4}"/>
    <cellStyle name="Normal 2 10 7" xfId="3787" xr:uid="{518FA295-D8E6-4FED-B958-7995796B86E0}"/>
    <cellStyle name="Normal 2 10 7 2" xfId="8625" xr:uid="{DF8E0C14-C08B-4D4E-8B85-5D64FADE70B5}"/>
    <cellStyle name="Normal 2 10 7 2 2" xfId="19005" xr:uid="{ACBA6765-E82B-40E4-8880-08D673526B82}"/>
    <cellStyle name="Normal 2 10 7 3" xfId="11458" xr:uid="{B3B5DF78-D8AF-4EDA-998E-39990D31FCD8}"/>
    <cellStyle name="Normal 2 10 7 3 2" xfId="21838" xr:uid="{92F6B062-43CF-4C49-BC32-F58100DAAC0E}"/>
    <cellStyle name="Normal 2 10 7 4" xfId="26543" xr:uid="{740D2E73-59CD-42D3-B046-5A1CFF56CCE5}"/>
    <cellStyle name="Normal 2 10 7 5" xfId="16172" xr:uid="{E850A9D8-B814-422E-8901-B9B7BCB32F8B}"/>
    <cellStyle name="Normal 2 10 8" xfId="5039" xr:uid="{8B8E9146-C08B-4340-A020-2D969D66A976}"/>
    <cellStyle name="Normal 2 10 8 2" xfId="14335" xr:uid="{E740B02E-4A03-4B04-9557-5007D61D822E}"/>
    <cellStyle name="Normal 2 10 9" xfId="6788" xr:uid="{93F39D5F-0B91-48F9-A606-E5256C9A4BF8}"/>
    <cellStyle name="Normal 2 10 9 2" xfId="17168" xr:uid="{02CFE5B8-BBCE-4940-BE7B-08B07D6A68F7}"/>
    <cellStyle name="Normal 2 11" xfId="688" xr:uid="{00000000-0005-0000-0000-00005C040000}"/>
    <cellStyle name="Normal 2 11 10" xfId="9626" xr:uid="{7548FCAA-9289-4A47-BA79-68BAFF6D3460}"/>
    <cellStyle name="Normal 2 11 10 2" xfId="20006" xr:uid="{A173D02A-D76A-45AF-9D7E-CF93B835499F}"/>
    <cellStyle name="Normal 2 11 11" xfId="23296" xr:uid="{17368848-A1E5-4BD5-A1FE-E3698DB59D92}"/>
    <cellStyle name="Normal 2 11 12" xfId="12547" xr:uid="{CDFC12FC-8415-4608-AA79-491AC8CBA97C}"/>
    <cellStyle name="Normal 2 11 2" xfId="689" xr:uid="{00000000-0005-0000-0000-00005D040000}"/>
    <cellStyle name="Normal 2 11 2 2" xfId="690" xr:uid="{00000000-0005-0000-0000-00005E040000}"/>
    <cellStyle name="Normal 2 11 2 2 2" xfId="5046" xr:uid="{A121F22B-E9DC-42F4-B6C5-AB0316A4170F}"/>
    <cellStyle name="Normal 2 11 2 2 2 2" xfId="24720" xr:uid="{FB5F1BBE-6AB3-41AF-8185-463AD36EB213}"/>
    <cellStyle name="Normal 2 11 2 2 2 3" xfId="26689" xr:uid="{FF9964BB-61F7-4489-80BE-4BF8BFA0CAFD}"/>
    <cellStyle name="Normal 2 11 2 2 2 4" xfId="14342" xr:uid="{85C26CF3-9A61-41B4-9EFA-809A6A39FA16}"/>
    <cellStyle name="Normal 2 11 2 2 3" xfId="6795" xr:uid="{463C792A-969D-45EA-890B-D4320993EA6A}"/>
    <cellStyle name="Normal 2 11 2 2 3 2" xfId="27572" xr:uid="{2450452C-7EDC-4CDD-8592-E8D48DD6E376}"/>
    <cellStyle name="Normal 2 11 2 2 3 3" xfId="26774" xr:uid="{441DF291-444B-43E1-A2AC-6EDBE1179BC5}"/>
    <cellStyle name="Normal 2 11 2 2 3 4" xfId="17175" xr:uid="{E6E690B2-CFF4-4E20-8FE2-C1CE4943C2CE}"/>
    <cellStyle name="Normal 2 11 2 2 4" xfId="9628" xr:uid="{DB6D3923-1ED3-4A63-89AA-B99AC5FED05C}"/>
    <cellStyle name="Normal 2 11 2 2 4 2" xfId="29380" xr:uid="{70BD47A4-93BD-4240-828D-C84766DEECF7}"/>
    <cellStyle name="Normal 2 11 2 2 4 3" xfId="20008" xr:uid="{0E3F1D15-7B3C-4D4B-8FE1-584FDBF7F8E3}"/>
    <cellStyle name="Normal 2 11 2 2 5" xfId="24824" xr:uid="{EBA2E477-AD16-452A-88E4-24DD740FE92F}"/>
    <cellStyle name="Normal 2 11 2 2 6" xfId="13675" xr:uid="{0C357037-5A12-4E9F-A359-B6EE41BB8FAC}"/>
    <cellStyle name="Normal 2 11 2 3" xfId="2714" xr:uid="{00000000-0005-0000-0000-000082030000}"/>
    <cellStyle name="Normal 2 11 2 3 2" xfId="5931" xr:uid="{9A09F166-FA77-4869-954E-ADAB91502713}"/>
    <cellStyle name="Normal 2 11 2 3 2 2" xfId="27083" xr:uid="{D2CD80BB-9D3A-4852-8F45-D9B4481616CB}"/>
    <cellStyle name="Normal 2 11 2 3 2 3" xfId="15384" xr:uid="{F33F2DAC-F98D-48AB-8924-842E8DBA5A51}"/>
    <cellStyle name="Normal 2 11 2 3 3" xfId="7837" xr:uid="{B4A9C05E-4CE1-4774-BB3D-6872279E97A9}"/>
    <cellStyle name="Normal 2 11 2 3 3 2" xfId="18217" xr:uid="{B64314EC-7446-45FD-9DDF-84AD8E4E2989}"/>
    <cellStyle name="Normal 2 11 2 3 4" xfId="10670" xr:uid="{57A0FED7-EE91-4F36-B209-B14BD447FFDB}"/>
    <cellStyle name="Normal 2 11 2 3 4 2" xfId="21050" xr:uid="{4C7B949E-1FB9-4AAC-8BF3-235375D74781}"/>
    <cellStyle name="Normal 2 11 2 3 5" xfId="25371" xr:uid="{0DCA70EE-9F8E-474B-9424-83BEB2617289}"/>
    <cellStyle name="Normal 2 11 2 3 6" xfId="13140" xr:uid="{31C34A61-71BC-4FA9-A305-6233FF33ADB2}"/>
    <cellStyle name="Normal 2 11 2 4" xfId="4152" xr:uid="{6318FECA-3F45-4155-812A-21138AD32A2F}"/>
    <cellStyle name="Normal 2 11 2 4 2" xfId="8923" xr:uid="{B9EC27BE-90BB-40FA-83FF-1CD425CCCAAF}"/>
    <cellStyle name="Normal 2 11 2 4 2 2" xfId="29022" xr:uid="{3A3C317C-E6AC-433D-BEFA-7B1878C467AC}"/>
    <cellStyle name="Normal 2 11 2 4 2 3" xfId="19303" xr:uid="{0A00667E-00DE-44A3-AE8F-86910B1AEDDC}"/>
    <cellStyle name="Normal 2 11 2 4 3" xfId="11756" xr:uid="{D08207BA-352E-413A-819E-FA704D7726FA}"/>
    <cellStyle name="Normal 2 11 2 4 3 2" xfId="22136" xr:uid="{F91428F8-9EF9-4878-98DE-CE6DE92C1F16}"/>
    <cellStyle name="Normal 2 11 2 4 4" xfId="24821" xr:uid="{B6F9C03E-37D1-4BF4-A756-E837032DF0A1}"/>
    <cellStyle name="Normal 2 11 2 4 5" xfId="16470" xr:uid="{BEF11B16-C78A-4FD0-AFBE-C19E85D82267}"/>
    <cellStyle name="Normal 2 11 2 5" xfId="5045" xr:uid="{2109241C-B5BC-4E24-B38E-4BB82FE72988}"/>
    <cellStyle name="Normal 2 11 2 5 2" xfId="27693" xr:uid="{5798BFE2-BADB-43AD-945A-44D3BCAF67DE}"/>
    <cellStyle name="Normal 2 11 2 5 3" xfId="14341" xr:uid="{B3AFDC84-0E9C-4CF5-A8AB-E3F38705A0A1}"/>
    <cellStyle name="Normal 2 11 2 6" xfId="6794" xr:uid="{40B32340-8D5B-460B-8831-8EF4ACC8C41B}"/>
    <cellStyle name="Normal 2 11 2 6 2" xfId="17174" xr:uid="{996A3F2C-39EB-4707-A2F2-F78D870EB6E8}"/>
    <cellStyle name="Normal 2 11 2 7" xfId="9627" xr:uid="{52B71E2C-50C5-44A7-90E1-88009A44BF23}"/>
    <cellStyle name="Normal 2 11 2 7 2" xfId="20007" xr:uid="{A438D991-6F78-4109-A30C-894D3D31F343}"/>
    <cellStyle name="Normal 2 11 2 8" xfId="24104" xr:uid="{AF03A40D-7B56-4DA0-ADCC-41B065F1C27F}"/>
    <cellStyle name="Normal 2 11 2 9" xfId="12705" xr:uid="{5B829EA5-7AAB-4415-9D70-13C1EC52E975}"/>
    <cellStyle name="Normal 2 11 3" xfId="691" xr:uid="{00000000-0005-0000-0000-00005F040000}"/>
    <cellStyle name="Normal 2 11 3 2" xfId="4451" xr:uid="{E4AA06BD-7FE9-48CD-90B1-A362FCBD00C8}"/>
    <cellStyle name="Normal 2 11 3 2 2" xfId="9222" xr:uid="{F0550F66-C55F-492A-A3AD-90BFD7C6BBDC}"/>
    <cellStyle name="Normal 2 11 3 2 2 2" xfId="29215" xr:uid="{37E09FE3-3014-4F20-BFD7-8E250D838089}"/>
    <cellStyle name="Normal 2 11 3 2 2 3" xfId="19602" xr:uid="{3C72F442-633A-4228-8991-E78B9EB79B03}"/>
    <cellStyle name="Normal 2 11 3 2 3" xfId="12055" xr:uid="{B946B2CC-E385-4F3B-AAC6-D354A5957472}"/>
    <cellStyle name="Normal 2 11 3 2 3 2" xfId="22435" xr:uid="{E93E7978-5662-40B0-81D3-620034DA0316}"/>
    <cellStyle name="Normal 2 11 3 2 4" xfId="25492" xr:uid="{D84B4758-CB8C-4D79-8E7D-7EE6146C1370}"/>
    <cellStyle name="Normal 2 11 3 2 5" xfId="16769" xr:uid="{095285EF-4D64-4392-9B31-8190D4A20ED2}"/>
    <cellStyle name="Normal 2 11 3 3" xfId="5047" xr:uid="{E89A2EE6-1ED1-47F2-B0C8-EA5ED086468D}"/>
    <cellStyle name="Normal 2 11 3 3 2" xfId="26775" xr:uid="{8827C68F-BD88-4085-8760-A7E1A3FA6C26}"/>
    <cellStyle name="Normal 2 11 3 3 3" xfId="28720" xr:uid="{662A2953-B65F-4D77-BC6A-49B049514D0B}"/>
    <cellStyle name="Normal 2 11 3 3 4" xfId="14343" xr:uid="{FCA7E365-B79A-448B-BA9F-C1559274F769}"/>
    <cellStyle name="Normal 2 11 3 4" xfId="6796" xr:uid="{C614A644-0336-47E7-A754-B93549ACD5B1}"/>
    <cellStyle name="Normal 2 11 3 4 2" xfId="26104" xr:uid="{BD6077F8-424E-45BA-890F-381664F411F8}"/>
    <cellStyle name="Normal 2 11 3 4 3" xfId="27927" xr:uid="{91779748-978F-4488-92EC-023F7053C0F9}"/>
    <cellStyle name="Normal 2 11 3 4 4" xfId="17176" xr:uid="{E121E7C8-2AD4-413C-B568-6D6773F8980D}"/>
    <cellStyle name="Normal 2 11 3 5" xfId="9629" xr:uid="{A96993EA-D2CD-46B2-AA33-7CA4B13204C7}"/>
    <cellStyle name="Normal 2 11 3 5 2" xfId="29381" xr:uid="{F415137C-BA0B-471C-A285-A0165AA071B4}"/>
    <cellStyle name="Normal 2 11 3 5 3" xfId="20009" xr:uid="{69F6D4C8-E326-4E7C-A2F4-77FAD8FE2A55}"/>
    <cellStyle name="Normal 2 11 3 6" xfId="25039" xr:uid="{24C1CE92-4BC4-4CB8-9D5C-F637E06C03CE}"/>
    <cellStyle name="Normal 2 11 3 7" xfId="13676" xr:uid="{C070D5ED-9226-4525-8A50-EBFAA8BEBDF9}"/>
    <cellStyle name="Normal 2 11 4" xfId="692" xr:uid="{00000000-0005-0000-0000-000060040000}"/>
    <cellStyle name="Normal 2 11 4 2" xfId="5048" xr:uid="{B459AB12-4828-4AA2-8E40-F8B486715A2D}"/>
    <cellStyle name="Normal 2 11 4 2 2" xfId="25261" xr:uid="{5E960269-814D-4456-95E2-655708844D34}"/>
    <cellStyle name="Normal 2 11 4 2 3" xfId="26089" xr:uid="{2C256AD7-078B-4201-9285-BA4F52ED228D}"/>
    <cellStyle name="Normal 2 11 4 2 4" xfId="14344" xr:uid="{6A39B338-3722-45EB-8A96-EA61AD7CBAA7}"/>
    <cellStyle name="Normal 2 11 4 3" xfId="6797" xr:uid="{3CF92346-50DA-4EB4-9C5C-3CCF6DDBC05C}"/>
    <cellStyle name="Normal 2 11 4 3 2" xfId="28542" xr:uid="{B32E054C-5B25-4561-AF31-1988B222402D}"/>
    <cellStyle name="Normal 2 11 4 3 3" xfId="17177" xr:uid="{5B29483F-8037-4C59-95DF-1295B2B45F5D}"/>
    <cellStyle name="Normal 2 11 4 4" xfId="9630" xr:uid="{8C4681F5-AAAA-46E5-9AF1-527E58636B02}"/>
    <cellStyle name="Normal 2 11 4 4 2" xfId="20010" xr:uid="{E0A811DB-F42D-4E4B-B5CF-B8996681460E}"/>
    <cellStyle name="Normal 2 11 4 5" xfId="23097" xr:uid="{C8991AE7-7C46-4C24-A122-733EF8D1EDE0}"/>
    <cellStyle name="Normal 2 11 4 6" xfId="13403" xr:uid="{62845E8B-48F5-4245-B069-A95A01B8AF7B}"/>
    <cellStyle name="Normal 2 11 5" xfId="2564" xr:uid="{00000000-0005-0000-0000-000085030000}"/>
    <cellStyle name="Normal 2 11 5 2" xfId="5832" xr:uid="{3843DFB2-AF84-43EE-B4D8-AE7AFCBBA700}"/>
    <cellStyle name="Normal 2 11 5 2 2" xfId="27268" xr:uid="{8D4F960F-5476-4E3F-B11B-250FAC601B6D}"/>
    <cellStyle name="Normal 2 11 5 2 3" xfId="15235" xr:uid="{D0010BDF-DB6D-45C2-9BF5-B06545F845E0}"/>
    <cellStyle name="Normal 2 11 5 3" xfId="7688" xr:uid="{44B9F64B-A6E0-4186-B934-BA18663C252F}"/>
    <cellStyle name="Normal 2 11 5 3 2" xfId="18068" xr:uid="{97428237-8D3A-49DB-965A-577A4C3636D2}"/>
    <cellStyle name="Normal 2 11 5 4" xfId="10521" xr:uid="{671E1D28-6DC0-42BC-B9C0-60C548BCDE3F}"/>
    <cellStyle name="Normal 2 11 5 4 2" xfId="20901" xr:uid="{A880F3B5-688A-4283-B8C5-7C7FE41008B3}"/>
    <cellStyle name="Normal 2 11 5 5" xfId="23034" xr:uid="{3E971D98-ED51-449C-8034-B00CD32D0621}"/>
    <cellStyle name="Normal 2 11 5 6" xfId="12951" xr:uid="{E1E1477C-2118-45A7-9CD4-049AB2E9D66F}"/>
    <cellStyle name="Normal 2 11 6" xfId="2314" xr:uid="{00000000-0005-0000-0000-00007F030000}"/>
    <cellStyle name="Normal 2 11 6 2" xfId="7440" xr:uid="{69E11F5C-F7BF-4C8E-AD28-0E8B14D6579A}"/>
    <cellStyle name="Normal 2 11 6 2 2" xfId="26937" xr:uid="{9E12E909-DDE7-4313-AB68-987C5001D703}"/>
    <cellStyle name="Normal 2 11 6 2 3" xfId="17820" xr:uid="{373AEC07-D39E-4183-8813-DBA35C3F2492}"/>
    <cellStyle name="Normal 2 11 6 3" xfId="10273" xr:uid="{539AB551-65C7-4741-B5A2-D5FCDB5026CD}"/>
    <cellStyle name="Normal 2 11 6 3 2" xfId="20653" xr:uid="{A8188C4A-C06A-45AD-B4D1-6BC021A6D367}"/>
    <cellStyle name="Normal 2 11 6 4" xfId="22765" xr:uid="{116E2B37-4337-40A3-B329-BE5487142260}"/>
    <cellStyle name="Normal 2 11 6 5" xfId="14987" xr:uid="{67241E7E-C338-4013-BCAF-399ABDFB593E}"/>
    <cellStyle name="Normal 2 11 7" xfId="3918" xr:uid="{06BB3BE3-9D12-4985-BD31-756EEB205484}"/>
    <cellStyle name="Normal 2 11 7 2" xfId="8749" xr:uid="{F57683C8-A1C4-4944-8FD6-7F4EE5939C8F}"/>
    <cellStyle name="Normal 2 11 7 2 2" xfId="19129" xr:uid="{CE16FD75-23A0-4DCC-BFCD-A73B6318A001}"/>
    <cellStyle name="Normal 2 11 7 3" xfId="11582" xr:uid="{82F203D4-7521-454E-A00F-E5AD75C1763C}"/>
    <cellStyle name="Normal 2 11 7 3 2" xfId="21962" xr:uid="{FB0B6F23-F158-4F56-B6D4-B7BC8BEDF650}"/>
    <cellStyle name="Normal 2 11 7 4" xfId="26485" xr:uid="{DBD1EC51-B97B-4FB0-A2A1-503AD5AA6633}"/>
    <cellStyle name="Normal 2 11 7 5" xfId="16296" xr:uid="{C552E4D6-655E-41D0-87B8-4B144DD82BBF}"/>
    <cellStyle name="Normal 2 11 8" xfId="5044" xr:uid="{1F883003-EC5B-4260-8FC9-7C6DB9ABE434}"/>
    <cellStyle name="Normal 2 11 8 2" xfId="14340" xr:uid="{C0136DF8-21E1-4D0E-9F14-3B063A768726}"/>
    <cellStyle name="Normal 2 11 9" xfId="6793" xr:uid="{44DE699F-26F4-406B-AC29-3FB1BDB84D9D}"/>
    <cellStyle name="Normal 2 11 9 2" xfId="17173" xr:uid="{17C94238-CFBE-4971-BCCC-B358BCF6191F}"/>
    <cellStyle name="Normal 2 12" xfId="693" xr:uid="{00000000-0005-0000-0000-000061040000}"/>
    <cellStyle name="Normal 2 12 10" xfId="24314" xr:uid="{C4B1694A-5BCF-45DE-9B73-CFCDB20B6893}"/>
    <cellStyle name="Normal 2 12 11" xfId="12548" xr:uid="{BFFFDA71-7163-41DB-9A19-3654BD8B95EB}"/>
    <cellStyle name="Normal 2 12 2" xfId="694" xr:uid="{00000000-0005-0000-0000-000062040000}"/>
    <cellStyle name="Normal 2 12 2 2" xfId="3146" xr:uid="{00000000-0005-0000-0000-000088030000}"/>
    <cellStyle name="Normal 2 12 2 2 2" xfId="6203" xr:uid="{6C071AA9-8052-4A19-BBC4-C8E53F832150}"/>
    <cellStyle name="Normal 2 12 2 2 2 2" xfId="25989" xr:uid="{F695E4B9-4BC3-47BC-9CA0-3B7921F5510E}"/>
    <cellStyle name="Normal 2 12 2 2 2 3" xfId="27229" xr:uid="{38AFDA61-A737-403B-A881-135D42BED6E6}"/>
    <cellStyle name="Normal 2 12 2 2 2 4" xfId="15772" xr:uid="{FD12E452-2EC6-4BC0-9A90-3CB71518575D}"/>
    <cellStyle name="Normal 2 12 2 2 3" xfId="8225" xr:uid="{EC34CF9E-73C1-4F11-877E-764BEF518540}"/>
    <cellStyle name="Normal 2 12 2 2 3 2" xfId="28870" xr:uid="{6779F0AC-58B0-4A9E-9D88-CC257E668B5C}"/>
    <cellStyle name="Normal 2 12 2 2 3 3" xfId="18605" xr:uid="{A4154F23-51F5-449E-8A05-FDD905E69D20}"/>
    <cellStyle name="Normal 2 12 2 2 4" xfId="11058" xr:uid="{D0A10C70-916A-4888-9EEA-ED28F8E4FF6D}"/>
    <cellStyle name="Normal 2 12 2 2 4 2" xfId="21438" xr:uid="{CF5B5B14-00CE-4717-B460-9F1F01FE11E2}"/>
    <cellStyle name="Normal 2 12 2 2 5" xfId="23631" xr:uid="{26CF3B86-1C4D-4D2A-A134-D8A6565FFB65}"/>
    <cellStyle name="Normal 2 12 2 2 6" xfId="13677" xr:uid="{873C0DE1-ED71-4AE4-AD00-59466186DF89}"/>
    <cellStyle name="Normal 2 12 2 3" xfId="4153" xr:uid="{D6D889A8-360D-4F80-BE4E-266A6A20A4BF}"/>
    <cellStyle name="Normal 2 12 2 3 2" xfId="8924" xr:uid="{A16E22F0-1D4D-45A4-AA47-286B6C3ADAA3}"/>
    <cellStyle name="Normal 2 12 2 3 2 2" xfId="29023" xr:uid="{83CBF888-FA03-447F-8596-28C7633A1CC7}"/>
    <cellStyle name="Normal 2 12 2 3 2 3" xfId="19304" xr:uid="{538EA8EF-BD3F-48CE-8778-1FD143DD9B26}"/>
    <cellStyle name="Normal 2 12 2 3 3" xfId="11757" xr:uid="{F3A7152B-C212-4717-A9E4-13C63A060CD2}"/>
    <cellStyle name="Normal 2 12 2 3 3 2" xfId="22137" xr:uid="{CD431837-B461-4DAD-AEF5-D8B2EA3EC706}"/>
    <cellStyle name="Normal 2 12 2 3 4" xfId="25525" xr:uid="{7C6351C7-1DF0-49F4-89CA-46204D01BE09}"/>
    <cellStyle name="Normal 2 12 2 3 5" xfId="16471" xr:uid="{B1C6F4CE-8387-4716-88CE-B2A151364380}"/>
    <cellStyle name="Normal 2 12 2 4" xfId="5050" xr:uid="{F62C2ABC-1BB4-4029-953A-D59273C67F6E}"/>
    <cellStyle name="Normal 2 12 2 4 2" xfId="26665" xr:uid="{0B9CEAF7-1404-42E7-A05F-D198DDED00CE}"/>
    <cellStyle name="Normal 2 12 2 4 3" xfId="26012" xr:uid="{9DEAB642-BE4E-4E78-A67E-70699AD08010}"/>
    <cellStyle name="Normal 2 12 2 4 4" xfId="14346" xr:uid="{48070E90-91AC-435A-A5A8-EE27C64ECD30}"/>
    <cellStyle name="Normal 2 12 2 5" xfId="6799" xr:uid="{BDA83EE7-03C3-42D1-A66E-72EC9F67172F}"/>
    <cellStyle name="Normal 2 12 2 5 2" xfId="27692" xr:uid="{687265EA-AABC-48CA-A712-B105A5D5D19F}"/>
    <cellStyle name="Normal 2 12 2 5 3" xfId="17179" xr:uid="{82FC7CC3-B637-4692-A214-3CD7CFD6DF5D}"/>
    <cellStyle name="Normal 2 12 2 6" xfId="9632" xr:uid="{1638419B-06C1-42AB-9F98-77B9A86A3617}"/>
    <cellStyle name="Normal 2 12 2 6 2" xfId="20012" xr:uid="{6079A914-03B8-4C16-8E6F-9BCDF6ACEFB3}"/>
    <cellStyle name="Normal 2 12 2 7" xfId="23840" xr:uid="{7C71DCE9-5F17-4CC9-9737-9F99AF9F3569}"/>
    <cellStyle name="Normal 2 12 2 8" xfId="12706" xr:uid="{8DDC709A-75C5-4897-9B52-E8F6F1A3181B}"/>
    <cellStyle name="Normal 2 12 3" xfId="695" xr:uid="{00000000-0005-0000-0000-000063040000}"/>
    <cellStyle name="Normal 2 12 3 2" xfId="5051" xr:uid="{CCC813CD-B7C3-42C7-A528-E5AC42534405}"/>
    <cellStyle name="Normal 2 12 3 2 2" xfId="25266" xr:uid="{A77A91DB-57CE-4117-B9A7-D2B1DBB076DB}"/>
    <cellStyle name="Normal 2 12 3 2 3" xfId="28128" xr:uid="{F62CBC98-6ADF-4C8A-8ADE-D1476DB1C7F4}"/>
    <cellStyle name="Normal 2 12 3 2 4" xfId="14347" xr:uid="{1A6A9825-4FB8-448D-8E8D-BB1048C7D29A}"/>
    <cellStyle name="Normal 2 12 3 3" xfId="6800" xr:uid="{1CFA7D1D-7493-40E9-BCE4-7710842CBAFE}"/>
    <cellStyle name="Normal 2 12 3 3 2" xfId="28732" xr:uid="{41CD5769-6139-4791-9F18-3E8DFDE530F4}"/>
    <cellStyle name="Normal 2 12 3 3 3" xfId="28262" xr:uid="{C966000D-184A-49D0-A2FF-DE2BB300B107}"/>
    <cellStyle name="Normal 2 12 3 3 4" xfId="17180" xr:uid="{EBA3E272-AFDC-446B-977E-9F575C9FF67C}"/>
    <cellStyle name="Normal 2 12 3 4" xfId="9633" xr:uid="{C2EE0B6B-E4B6-4424-B574-89BE29F83862}"/>
    <cellStyle name="Normal 2 12 3 4 2" xfId="26925" xr:uid="{D86BA0A1-F63D-4904-BE59-A0269A7B455F}"/>
    <cellStyle name="Normal 2 12 3 4 3" xfId="29382" xr:uid="{787C53C1-CC97-472E-BB39-879554D19472}"/>
    <cellStyle name="Normal 2 12 3 4 4" xfId="20013" xr:uid="{CD4337CD-DEB4-435A-8FF3-AA4B0D6DFDB8}"/>
    <cellStyle name="Normal 2 12 3 5" xfId="24527" xr:uid="{A71F60CB-D922-4F5A-9AD6-54A8BDC0EB0C}"/>
    <cellStyle name="Normal 2 12 3 6" xfId="26865" xr:uid="{1D230C7E-42DC-4938-B1D1-54C79D0144FB}"/>
    <cellStyle name="Normal 2 12 3 7" xfId="13404" xr:uid="{87A5CEEB-4A97-4BFC-BAA5-FB0FCC8F2AB3}"/>
    <cellStyle name="Normal 2 12 4" xfId="2715" xr:uid="{00000000-0005-0000-0000-00008A030000}"/>
    <cellStyle name="Normal 2 12 4 2" xfId="5932" xr:uid="{6EDD2CC7-2227-43CD-82A7-24FAE130A86C}"/>
    <cellStyle name="Normal 2 12 4 2 2" xfId="26959" xr:uid="{024009E2-69BC-4D14-85E4-41DAC904AAC2}"/>
    <cellStyle name="Normal 2 12 4 2 3" xfId="15385" xr:uid="{038E392B-4452-45D1-8175-0D0EF474C8A6}"/>
    <cellStyle name="Normal 2 12 4 3" xfId="7838" xr:uid="{E0B3EA40-2C1C-44F2-B694-F9521881BF73}"/>
    <cellStyle name="Normal 2 12 4 3 2" xfId="18218" xr:uid="{B472CFE4-A8DF-4F8A-BE9A-CF47B3E19988}"/>
    <cellStyle name="Normal 2 12 4 4" xfId="10671" xr:uid="{D99342C7-A30D-4D14-8108-8C3DECC0681A}"/>
    <cellStyle name="Normal 2 12 4 4 2" xfId="21051" xr:uid="{C3B3BD40-4897-4BAB-AE6F-B5D7241EEB89}"/>
    <cellStyle name="Normal 2 12 4 5" xfId="23046" xr:uid="{403BE773-368D-4016-90E9-A4AFA6A0328E}"/>
    <cellStyle name="Normal 2 12 4 6" xfId="13141" xr:uid="{35741350-EEE0-4A6C-A2C8-88454173C03D}"/>
    <cellStyle name="Normal 2 12 5" xfId="2315" xr:uid="{00000000-0005-0000-0000-000086030000}"/>
    <cellStyle name="Normal 2 12 5 2" xfId="7441" xr:uid="{DC74244F-CEF2-40BA-8E8B-AA2F626EA3B1}"/>
    <cellStyle name="Normal 2 12 5 2 2" xfId="27190" xr:uid="{12ED516D-C73E-4159-ABAD-D572C6B0472C}"/>
    <cellStyle name="Normal 2 12 5 2 3" xfId="17821" xr:uid="{A3327FF1-3D14-4461-8F48-9B893F7E937A}"/>
    <cellStyle name="Normal 2 12 5 3" xfId="10274" xr:uid="{2F6BF530-90FD-4764-B767-726AEAE083C0}"/>
    <cellStyle name="Normal 2 12 5 3 2" xfId="20654" xr:uid="{086AB441-B602-4A8B-8825-81A7CE08EDE3}"/>
    <cellStyle name="Normal 2 12 5 4" xfId="23382" xr:uid="{1930B0EF-6E92-4AD4-91BE-C5868B2324D3}"/>
    <cellStyle name="Normal 2 12 5 5" xfId="14988" xr:uid="{24197653-0156-4DCD-AAC4-185551D9B75C}"/>
    <cellStyle name="Normal 2 12 6" xfId="3919" xr:uid="{862F9C56-87FC-4028-AEE0-D599749BAE49}"/>
    <cellStyle name="Normal 2 12 6 2" xfId="8750" xr:uid="{4FE3C1CA-2370-4773-903B-43E21AD7A1A4}"/>
    <cellStyle name="Normal 2 12 6 2 2" xfId="28974" xr:uid="{88234ACF-7E58-4A8D-8098-E71BB925D1F5}"/>
    <cellStyle name="Normal 2 12 6 2 3" xfId="19130" xr:uid="{8A0FA511-4F05-41B9-9E2A-8EDE7BD4E1C5}"/>
    <cellStyle name="Normal 2 12 6 3" xfId="11583" xr:uid="{42E6267B-FCAD-4BAE-BAD2-0197454CED5A}"/>
    <cellStyle name="Normal 2 12 6 3 2" xfId="21963" xr:uid="{9BEE1500-3526-4456-B1DE-487CBCA099FF}"/>
    <cellStyle name="Normal 2 12 6 4" xfId="27261" xr:uid="{9509CF65-F4CD-4A01-B23A-D9B9F2577566}"/>
    <cellStyle name="Normal 2 12 6 5" xfId="16297" xr:uid="{32B63F1B-CB00-443A-B658-9EF61CC085BF}"/>
    <cellStyle name="Normal 2 12 7" xfId="5049" xr:uid="{205DCC1C-D8B2-45D1-9E98-A8EC02216FA7}"/>
    <cellStyle name="Normal 2 12 7 2" xfId="27216" xr:uid="{0DCF1CAA-9412-4493-867B-E55880945362}"/>
    <cellStyle name="Normal 2 12 7 3" xfId="14345" xr:uid="{45B08D12-5F3A-46E1-8825-F340495B8EA6}"/>
    <cellStyle name="Normal 2 12 8" xfId="6798" xr:uid="{3E9A390C-A202-4D43-8789-BFABD91A663E}"/>
    <cellStyle name="Normal 2 12 8 2" xfId="17178" xr:uid="{D6CDDCE8-823E-46BE-93B7-C9BAD3FB48F6}"/>
    <cellStyle name="Normal 2 12 9" xfId="9631" xr:uid="{9A2B37B7-75C6-4AB4-A526-78B3BAB40987}"/>
    <cellStyle name="Normal 2 12 9 2" xfId="20011" xr:uid="{FD04D961-0A2A-4BFA-9186-70C7CDAB289E}"/>
    <cellStyle name="Normal 2 13" xfId="696" xr:uid="{00000000-0005-0000-0000-000064040000}"/>
    <cellStyle name="Normal 2 13 10" xfId="12549" xr:uid="{607C6339-EF34-4CA7-B007-093589A9DFF1}"/>
    <cellStyle name="Normal 2 13 2" xfId="697" xr:uid="{00000000-0005-0000-0000-000065040000}"/>
    <cellStyle name="Normal 2 13 2 2" xfId="2896" xr:uid="{00000000-0005-0000-0000-00008D030000}"/>
    <cellStyle name="Normal 2 13 2 2 2" xfId="6081" xr:uid="{E7CD39CE-381A-480F-8304-93B35A1E0682}"/>
    <cellStyle name="Normal 2 13 2 2 2 2" xfId="28009" xr:uid="{9854EA64-D986-4B49-A540-0ECA80FCEA37}"/>
    <cellStyle name="Normal 2 13 2 2 2 3" xfId="26642" xr:uid="{3F1FD5B6-B6CD-4ACB-81A0-D882C93C8B85}"/>
    <cellStyle name="Normal 2 13 2 2 2 4" xfId="15559" xr:uid="{870D363D-9308-4DD1-890B-6775A99DE0C9}"/>
    <cellStyle name="Normal 2 13 2 2 3" xfId="8012" xr:uid="{25095A88-A81D-42AE-AF2C-DBADA90D3AC1}"/>
    <cellStyle name="Normal 2 13 2 2 3 2" xfId="27897" xr:uid="{312B33F7-0587-48D5-B937-0C1DDA6D7348}"/>
    <cellStyle name="Normal 2 13 2 2 3 3" xfId="18392" xr:uid="{E002EEA5-C0DA-4285-A382-40BA20D929BD}"/>
    <cellStyle name="Normal 2 13 2 2 4" xfId="10845" xr:uid="{71BB9C2D-DF6D-459D-95F5-030FDE47A73E}"/>
    <cellStyle name="Normal 2 13 2 2 4 2" xfId="21225" xr:uid="{C52CE360-551D-43D7-8E1F-982CAD2A7CE3}"/>
    <cellStyle name="Normal 2 13 2 2 5" xfId="24830" xr:uid="{17456269-B238-4D4B-AB28-04A2ABB60D54}"/>
    <cellStyle name="Normal 2 13 2 2 6" xfId="13405" xr:uid="{38B46987-3AED-480E-8634-DEC961362DBF}"/>
    <cellStyle name="Normal 2 13 2 3" xfId="5053" xr:uid="{C9DD66FA-B797-44BE-9410-5751FBD68DB7}"/>
    <cellStyle name="Normal 2 13 2 3 2" xfId="25400" xr:uid="{D76BF7DB-D0CE-4DA6-8D43-039205485AB8}"/>
    <cellStyle name="Normal 2 13 2 3 3" xfId="28711" xr:uid="{A8A6D2A8-1314-49BF-8395-21ABE9006B2F}"/>
    <cellStyle name="Normal 2 13 2 3 4" xfId="14349" xr:uid="{3E9E1CEC-20B8-4297-AF85-22B2129D76E3}"/>
    <cellStyle name="Normal 2 13 2 4" xfId="6802" xr:uid="{5B4DBFDA-5B2E-45CA-A5D1-EE20766DBB63}"/>
    <cellStyle name="Normal 2 13 2 4 2" xfId="26581" xr:uid="{3C5FB58E-3930-4A1D-AAA5-9891C20A8A77}"/>
    <cellStyle name="Normal 2 13 2 4 3" xfId="26781" xr:uid="{D38BDE4A-B84E-4801-ADA2-55FE88D7D48E}"/>
    <cellStyle name="Normal 2 13 2 4 4" xfId="17182" xr:uid="{35B851E9-70DE-4CEE-AE83-D37F0EA6D399}"/>
    <cellStyle name="Normal 2 13 2 5" xfId="9635" xr:uid="{955ACF57-2DC0-4076-81F5-1243B7117EF2}"/>
    <cellStyle name="Normal 2 13 2 5 2" xfId="29383" xr:uid="{4DA17BA7-05FA-4293-AD12-06B398A16DA6}"/>
    <cellStyle name="Normal 2 13 2 5 3" xfId="20015" xr:uid="{213CDD61-EBBA-4353-A7AD-8D16FE7D192B}"/>
    <cellStyle name="Normal 2 13 2 6" xfId="23568" xr:uid="{A0A782DB-AEF9-44EF-BB70-DDB14D6F3F53}"/>
    <cellStyle name="Normal 2 13 2 7" xfId="12707" xr:uid="{49B418C9-0409-418F-8BC6-D6E3895FCCE4}"/>
    <cellStyle name="Normal 2 13 3" xfId="698" xr:uid="{00000000-0005-0000-0000-000066040000}"/>
    <cellStyle name="Normal 2 13 3 2" xfId="5054" xr:uid="{16B57749-BC2F-4EBA-8A66-16C913CCE0A7}"/>
    <cellStyle name="Normal 2 13 3 2 2" xfId="26675" xr:uid="{4CE37BDF-DDA6-4EF4-A8BE-19F02199E1C5}"/>
    <cellStyle name="Normal 2 13 3 2 3" xfId="26169" xr:uid="{C0B932BA-994D-4246-B559-E24B1500E6E2}"/>
    <cellStyle name="Normal 2 13 3 2 4" xfId="14350" xr:uid="{4B9D994D-9B7F-4BAE-9A81-F34F5BDEB577}"/>
    <cellStyle name="Normal 2 13 3 3" xfId="6803" xr:uid="{629CD0E2-4D5B-451A-B552-F635A4777AA9}"/>
    <cellStyle name="Normal 2 13 3 3 2" xfId="27352" xr:uid="{38F693FB-6BC9-4DE0-96E1-669B38E1019A}"/>
    <cellStyle name="Normal 2 13 3 3 3" xfId="27785" xr:uid="{9680442B-8245-4246-A718-160A9B4BF8B1}"/>
    <cellStyle name="Normal 2 13 3 3 4" xfId="17183" xr:uid="{8323F49B-5484-4FB6-A4F9-5C80BEBC965C}"/>
    <cellStyle name="Normal 2 13 3 4" xfId="9636" xr:uid="{F3E931C3-F020-4CB7-9A99-B88618CE1F14}"/>
    <cellStyle name="Normal 2 13 3 4 2" xfId="29384" xr:uid="{D01D4042-F080-4C53-BD18-CDD381A6175C}"/>
    <cellStyle name="Normal 2 13 3 4 3" xfId="20016" xr:uid="{6DB56589-5B17-4810-8000-63FFF2681DCE}"/>
    <cellStyle name="Normal 2 13 3 5" xfId="23212" xr:uid="{7BF45036-8F2B-49EA-B7BD-11796D6E0761}"/>
    <cellStyle name="Normal 2 13 3 6" xfId="13142" xr:uid="{F3A004A6-7AA8-48A4-9171-2AFF8C2B85B7}"/>
    <cellStyle name="Normal 2 13 4" xfId="2316" xr:uid="{00000000-0005-0000-0000-00008B030000}"/>
    <cellStyle name="Normal 2 13 4 2" xfId="7442" xr:uid="{9FDCFD15-2045-4A73-B622-AAF6F3D2DB93}"/>
    <cellStyle name="Normal 2 13 4 2 2" xfId="27132" xr:uid="{BF7D1718-C9FB-4127-BC76-F04B7B5D282A}"/>
    <cellStyle name="Normal 2 13 4 2 3" xfId="17822" xr:uid="{21DDEA4D-1D09-4C5B-962F-FF6625B56D26}"/>
    <cellStyle name="Normal 2 13 4 3" xfId="10275" xr:uid="{940BD426-6BBD-4FF7-93CB-9B9049819199}"/>
    <cellStyle name="Normal 2 13 4 3 2" xfId="20655" xr:uid="{3E70BC60-4938-42BA-ADAC-D4256578727F}"/>
    <cellStyle name="Normal 2 13 4 4" xfId="23221" xr:uid="{BDD319B5-62A8-4F8E-837C-6526D1A0B017}"/>
    <cellStyle name="Normal 2 13 4 5" xfId="14989" xr:uid="{E57267F2-BDCA-4007-B707-B4B798846748}"/>
    <cellStyle name="Normal 2 13 5" xfId="3920" xr:uid="{AC20E962-BB90-4FD9-AACA-F35BDE47B5CC}"/>
    <cellStyle name="Normal 2 13 5 2" xfId="8751" xr:uid="{B76659DB-71A3-4D9A-81B3-85C900BAE2A4}"/>
    <cellStyle name="Normal 2 13 5 2 2" xfId="28975" xr:uid="{ABE0CF6F-4A69-4581-B8E2-387E2E91F688}"/>
    <cellStyle name="Normal 2 13 5 2 3" xfId="19131" xr:uid="{2EEF2137-3ACA-45D2-BDD9-EC95A5EF6D5A}"/>
    <cellStyle name="Normal 2 13 5 3" xfId="11584" xr:uid="{B612831D-FB7F-41B9-906D-ADCD843F1893}"/>
    <cellStyle name="Normal 2 13 5 3 2" xfId="21964" xr:uid="{E4933414-0080-41AE-BF13-7DEFA8A01D4A}"/>
    <cellStyle name="Normal 2 13 5 4" xfId="24186" xr:uid="{93C18363-F828-42DA-900A-A93383C46AF8}"/>
    <cellStyle name="Normal 2 13 5 5" xfId="16298" xr:uid="{8071185E-916E-422A-8C47-1CEDA5601695}"/>
    <cellStyle name="Normal 2 13 6" xfId="5052" xr:uid="{7B2222A7-5518-4240-ABEF-BB54564377AF}"/>
    <cellStyle name="Normal 2 13 6 2" xfId="28664" xr:uid="{509D706F-B397-497B-B228-7E14A9FD0E9D}"/>
    <cellStyle name="Normal 2 13 6 3" xfId="28526" xr:uid="{995C575B-22C2-4EB5-9366-2DA73AF2183D}"/>
    <cellStyle name="Normal 2 13 6 4" xfId="14348" xr:uid="{B52B2403-5BC0-40BA-9B3C-4D3583CA869C}"/>
    <cellStyle name="Normal 2 13 7" xfId="6801" xr:uid="{51956793-B0A0-42C4-AF73-0CD50D0F0060}"/>
    <cellStyle name="Normal 2 13 7 2" xfId="25837" xr:uid="{B020079B-E1E3-4D6B-892E-4E6785B372D3}"/>
    <cellStyle name="Normal 2 13 7 3" xfId="17181" xr:uid="{6FABBDF4-5A02-47AC-8BBA-64ED8D97D7BD}"/>
    <cellStyle name="Normal 2 13 8" xfId="9634" xr:uid="{29066DE0-0AC4-40A5-A210-1F32B4403DD1}"/>
    <cellStyle name="Normal 2 13 8 2" xfId="20014" xr:uid="{40C4E7B4-633A-405F-98B9-71C300C04F3E}"/>
    <cellStyle name="Normal 2 13 9" xfId="23536" xr:uid="{E3D13D6F-55A0-45A0-8F71-C656C2403A8B}"/>
    <cellStyle name="Normal 2 14" xfId="699" xr:uid="{00000000-0005-0000-0000-000067040000}"/>
    <cellStyle name="Normal 2 14 10" xfId="12497" xr:uid="{E4B5DED5-9547-46A4-84B7-2070BD7594F5}"/>
    <cellStyle name="Normal 2 14 2" xfId="700" xr:uid="{00000000-0005-0000-0000-000068040000}"/>
    <cellStyle name="Normal 2 14 2 2" xfId="5056" xr:uid="{1363D8E9-2358-4A8D-9C52-EE95A4EF83AB}"/>
    <cellStyle name="Normal 2 14 2 2 2" xfId="23646" xr:uid="{858CFCC9-7183-4B2F-B333-E1BC88013BC4}"/>
    <cellStyle name="Normal 2 14 2 2 3" xfId="26029" xr:uid="{40B98B3B-FF7B-495D-BA61-32A07F1C7778}"/>
    <cellStyle name="Normal 2 14 2 2 4" xfId="14352" xr:uid="{AEA686FA-6D4B-45CB-AA24-5FCE2B657FDE}"/>
    <cellStyle name="Normal 2 14 2 3" xfId="6805" xr:uid="{B71CAB16-0D84-48BE-9FE6-E95E192B92BF}"/>
    <cellStyle name="Normal 2 14 2 3 2" xfId="26480" xr:uid="{4F89B049-78E2-40D9-B8C7-1D736BF01293}"/>
    <cellStyle name="Normal 2 14 2 3 3" xfId="17185" xr:uid="{EFE3F972-A6A9-417F-8812-50DAFD47C87F}"/>
    <cellStyle name="Normal 2 14 2 4" xfId="9638" xr:uid="{6CA6BDB9-9B84-4635-8818-F3FF250B3FF6}"/>
    <cellStyle name="Normal 2 14 2 4 2" xfId="20018" xr:uid="{8DA8322E-FA58-48C2-9857-5F86B153E87A}"/>
    <cellStyle name="Normal 2 14 2 5" xfId="24373" xr:uid="{CEF9AF8D-2CF6-4C9A-8003-3940DE7E9F12}"/>
    <cellStyle name="Normal 2 14 2 6" xfId="13678" xr:uid="{174C2A17-2022-4783-8EFD-559BCAD0B7C8}"/>
    <cellStyle name="Normal 2 14 3" xfId="2866" xr:uid="{00000000-0005-0000-0000-000091030000}"/>
    <cellStyle name="Normal 2 14 3 2" xfId="6073" xr:uid="{433CEF8A-6A09-4ED8-AB5B-0926C5EB880D}"/>
    <cellStyle name="Normal 2 14 3 2 2" xfId="28114" xr:uid="{ED8068E4-02E9-4FD7-B3C2-595B9801CF8B}"/>
    <cellStyle name="Normal 2 14 3 2 3" xfId="15529" xr:uid="{FD6EB884-8A67-412A-97AB-66F0E8320116}"/>
    <cellStyle name="Normal 2 14 3 3" xfId="7982" xr:uid="{BA1B966F-DF06-49F3-9029-ABF63BD6DC72}"/>
    <cellStyle name="Normal 2 14 3 3 2" xfId="18362" xr:uid="{B5AA080D-5C5E-4BF3-A5AF-C3BA3DFBB6E8}"/>
    <cellStyle name="Normal 2 14 3 4" xfId="10815" xr:uid="{08498F0A-B8A9-456B-824D-8206B1236DB3}"/>
    <cellStyle name="Normal 2 14 3 4 2" xfId="21195" xr:uid="{49E6165B-1E45-482D-A6DA-B1691A0050C5}"/>
    <cellStyle name="Normal 2 14 3 5" xfId="23790" xr:uid="{D5072974-2C03-4927-BE24-8778772FACC3}"/>
    <cellStyle name="Normal 2 14 3 6" xfId="13350" xr:uid="{7CB9BDEC-71AE-46E8-AC9D-08D2EC46FF1D}"/>
    <cellStyle name="Normal 2 14 4" xfId="2266" xr:uid="{00000000-0005-0000-0000-00008F030000}"/>
    <cellStyle name="Normal 2 14 4 2" xfId="7392" xr:uid="{0B907001-6677-447A-A6C2-0B09DF739454}"/>
    <cellStyle name="Normal 2 14 4 2 2" xfId="28253" xr:uid="{C0F8C62A-F16A-4B3C-AF8B-30750ECC8415}"/>
    <cellStyle name="Normal 2 14 4 2 3" xfId="17772" xr:uid="{3C0F6D6B-5410-44C0-A2DB-223EC0D3F1BC}"/>
    <cellStyle name="Normal 2 14 4 3" xfId="10225" xr:uid="{08302955-BB10-41D8-909E-3E8424E9FBB3}"/>
    <cellStyle name="Normal 2 14 4 3 2" xfId="20605" xr:uid="{3013B32C-E195-4AA3-8280-F836F29D0E34}"/>
    <cellStyle name="Normal 2 14 4 4" xfId="23519" xr:uid="{C86BF460-B055-49D0-BA39-328E04DA1CEE}"/>
    <cellStyle name="Normal 2 14 4 5" xfId="14939" xr:uid="{355B811E-59FE-40CC-B377-45F176EF503D}"/>
    <cellStyle name="Normal 2 14 5" xfId="3809" xr:uid="{D9DAA485-8357-442D-9B98-92C0F260699D}"/>
    <cellStyle name="Normal 2 14 5 2" xfId="8643" xr:uid="{FFA257BC-0620-463A-8892-FF98F7E2FEA9}"/>
    <cellStyle name="Normal 2 14 5 2 2" xfId="19023" xr:uid="{C254367F-4AEE-4169-94FB-52330374D4F4}"/>
    <cellStyle name="Normal 2 14 5 3" xfId="11476" xr:uid="{CC096F01-573E-4C8E-A134-F943EA1CE1B8}"/>
    <cellStyle name="Normal 2 14 5 3 2" xfId="21856" xr:uid="{440DB34D-A26C-498E-BEAB-741B827F6018}"/>
    <cellStyle name="Normal 2 14 5 4" xfId="26722" xr:uid="{72278402-EFDA-4577-8A0D-2FF38D6C0467}"/>
    <cellStyle name="Normal 2 14 5 5" xfId="16190" xr:uid="{23538F8E-01F0-4BE4-968D-C2682A3143FB}"/>
    <cellStyle name="Normal 2 14 6" xfId="5055" xr:uid="{003AE1A6-2D71-41E4-8367-493182C6B595}"/>
    <cellStyle name="Normal 2 14 6 2" xfId="14351" xr:uid="{5DC8EE2A-B3AE-479B-8C67-FF5DB3DD5D9A}"/>
    <cellStyle name="Normal 2 14 7" xfId="6804" xr:uid="{BFD99BEB-92C6-46EC-A90C-D7FFF9A4A6DD}"/>
    <cellStyle name="Normal 2 14 7 2" xfId="17184" xr:uid="{C535D681-CD2F-4176-A2D3-4607F3A12937}"/>
    <cellStyle name="Normal 2 14 8" xfId="9637" xr:uid="{4CC85F6F-785C-4071-B5FD-E355E9959BC3}"/>
    <cellStyle name="Normal 2 14 8 2" xfId="20017" xr:uid="{245A27DE-B47D-4235-8FF5-2773DE19B130}"/>
    <cellStyle name="Normal 2 14 9" xfId="25427" xr:uid="{55DD9E7F-4A86-4C45-BB96-9BFBCE3F7FCB}"/>
    <cellStyle name="Normal 2 15" xfId="701" xr:uid="{00000000-0005-0000-0000-000069040000}"/>
    <cellStyle name="Normal 2 15 2" xfId="702" xr:uid="{00000000-0005-0000-0000-00006A040000}"/>
    <cellStyle name="Normal 2 15 2 2" xfId="5058" xr:uid="{2BFEB100-9E5C-4387-B323-D67574CF9B7E}"/>
    <cellStyle name="Normal 2 15 2 2 2" xfId="26554" xr:uid="{A2B43DCB-B00A-482D-A40B-EE72A1E43D53}"/>
    <cellStyle name="Normal 2 15 2 2 3" xfId="14354" xr:uid="{3D68C065-92F3-43AB-99E1-4F65DB8487D7}"/>
    <cellStyle name="Normal 2 15 2 3" xfId="6807" xr:uid="{7B49F8A6-84DA-45DA-9ABE-2256DFC46515}"/>
    <cellStyle name="Normal 2 15 2 3 2" xfId="17187" xr:uid="{CAA3F761-7097-401C-A1B3-3B23208D0B9D}"/>
    <cellStyle name="Normal 2 15 2 4" xfId="9640" xr:uid="{5527F7A9-E05B-4E2E-9705-E11411FA6C58}"/>
    <cellStyle name="Normal 2 15 2 4 2" xfId="20020" xr:uid="{7503549F-4A4C-4279-AD31-4F76F925ABC4}"/>
    <cellStyle name="Normal 2 15 2 5" xfId="22892" xr:uid="{39EF4E33-F99E-4775-AB98-C096AB7B8D4D}"/>
    <cellStyle name="Normal 2 15 2 6" xfId="13353" xr:uid="{31590658-156D-4AB2-BE37-F7F99165142D}"/>
    <cellStyle name="Normal 2 15 3" xfId="5057" xr:uid="{2CBAD390-B99A-43FD-9248-D8EFF22F6AC0}"/>
    <cellStyle name="Normal 2 15 3 2" xfId="25722" xr:uid="{6A9C28D9-3083-46F9-BD79-130EB0FE65BE}"/>
    <cellStyle name="Normal 2 15 3 3" xfId="27308" xr:uid="{74C16C77-A14C-43B2-98C1-C7ADD053C533}"/>
    <cellStyle name="Normal 2 15 3 4" xfId="14353" xr:uid="{5D2F0C45-D806-4776-8CAB-00970BA81410}"/>
    <cellStyle name="Normal 2 15 4" xfId="6806" xr:uid="{6D31F998-186C-4A82-B044-AB8AC20D8683}"/>
    <cellStyle name="Normal 2 15 4 2" xfId="25634" xr:uid="{91E43EBE-1915-4800-B7E0-94D2E29B09F0}"/>
    <cellStyle name="Normal 2 15 4 3" xfId="17186" xr:uid="{623333CB-EDDB-4765-A904-CE9FBC3BF16B}"/>
    <cellStyle name="Normal 2 15 5" xfId="9639" xr:uid="{B7199FFC-96E7-4347-B276-3A7FC63208A7}"/>
    <cellStyle name="Normal 2 15 5 2" xfId="20019" xr:uid="{95357289-5930-45E0-BAB5-2E572F5D4028}"/>
    <cellStyle name="Normal 2 15 6" xfId="24644" xr:uid="{228E92B8-911F-4BEC-90AB-1F2260168AC5}"/>
    <cellStyle name="Normal 2 15 7" xfId="12655" xr:uid="{5EFFA12E-06D8-49A5-8274-9AAF4DD80AA9}"/>
    <cellStyle name="Normal 2 16" xfId="703" xr:uid="{00000000-0005-0000-0000-00006B040000}"/>
    <cellStyle name="Normal 2 16 2" xfId="5059" xr:uid="{51280BA4-E357-4EC2-9A34-789C36438E69}"/>
    <cellStyle name="Normal 2 16 2 2" xfId="25752" xr:uid="{CCCD803B-7AE1-4D41-ABE9-B9F6DA72F6FB}"/>
    <cellStyle name="Normal 2 16 2 3" xfId="14355" xr:uid="{8F0649BB-FB29-4495-8867-9DADDE3172C1}"/>
    <cellStyle name="Normal 2 16 3" xfId="6808" xr:uid="{4AF8C3FB-1633-48BC-AC40-61D949CAD707}"/>
    <cellStyle name="Normal 2 16 3 2" xfId="25304" xr:uid="{5BB29FFF-05A9-49BD-9902-2A0D82D89346}"/>
    <cellStyle name="Normal 2 16 3 3" xfId="17188" xr:uid="{A72A8BC0-DA84-4C90-9A1A-1B149D8DB9CF}"/>
    <cellStyle name="Normal 2 16 4" xfId="9641" xr:uid="{7769E6A8-C929-46BD-9D9B-0CE77F82B4BD}"/>
    <cellStyle name="Normal 2 16 4 2" xfId="20021" xr:uid="{1B964D72-BC3E-4B50-B774-79758B8AF137}"/>
    <cellStyle name="Normal 2 16 5" xfId="25116" xr:uid="{39C6474D-79C0-4B4E-B2DD-74132C6BA907}"/>
    <cellStyle name="Normal 2 16 6" xfId="12814" xr:uid="{6C7A0E04-A236-4994-AD69-90C1FC6ADB2C}"/>
    <cellStyle name="Normal 2 17" xfId="704" xr:uid="{00000000-0005-0000-0000-00006C040000}"/>
    <cellStyle name="Normal 2 17 2" xfId="6809" xr:uid="{1585CA1A-B0BC-44CA-B92E-8C4A5C1CAD0A}"/>
    <cellStyle name="Normal 2 17 2 2" xfId="24635" xr:uid="{3ED16BA5-56C6-4154-967B-867B46BD49CE}"/>
    <cellStyle name="Normal 2 17 2 3" xfId="17189" xr:uid="{568842C7-4E9D-4D74-8F9A-50A419319891}"/>
    <cellStyle name="Normal 2 17 3" xfId="9642" xr:uid="{68A23A47-558E-4E49-9C63-20825D5B2438}"/>
    <cellStyle name="Normal 2 17 3 2" xfId="22673" xr:uid="{B1FAF7FF-9E8C-4DA4-A408-DDB7E7A7F771}"/>
    <cellStyle name="Normal 2 17 3 3" xfId="20022" xr:uid="{E61D0583-2D14-4241-9338-5AB767513FAC}"/>
    <cellStyle name="Normal 2 17 4" xfId="22654" xr:uid="{2D14B024-0C15-4849-A1C9-CC6835BF0F10}"/>
    <cellStyle name="Normal 2 17 5" xfId="25999" xr:uid="{48156FCF-7B74-410D-844E-48DE9A4DB097}"/>
    <cellStyle name="Normal 2 17 6" xfId="14356" xr:uid="{0FDB1D7D-3738-4279-AFC1-D13102CF7782}"/>
    <cellStyle name="Normal 2 18" xfId="3779" xr:uid="{687AD789-15F4-45FC-8C5E-5A0C50946765}"/>
    <cellStyle name="Normal 2 18 2" xfId="8618" xr:uid="{D0E1F64E-A739-4764-9D73-CF87B51A5F00}"/>
    <cellStyle name="Normal 2 18 2 2" xfId="25820" xr:uid="{BEE5FA88-0071-4F52-8AB1-13C8648A6374}"/>
    <cellStyle name="Normal 2 18 2 3" xfId="18998" xr:uid="{F51F4F5B-90B2-4451-9A34-FF469B481271}"/>
    <cellStyle name="Normal 2 18 2 4" xfId="31000" xr:uid="{F18E5E9C-D8D8-4F69-9CEA-1EB84E6CB813}"/>
    <cellStyle name="Normal 2 18 2 5" xfId="30915" xr:uid="{C8A5B2B3-A9B4-4CC3-9248-93D24488B8AF}"/>
    <cellStyle name="Normal 2 18 3" xfId="11451" xr:uid="{CDA90886-5D08-49E0-9163-5C00974CD9B6}"/>
    <cellStyle name="Normal 2 18 3 2" xfId="24300" xr:uid="{0C326032-0FD6-4917-9657-495AC37DBBE3}"/>
    <cellStyle name="Normal 2 18 3 3" xfId="21831" xr:uid="{8A722C41-4A34-4A02-A2B3-53A584E5910E}"/>
    <cellStyle name="Normal 2 18 4" xfId="25128" xr:uid="{BA8BD175-2F83-4035-AE66-B7D2C8E6709A}"/>
    <cellStyle name="Normal 2 18 5" xfId="24075" xr:uid="{FE883123-03AC-49F1-B7FA-8A98A4DAAC28}"/>
    <cellStyle name="Normal 2 18 6" xfId="16165" xr:uid="{184E429F-5396-4319-8D7D-B20F7B31B908}"/>
    <cellStyle name="Normal 2 19" xfId="12345" xr:uid="{2851D229-502A-4D82-8490-01DA0EBA2159}"/>
    <cellStyle name="Normal 2 19 2" xfId="24057" xr:uid="{C9B81072-9CE2-4F0C-B5E2-CE8D5CE0A9C0}"/>
    <cellStyle name="Normal 2 19 3" xfId="24239" xr:uid="{1066F9CC-788C-4F68-89FE-9B9F75C44A5D}"/>
    <cellStyle name="Normal 2 19 4" xfId="25828" xr:uid="{5058E664-5536-45CD-84E0-6FADFD894F75}"/>
    <cellStyle name="Normal 2 19 5" xfId="24508" xr:uid="{D329221E-E5FF-44FA-92BC-FF4B1867B2F5}"/>
    <cellStyle name="Normal 2 19 6" xfId="29616" xr:uid="{903768B7-2C41-46B2-A4D0-9D86B34D41A4}"/>
    <cellStyle name="Normal 2 19 7" xfId="29590" xr:uid="{8AF71700-81D8-4687-AC91-003585AB8325}"/>
    <cellStyle name="Normal 2 19 7 2" xfId="30105" xr:uid="{C4AE6AE8-64C8-4402-93EB-4E613E643CC2}"/>
    <cellStyle name="Normal 2 19 8" xfId="31111" xr:uid="{AD9EAF03-CE2E-4033-B917-F2FC89D9335A}"/>
    <cellStyle name="Normal 2 19 8 2" xfId="31694" xr:uid="{E7154EF1-2601-4A7C-8056-AA513484E4A7}"/>
    <cellStyle name="Normal 2 2" xfId="705" xr:uid="{00000000-0005-0000-0000-00006D040000}"/>
    <cellStyle name="Normal 2 2 10" xfId="706" xr:uid="{00000000-0005-0000-0000-00006E040000}"/>
    <cellStyle name="Normal 2 2 10 10" xfId="9644" xr:uid="{AA7C8D4E-8A4E-47BF-9CCA-4873F35B795C}"/>
    <cellStyle name="Normal 2 2 10 10 2" xfId="20024" xr:uid="{98345C2A-DAC5-4825-A0A8-021C089C2AF2}"/>
    <cellStyle name="Normal 2 2 10 11" xfId="24551" xr:uid="{505E598B-1912-43BF-8BA3-279748371E41}"/>
    <cellStyle name="Normal 2 2 10 12" xfId="12550" xr:uid="{69C35B79-29A5-43FB-862C-7335567D3235}"/>
    <cellStyle name="Normal 2 2 10 2" xfId="707" xr:uid="{00000000-0005-0000-0000-00006F040000}"/>
    <cellStyle name="Normal 2 2 10 2 2" xfId="708" xr:uid="{00000000-0005-0000-0000-000070040000}"/>
    <cellStyle name="Normal 2 2 10 2 2 2" xfId="5063" xr:uid="{E5DB27A1-F095-4B0D-B1FE-17B19E42AD2F}"/>
    <cellStyle name="Normal 2 2 10 2 2 2 2" xfId="24799" xr:uid="{FBA8B858-5805-4A81-83DE-365226052A35}"/>
    <cellStyle name="Normal 2 2 10 2 2 2 3" xfId="25899" xr:uid="{00543A6A-1BC8-44D0-9D96-E92831C3A63A}"/>
    <cellStyle name="Normal 2 2 10 2 2 2 4" xfId="14360" xr:uid="{F19CDEC1-13FD-4EE2-ADEF-DEEB1E15C467}"/>
    <cellStyle name="Normal 2 2 10 2 2 3" xfId="6813" xr:uid="{99174851-CC96-4A4C-91C6-5EB30DC24C04}"/>
    <cellStyle name="Normal 2 2 10 2 2 3 2" xfId="27578" xr:uid="{AF3C2EFA-9EB6-4B79-9DA5-FC9B9457BE6D}"/>
    <cellStyle name="Normal 2 2 10 2 2 3 3" xfId="27903" xr:uid="{BA4D5C2E-54AF-42B6-B1E0-A312C4F38B4D}"/>
    <cellStyle name="Normal 2 2 10 2 2 3 4" xfId="17193" xr:uid="{7F1932C3-573D-48A4-9694-EF8B0597E5E4}"/>
    <cellStyle name="Normal 2 2 10 2 2 4" xfId="9646" xr:uid="{2B8E2916-1FAD-4174-93AD-4FDDE1DA699C}"/>
    <cellStyle name="Normal 2 2 10 2 2 4 2" xfId="29385" xr:uid="{D9B05DEC-3C44-4ABB-92C4-B01E058A307D}"/>
    <cellStyle name="Normal 2 2 10 2 2 4 3" xfId="20026" xr:uid="{E1D17510-D4F8-4DF8-9C86-54A85495661A}"/>
    <cellStyle name="Normal 2 2 10 2 2 5" xfId="24648" xr:uid="{2863DE93-E0E9-4DCA-A783-915B8B2D6A3A}"/>
    <cellStyle name="Normal 2 2 10 2 2 6" xfId="13679" xr:uid="{DA987683-831F-4677-BAD2-DC6A81293BDA}"/>
    <cellStyle name="Normal 2 2 10 2 3" xfId="2717" xr:uid="{00000000-0005-0000-0000-000099030000}"/>
    <cellStyle name="Normal 2 2 10 2 3 2" xfId="5934" xr:uid="{107F8361-8D14-48E4-B386-6681F6985830}"/>
    <cellStyle name="Normal 2 2 10 2 3 2 2" xfId="27979" xr:uid="{439563EB-CDA5-4BE7-8F09-47FBE716BB3B}"/>
    <cellStyle name="Normal 2 2 10 2 3 2 3" xfId="15387" xr:uid="{AB8BAA13-0168-4B0A-A122-BEA762FA4220}"/>
    <cellStyle name="Normal 2 2 10 2 3 3" xfId="7840" xr:uid="{63CB1A3F-51C9-40AA-BDFC-374A71D849BD}"/>
    <cellStyle name="Normal 2 2 10 2 3 3 2" xfId="18220" xr:uid="{E506574E-4CD6-4127-960A-7E103336C974}"/>
    <cellStyle name="Normal 2 2 10 2 3 4" xfId="10673" xr:uid="{09130169-8034-4D96-85F9-4356246BFE9D}"/>
    <cellStyle name="Normal 2 2 10 2 3 4 2" xfId="21053" xr:uid="{1F5D3BB1-A60B-4476-8120-9E675D91B416}"/>
    <cellStyle name="Normal 2 2 10 2 3 5" xfId="25025" xr:uid="{4FFB09B8-3AF9-4044-A95D-D1F4BFC266C5}"/>
    <cellStyle name="Normal 2 2 10 2 3 6" xfId="13144" xr:uid="{88DEC1F8-E74A-47F2-B634-04FE49086530}"/>
    <cellStyle name="Normal 2 2 10 2 4" xfId="4154" xr:uid="{E764446D-83C9-4004-865D-359BF5B5F454}"/>
    <cellStyle name="Normal 2 2 10 2 4 2" xfId="8925" xr:uid="{13B6B776-8552-4F27-A149-221E36F04BD2}"/>
    <cellStyle name="Normal 2 2 10 2 4 2 2" xfId="29024" xr:uid="{68438DB2-A994-485C-B68E-63993A56C537}"/>
    <cellStyle name="Normal 2 2 10 2 4 2 3" xfId="19305" xr:uid="{B3CE92A7-987B-4043-8629-8C2E39A98538}"/>
    <cellStyle name="Normal 2 2 10 2 4 3" xfId="11758" xr:uid="{D0E1A260-329B-4663-B10B-AA9B56A80EFF}"/>
    <cellStyle name="Normal 2 2 10 2 4 3 2" xfId="22138" xr:uid="{B6CF3B47-D87D-45BB-87DF-85B77E70452A}"/>
    <cellStyle name="Normal 2 2 10 2 4 4" xfId="22991" xr:uid="{938AAFBC-6206-4672-B3C4-A0BA08185F9C}"/>
    <cellStyle name="Normal 2 2 10 2 4 5" xfId="16472" xr:uid="{90BFF79D-AAD0-4A91-BEBE-C3458FE2D30F}"/>
    <cellStyle name="Normal 2 2 10 2 5" xfId="5062" xr:uid="{7C5CCD42-756E-44AA-B35D-0888BE67E4DC}"/>
    <cellStyle name="Normal 2 2 10 2 5 2" xfId="26498" xr:uid="{8B0F7587-3D90-44A9-9D4E-94008281CF70}"/>
    <cellStyle name="Normal 2 2 10 2 5 3" xfId="14359" xr:uid="{6BB59D92-C073-4562-AF8F-C02AD369E213}"/>
    <cellStyle name="Normal 2 2 10 2 6" xfId="6812" xr:uid="{064FAEDA-6750-41CD-8BA4-6A0D5049602B}"/>
    <cellStyle name="Normal 2 2 10 2 6 2" xfId="17192" xr:uid="{837E47D0-0D94-4D5F-8367-141ABA0D4D67}"/>
    <cellStyle name="Normal 2 2 10 2 7" xfId="9645" xr:uid="{1E27734E-7094-4271-96C0-49C3F5B2DE9F}"/>
    <cellStyle name="Normal 2 2 10 2 7 2" xfId="20025" xr:uid="{81815907-AA58-4EF1-B4BC-87EBA1A0663F}"/>
    <cellStyle name="Normal 2 2 10 2 8" xfId="24487" xr:uid="{B0AB4854-A5AA-4971-A35C-FD6795C66512}"/>
    <cellStyle name="Normal 2 2 10 2 9" xfId="12708" xr:uid="{443C35AA-3E7C-4729-9C69-8DD456AB955A}"/>
    <cellStyle name="Normal 2 2 10 3" xfId="709" xr:uid="{00000000-0005-0000-0000-000071040000}"/>
    <cellStyle name="Normal 2 2 10 3 2" xfId="4452" xr:uid="{42C8B070-231B-4968-AE45-24977E7CDEBF}"/>
    <cellStyle name="Normal 2 2 10 3 2 2" xfId="9223" xr:uid="{B3100822-4B11-4BA9-940F-F2078324B99E}"/>
    <cellStyle name="Normal 2 2 10 3 2 2 2" xfId="29216" xr:uid="{398D0ABA-3928-427C-8C30-89730A5D7A3C}"/>
    <cellStyle name="Normal 2 2 10 3 2 2 3" xfId="19603" xr:uid="{AD153CD0-B2EC-4F34-96CD-AC815A48A242}"/>
    <cellStyle name="Normal 2 2 10 3 2 3" xfId="12056" xr:uid="{2B843B58-7B92-4A52-B7B1-0B052D6B6194}"/>
    <cellStyle name="Normal 2 2 10 3 2 3 2" xfId="22436" xr:uid="{3AD3D460-9B74-4C95-B9E1-A22A6F72193D}"/>
    <cellStyle name="Normal 2 2 10 3 2 4" xfId="23108" xr:uid="{6419FB7A-3DCF-4E03-99E4-C92D33E270D2}"/>
    <cellStyle name="Normal 2 2 10 3 2 5" xfId="16770" xr:uid="{57F08712-9C9F-4D18-8F3C-BB0511D0669C}"/>
    <cellStyle name="Normal 2 2 10 3 3" xfId="5064" xr:uid="{4A72CBA2-F61E-430F-AD4A-4CD853A42699}"/>
    <cellStyle name="Normal 2 2 10 3 3 2" xfId="26779" xr:uid="{F84AF31A-FE99-4562-B39C-4E385FDC17F3}"/>
    <cellStyle name="Normal 2 2 10 3 3 3" xfId="27557" xr:uid="{44CDE390-F64D-4A78-A0D1-B0C47C36573E}"/>
    <cellStyle name="Normal 2 2 10 3 3 4" xfId="14361" xr:uid="{2E7DDF77-9C26-42DB-8D72-47296D039541}"/>
    <cellStyle name="Normal 2 2 10 3 4" xfId="6814" xr:uid="{9D5CA963-1CB6-4841-BECA-773E3EF2CAA0}"/>
    <cellStyle name="Normal 2 2 10 3 4 2" xfId="26617" xr:uid="{789273C5-3E89-4F22-BC58-9FB25ED07422}"/>
    <cellStyle name="Normal 2 2 10 3 4 3" xfId="27221" xr:uid="{CF839B75-0BF5-4802-B3D9-B5A7B178CBC5}"/>
    <cellStyle name="Normal 2 2 10 3 4 4" xfId="17194" xr:uid="{ED4B26D7-2591-4F59-88AA-D0D54072C88D}"/>
    <cellStyle name="Normal 2 2 10 3 5" xfId="9647" xr:uid="{9019F8E2-FD32-4731-A2A8-6681B973D239}"/>
    <cellStyle name="Normal 2 2 10 3 5 2" xfId="29386" xr:uid="{65370D3C-9EB5-4761-8E5F-554AF99B3F9B}"/>
    <cellStyle name="Normal 2 2 10 3 5 3" xfId="20027" xr:uid="{BA430A4F-FF72-4303-9A89-E1A48B406065}"/>
    <cellStyle name="Normal 2 2 10 3 6" xfId="24517" xr:uid="{49067D6F-8843-4DD1-BAE8-7FA2BF07E820}"/>
    <cellStyle name="Normal 2 2 10 3 7" xfId="13680" xr:uid="{6339AC71-D4C9-41B9-A9DB-829F6C8BF374}"/>
    <cellStyle name="Normal 2 2 10 4" xfId="710" xr:uid="{00000000-0005-0000-0000-000072040000}"/>
    <cellStyle name="Normal 2 2 10 4 2" xfId="5065" xr:uid="{43FAF4F6-5944-411B-9C6E-4A883C4EBCCF}"/>
    <cellStyle name="Normal 2 2 10 4 2 2" xfId="24152" xr:uid="{0FF8B60A-773E-488B-9CA4-80B69D49D6F0}"/>
    <cellStyle name="Normal 2 2 10 4 2 3" xfId="28726" xr:uid="{0044B5AD-CC47-4AD7-9BAC-85830A68790F}"/>
    <cellStyle name="Normal 2 2 10 4 2 4" xfId="14362" xr:uid="{63833D4F-15C8-4AB3-85D1-56CFFDC43AAB}"/>
    <cellStyle name="Normal 2 2 10 4 3" xfId="6815" xr:uid="{6F8A17C8-5B7C-4D0A-89CE-3313691FEA10}"/>
    <cellStyle name="Normal 2 2 10 4 3 2" xfId="28597" xr:uid="{A29D8535-73B2-441D-AB06-3782139610D9}"/>
    <cellStyle name="Normal 2 2 10 4 3 3" xfId="17195" xr:uid="{BF3BCAE3-A914-4FAF-8660-894DFDDE4948}"/>
    <cellStyle name="Normal 2 2 10 4 4" xfId="9648" xr:uid="{F6AF43C2-38D3-4B63-9AFB-550F9CC18867}"/>
    <cellStyle name="Normal 2 2 10 4 4 2" xfId="20028" xr:uid="{0C94FB6B-3908-46B9-B035-AA01DE88862A}"/>
    <cellStyle name="Normal 2 2 10 4 5" xfId="24026" xr:uid="{EDDD3FD3-3F21-4BBB-A21E-5363C936A286}"/>
    <cellStyle name="Normal 2 2 10 4 6" xfId="13406" xr:uid="{52461BEE-55D6-4F43-9398-5A297151B16A}"/>
    <cellStyle name="Normal 2 2 10 5" xfId="2565" xr:uid="{00000000-0005-0000-0000-00009C030000}"/>
    <cellStyle name="Normal 2 2 10 5 2" xfId="5833" xr:uid="{F90F4BDD-8B44-417F-9C44-F07B562A1590}"/>
    <cellStyle name="Normal 2 2 10 5 2 2" xfId="26792" xr:uid="{C347E35F-955F-4394-8027-29A455EB4226}"/>
    <cellStyle name="Normal 2 2 10 5 2 3" xfId="15236" xr:uid="{8D2EC9C0-8C74-410D-8868-1302CCCBA839}"/>
    <cellStyle name="Normal 2 2 10 5 3" xfId="7689" xr:uid="{FAD042E3-0A5D-44D0-9B55-4A5BF2609101}"/>
    <cellStyle name="Normal 2 2 10 5 3 2" xfId="18069" xr:uid="{80FFC775-E0A3-405C-9250-A0FE081BCED3}"/>
    <cellStyle name="Normal 2 2 10 5 4" xfId="10522" xr:uid="{271EE65C-4308-4093-A0CA-EBD53146ED2E}"/>
    <cellStyle name="Normal 2 2 10 5 4 2" xfId="20902" xr:uid="{957E9CC8-329E-4D48-BD47-CE43D3C79F5C}"/>
    <cellStyle name="Normal 2 2 10 5 5" xfId="22943" xr:uid="{7FF42F5A-F766-492C-B313-F86840EA921E}"/>
    <cellStyle name="Normal 2 2 10 5 6" xfId="12952" xr:uid="{AFEA08B3-64BD-49F2-A894-F862B4F7670C}"/>
    <cellStyle name="Normal 2 2 10 6" xfId="2317" xr:uid="{00000000-0005-0000-0000-000096030000}"/>
    <cellStyle name="Normal 2 2 10 6 2" xfId="7443" xr:uid="{49339BE6-5FE9-42AE-9BC6-6DD209B051E8}"/>
    <cellStyle name="Normal 2 2 10 6 2 2" xfId="27931" xr:uid="{7D37FA61-88A9-417F-9E00-1067742685F6}"/>
    <cellStyle name="Normal 2 2 10 6 2 3" xfId="17823" xr:uid="{8BA1A808-3FDE-44C7-9142-154BE5F5E6B6}"/>
    <cellStyle name="Normal 2 2 10 6 3" xfId="10276" xr:uid="{2A7065D5-296E-44B5-86F3-53A1D5651C31}"/>
    <cellStyle name="Normal 2 2 10 6 3 2" xfId="20656" xr:uid="{0CDD9D9A-C9E9-419B-BFC8-FB6779F563E0}"/>
    <cellStyle name="Normal 2 2 10 6 4" xfId="24890" xr:uid="{946DE919-8989-49F0-8624-F124357DCEE6}"/>
    <cellStyle name="Normal 2 2 10 6 5" xfId="14990" xr:uid="{A42EDF13-7335-4FE4-9A95-547834990660}"/>
    <cellStyle name="Normal 2 2 10 7" xfId="3922" xr:uid="{498F4368-C384-4172-A5C5-389852219A0E}"/>
    <cellStyle name="Normal 2 2 10 7 2" xfId="8753" xr:uid="{7A29565A-49DE-496F-9B46-A14210F21EEC}"/>
    <cellStyle name="Normal 2 2 10 7 2 2" xfId="19133" xr:uid="{62EC0076-2ADE-4D86-9020-4C074AF71ABC}"/>
    <cellStyle name="Normal 2 2 10 7 3" xfId="11586" xr:uid="{0B8A006D-0451-4A93-A9DD-3B02EF3D4ED5}"/>
    <cellStyle name="Normal 2 2 10 7 3 2" xfId="21966" xr:uid="{1E17511E-8D69-4181-BF2A-8594B5C37FFA}"/>
    <cellStyle name="Normal 2 2 10 7 4" xfId="26886" xr:uid="{EE14755E-4017-4A11-B3B3-C3690CBE6087}"/>
    <cellStyle name="Normal 2 2 10 7 5" xfId="16300" xr:uid="{774583A9-CB71-49DF-9DC4-54BB1C00CF1D}"/>
    <cellStyle name="Normal 2 2 10 8" xfId="5061" xr:uid="{9A8CA319-5397-4A04-92EC-15A8A45212D4}"/>
    <cellStyle name="Normal 2 2 10 8 2" xfId="14358" xr:uid="{C8D3DA57-87D8-4704-97B7-6849991807F7}"/>
    <cellStyle name="Normal 2 2 10 9" xfId="6811" xr:uid="{6AB13237-9298-49AB-B12E-5BEA92D8EA25}"/>
    <cellStyle name="Normal 2 2 10 9 2" xfId="17191" xr:uid="{54002836-6CE1-4C08-BFD8-E939A1F4DFF9}"/>
    <cellStyle name="Normal 2 2 11" xfId="711" xr:uid="{00000000-0005-0000-0000-000073040000}"/>
    <cellStyle name="Normal 2 2 11 10" xfId="24715" xr:uid="{F360E3F7-4553-4010-BCA7-6D1AE9B901A1}"/>
    <cellStyle name="Normal 2 2 11 11" xfId="12551" xr:uid="{0081C13F-8DD0-413F-9503-D5C8BA41F1B0}"/>
    <cellStyle name="Normal 2 2 11 2" xfId="712" xr:uid="{00000000-0005-0000-0000-000074040000}"/>
    <cellStyle name="Normal 2 2 11 2 2" xfId="3147" xr:uid="{00000000-0005-0000-0000-00009F030000}"/>
    <cellStyle name="Normal 2 2 11 2 2 2" xfId="6204" xr:uid="{FF317ED0-C3C5-4BBA-96D4-A4FA9F71D13C}"/>
    <cellStyle name="Normal 2 2 11 2 2 2 2" xfId="26613" xr:uid="{C3C86F65-1009-45B4-ADDC-6A57ED7AC03D}"/>
    <cellStyle name="Normal 2 2 11 2 2 2 3" xfId="27336" xr:uid="{6C543D13-686B-42FE-9BED-916A8DF160CA}"/>
    <cellStyle name="Normal 2 2 11 2 2 2 4" xfId="15773" xr:uid="{F56D3B67-4334-45F9-8EA7-AB3AD0ED3090}"/>
    <cellStyle name="Normal 2 2 11 2 2 3" xfId="8226" xr:uid="{90B187A8-9982-44B7-9857-A6B63355AC82}"/>
    <cellStyle name="Normal 2 2 11 2 2 3 2" xfId="28871" xr:uid="{7EB596B2-7B15-4D64-83F3-AC9014D1750B}"/>
    <cellStyle name="Normal 2 2 11 2 2 3 3" xfId="18606" xr:uid="{8E5CC260-40CB-4E67-9E15-4F95D03C0961}"/>
    <cellStyle name="Normal 2 2 11 2 2 4" xfId="11059" xr:uid="{0C11086F-936F-4562-A968-407CE5092957}"/>
    <cellStyle name="Normal 2 2 11 2 2 4 2" xfId="21439" xr:uid="{ADB81A79-B7E1-43EB-BA27-D0C539476A90}"/>
    <cellStyle name="Normal 2 2 11 2 2 5" xfId="23264" xr:uid="{0F54DA92-1F69-4FE6-B714-AD6A3B712B6E}"/>
    <cellStyle name="Normal 2 2 11 2 2 6" xfId="13681" xr:uid="{66B84033-BF7F-481B-9AFA-9567FEF2CBE8}"/>
    <cellStyle name="Normal 2 2 11 2 3" xfId="4155" xr:uid="{00F1D4EF-91CF-40E8-B6B5-67F1D0D3D9FB}"/>
    <cellStyle name="Normal 2 2 11 2 3 2" xfId="8926" xr:uid="{0790826B-CA55-4CA9-B627-8A167494FAF5}"/>
    <cellStyle name="Normal 2 2 11 2 3 2 2" xfId="29025" xr:uid="{A608EEA1-12E2-4A50-AA92-15B6A6B67A09}"/>
    <cellStyle name="Normal 2 2 11 2 3 2 3" xfId="19306" xr:uid="{EA885710-01F3-4985-8E77-B95014EDAAF3}"/>
    <cellStyle name="Normal 2 2 11 2 3 3" xfId="11759" xr:uid="{858F1373-6516-4269-95EA-069E9EA42B73}"/>
    <cellStyle name="Normal 2 2 11 2 3 3 2" xfId="22139" xr:uid="{5A6A1CE6-03AA-488A-81B0-1F53FD50E577}"/>
    <cellStyle name="Normal 2 2 11 2 3 4" xfId="25219" xr:uid="{530BCB53-2788-48FC-8732-7713CE1DDE0F}"/>
    <cellStyle name="Normal 2 2 11 2 3 5" xfId="16473" xr:uid="{EB502878-9D72-4A66-8CC3-6FE968AF4A80}"/>
    <cellStyle name="Normal 2 2 11 2 4" xfId="5067" xr:uid="{C97103D0-552A-43CA-9D7F-000BE4CCD9EA}"/>
    <cellStyle name="Normal 2 2 11 2 4 2" xfId="27908" xr:uid="{5350DF39-5008-4E85-A8E3-EA51D3E70538}"/>
    <cellStyle name="Normal 2 2 11 2 4 3" xfId="26436" xr:uid="{45D098FC-3762-4A95-8E63-9E90376ED403}"/>
    <cellStyle name="Normal 2 2 11 2 4 4" xfId="14364" xr:uid="{852E6F0C-3895-4C89-86AC-0372EC1A09FB}"/>
    <cellStyle name="Normal 2 2 11 2 5" xfId="6817" xr:uid="{541B02AB-102A-4D2C-B7E2-2CAFA7B83913}"/>
    <cellStyle name="Normal 2 2 11 2 5 2" xfId="27588" xr:uid="{2B54EA2A-F5D7-4647-A3C3-89DA672DC2B2}"/>
    <cellStyle name="Normal 2 2 11 2 5 3" xfId="17197" xr:uid="{F7667B26-C2B3-4730-BA59-8727ECB0A4C1}"/>
    <cellStyle name="Normal 2 2 11 2 6" xfId="9650" xr:uid="{42FEB642-99A6-4F20-9405-ED218DBCD43E}"/>
    <cellStyle name="Normal 2 2 11 2 6 2" xfId="20030" xr:uid="{2D652F2E-72EB-4499-AC69-741A8BA79020}"/>
    <cellStyle name="Normal 2 2 11 2 7" xfId="22927" xr:uid="{9D773C07-20EF-400A-A5CD-96C731A65415}"/>
    <cellStyle name="Normal 2 2 11 2 8" xfId="12709" xr:uid="{557D45CE-8F42-4ABE-9E84-82DBCC416DEF}"/>
    <cellStyle name="Normal 2 2 11 3" xfId="713" xr:uid="{00000000-0005-0000-0000-000075040000}"/>
    <cellStyle name="Normal 2 2 11 3 2" xfId="5068" xr:uid="{0955E37E-640E-43B0-BD50-B8A99418383A}"/>
    <cellStyle name="Normal 2 2 11 3 2 2" xfId="22753" xr:uid="{2BEE5CBA-6AF4-40AF-B0DB-8908603C96C7}"/>
    <cellStyle name="Normal 2 2 11 3 2 3" xfId="27057" xr:uid="{4D557C4E-47EB-4C41-A11C-E40E615CDB78}"/>
    <cellStyle name="Normal 2 2 11 3 2 4" xfId="14365" xr:uid="{4016AE17-1A41-4C9A-98F4-1B4611B620B6}"/>
    <cellStyle name="Normal 2 2 11 3 3" xfId="6818" xr:uid="{00BD513C-FB94-428B-876A-E8EF0C4F55EF}"/>
    <cellStyle name="Normal 2 2 11 3 3 2" xfId="27764" xr:uid="{7ABA0B96-13D5-447B-85CC-329AC2C6D123}"/>
    <cellStyle name="Normal 2 2 11 3 3 3" xfId="26114" xr:uid="{D8E70133-ADC3-46CD-9CF8-B13AD605DBE3}"/>
    <cellStyle name="Normal 2 2 11 3 3 4" xfId="17198" xr:uid="{17775DBB-41D4-400E-94BF-23CFF9786007}"/>
    <cellStyle name="Normal 2 2 11 3 4" xfId="9651" xr:uid="{E8608BBB-BA40-49FE-9FE2-9263E842B72E}"/>
    <cellStyle name="Normal 2 2 11 3 4 2" xfId="27883" xr:uid="{A559915D-1C89-4A10-9523-59AE7D14C0BE}"/>
    <cellStyle name="Normal 2 2 11 3 4 3" xfId="29387" xr:uid="{3F8F59DF-F173-4A24-8C68-4AD13CC6FB4D}"/>
    <cellStyle name="Normal 2 2 11 3 4 4" xfId="20031" xr:uid="{4A8FE24E-E0C9-4A18-A18A-3252FA41CA10}"/>
    <cellStyle name="Normal 2 2 11 3 5" xfId="23890" xr:uid="{A43DAE62-9E93-4920-8A90-84070D82DB45}"/>
    <cellStyle name="Normal 2 2 11 3 6" xfId="26874" xr:uid="{993D1EDA-F7F0-4197-9D42-8112A38CDE4E}"/>
    <cellStyle name="Normal 2 2 11 3 7" xfId="13407" xr:uid="{0077151E-73EA-4320-85DE-C40187F66014}"/>
    <cellStyle name="Normal 2 2 11 4" xfId="2718" xr:uid="{00000000-0005-0000-0000-0000A1030000}"/>
    <cellStyle name="Normal 2 2 11 4 2" xfId="5935" xr:uid="{63E0683B-ACD4-4AA2-90DC-DB6AEBFA2948}"/>
    <cellStyle name="Normal 2 2 11 4 2 2" xfId="26140" xr:uid="{E537ED85-99E9-4A2C-ADE8-0473EAF8C191}"/>
    <cellStyle name="Normal 2 2 11 4 2 3" xfId="15388" xr:uid="{7E1EF9F7-FD04-4E90-BE93-DE2066F7588A}"/>
    <cellStyle name="Normal 2 2 11 4 3" xfId="7841" xr:uid="{FF13673E-D845-4C55-B7C8-00D6EF36B7D1}"/>
    <cellStyle name="Normal 2 2 11 4 3 2" xfId="18221" xr:uid="{D5B33116-A451-467B-9CE8-8F15637E1DCE}"/>
    <cellStyle name="Normal 2 2 11 4 4" xfId="10674" xr:uid="{93731593-600F-4279-9BC7-1C337825ADA4}"/>
    <cellStyle name="Normal 2 2 11 4 4 2" xfId="21054" xr:uid="{86328D34-6873-4657-BB4D-1FF619BF9538}"/>
    <cellStyle name="Normal 2 2 11 4 5" xfId="24615" xr:uid="{FFEC11AB-DB5A-4402-9B21-590F99BB08F6}"/>
    <cellStyle name="Normal 2 2 11 4 6" xfId="13145" xr:uid="{7C3F6871-62B6-4B36-8448-9E73B188E3DE}"/>
    <cellStyle name="Normal 2 2 11 5" xfId="2318" xr:uid="{00000000-0005-0000-0000-00009D030000}"/>
    <cellStyle name="Normal 2 2 11 5 2" xfId="7444" xr:uid="{7A3307D6-3912-4C07-B0F6-72C6E4F3B661}"/>
    <cellStyle name="Normal 2 2 11 5 2 2" xfId="25946" xr:uid="{1FFCC7DB-DE91-465E-A767-AAEF631C5C7D}"/>
    <cellStyle name="Normal 2 2 11 5 2 3" xfId="17824" xr:uid="{D00543A4-5E81-4315-ABFC-3BE08527D330}"/>
    <cellStyle name="Normal 2 2 11 5 3" xfId="10277" xr:uid="{CAE4606C-9F99-412B-B7A9-5DB4111EB00D}"/>
    <cellStyle name="Normal 2 2 11 5 3 2" xfId="20657" xr:uid="{0FF4E45D-E5E1-40C8-B569-7E751AA1A551}"/>
    <cellStyle name="Normal 2 2 11 5 4" xfId="24918" xr:uid="{121CDEFB-55B8-40A6-A06C-5FDF46209248}"/>
    <cellStyle name="Normal 2 2 11 5 5" xfId="14991" xr:uid="{7F643549-6605-400C-8C36-DF20AF78D7FB}"/>
    <cellStyle name="Normal 2 2 11 6" xfId="3923" xr:uid="{B8846A1D-2C16-48D2-8A11-823ADBAB4F28}"/>
    <cellStyle name="Normal 2 2 11 6 2" xfId="8754" xr:uid="{91A10251-2EEC-445C-82E3-E53D5D0CA3A7}"/>
    <cellStyle name="Normal 2 2 11 6 2 2" xfId="28976" xr:uid="{39F5A64B-9A16-4AC9-8402-214E3758C73A}"/>
    <cellStyle name="Normal 2 2 11 6 2 3" xfId="19134" xr:uid="{D8663FF4-7F2C-4388-B7A9-17831C9372D7}"/>
    <cellStyle name="Normal 2 2 11 6 3" xfId="11587" xr:uid="{D8BC32F4-4140-4BD2-BC51-A4794D42B1FF}"/>
    <cellStyle name="Normal 2 2 11 6 3 2" xfId="21967" xr:uid="{4644D31E-EB41-48D5-B4E9-516AFEBE10EF}"/>
    <cellStyle name="Normal 2 2 11 6 4" xfId="27277" xr:uid="{75C8AD18-4AFE-4842-A978-28943ACC31D9}"/>
    <cellStyle name="Normal 2 2 11 6 5" xfId="16301" xr:uid="{8E42CAA9-3BBD-4E3B-9F0B-24760E32739D}"/>
    <cellStyle name="Normal 2 2 11 7" xfId="5066" xr:uid="{B2DA2C86-A69D-4363-A409-5F20A56822C5}"/>
    <cellStyle name="Normal 2 2 11 7 2" xfId="26477" xr:uid="{8DA8B6FD-9B1D-46D4-BB5E-72F6E93EFE7C}"/>
    <cellStyle name="Normal 2 2 11 7 3" xfId="14363" xr:uid="{B631ECBF-56E4-4E7E-A0A4-2E50DFF99648}"/>
    <cellStyle name="Normal 2 2 11 8" xfId="6816" xr:uid="{0A45DC38-A460-417D-B5FF-5914C4641DB3}"/>
    <cellStyle name="Normal 2 2 11 8 2" xfId="17196" xr:uid="{F9AC5293-430A-4340-83DE-C9501E3F8EAB}"/>
    <cellStyle name="Normal 2 2 11 9" xfId="9649" xr:uid="{AEFEC1A8-311C-4583-9866-B998AF29808A}"/>
    <cellStyle name="Normal 2 2 11 9 2" xfId="20029" xr:uid="{36E210C7-88C1-4054-AA67-CA222587FB4B}"/>
    <cellStyle name="Normal 2 2 12" xfId="714" xr:uid="{00000000-0005-0000-0000-000076040000}"/>
    <cellStyle name="Normal 2 2 12 10" xfId="12552" xr:uid="{1065672E-2A58-4FF3-B14F-7A5A656F2C14}"/>
    <cellStyle name="Normal 2 2 12 2" xfId="715" xr:uid="{00000000-0005-0000-0000-000077040000}"/>
    <cellStyle name="Normal 2 2 12 2 2" xfId="2897" xr:uid="{00000000-0005-0000-0000-0000A4030000}"/>
    <cellStyle name="Normal 2 2 12 2 2 2" xfId="6082" xr:uid="{87D14F9D-0490-40A1-B2DF-6C3236D91088}"/>
    <cellStyle name="Normal 2 2 12 2 2 2 2" xfId="27091" xr:uid="{C3153807-B2E2-4D54-8253-7DBAF51F2DE7}"/>
    <cellStyle name="Normal 2 2 12 2 2 2 3" xfId="26699" xr:uid="{C8350D81-427F-46C9-AD88-E335CC47A38B}"/>
    <cellStyle name="Normal 2 2 12 2 2 2 4" xfId="15560" xr:uid="{39752D66-A282-4578-9662-B9863F6E05F0}"/>
    <cellStyle name="Normal 2 2 12 2 2 3" xfId="8013" xr:uid="{0D9E3B43-EDE7-49DA-AC95-C8D84130DC72}"/>
    <cellStyle name="Normal 2 2 12 2 2 3 2" xfId="27685" xr:uid="{AB1AF7C7-2D5A-48E6-8BF5-E5578B2E77B5}"/>
    <cellStyle name="Normal 2 2 12 2 2 3 3" xfId="18393" xr:uid="{1AFB2ABE-54F2-4B73-BE53-A072DAF3C08C}"/>
    <cellStyle name="Normal 2 2 12 2 2 4" xfId="10846" xr:uid="{4AE1C396-5D59-4371-B09F-AFF16EEF18AE}"/>
    <cellStyle name="Normal 2 2 12 2 2 4 2" xfId="21226" xr:uid="{3288323C-DEC5-4597-ACA5-E75281895242}"/>
    <cellStyle name="Normal 2 2 12 2 2 5" xfId="22929" xr:uid="{451C44D4-D385-49D8-8775-BDE566AC57E3}"/>
    <cellStyle name="Normal 2 2 12 2 2 6" xfId="13408" xr:uid="{CD1B9E5A-8689-4A5D-825F-CA09B31EB215}"/>
    <cellStyle name="Normal 2 2 12 2 3" xfId="5070" xr:uid="{E9CA4D25-7E66-4D37-9C3D-EE609FBB5CD4}"/>
    <cellStyle name="Normal 2 2 12 2 3 2" xfId="25613" xr:uid="{C82A4E5B-713A-4F0B-9C44-41515AA8671E}"/>
    <cellStyle name="Normal 2 2 12 2 3 3" xfId="28119" xr:uid="{D1426DE1-404F-476D-AA0E-23A2566C7733}"/>
    <cellStyle name="Normal 2 2 12 2 3 4" xfId="14367" xr:uid="{201E6DFB-DAAA-47D2-93D5-7D35EEF5EE4A}"/>
    <cellStyle name="Normal 2 2 12 2 4" xfId="6820" xr:uid="{9CE24DF9-8A53-40A5-9B9F-A4ED79DBA681}"/>
    <cellStyle name="Normal 2 2 12 2 4 2" xfId="25846" xr:uid="{DB2D1C67-6117-442B-B678-0E475AA7346F}"/>
    <cellStyle name="Normal 2 2 12 2 4 3" xfId="27932" xr:uid="{51025091-3DC7-4B0E-B201-8992EE577B4E}"/>
    <cellStyle name="Normal 2 2 12 2 4 4" xfId="17200" xr:uid="{83106FBE-5519-470B-B973-DC7EFE978364}"/>
    <cellStyle name="Normal 2 2 12 2 5" xfId="9653" xr:uid="{0B7EACDA-BBDF-48E1-8FE2-FC3073D2F396}"/>
    <cellStyle name="Normal 2 2 12 2 5 2" xfId="29388" xr:uid="{EBF4D029-387B-44E3-9D2A-2D2346652B52}"/>
    <cellStyle name="Normal 2 2 12 2 5 3" xfId="20033" xr:uid="{C0C59DC8-A38B-49A7-8B9B-B6BAEE89D21E}"/>
    <cellStyle name="Normal 2 2 12 2 6" xfId="23521" xr:uid="{58EB0826-388D-445A-8CD5-082685758BAB}"/>
    <cellStyle name="Normal 2 2 12 2 7" xfId="12710" xr:uid="{D90D89C1-CD52-404E-8854-9A6CE05D6A25}"/>
    <cellStyle name="Normal 2 2 12 3" xfId="716" xr:uid="{00000000-0005-0000-0000-000078040000}"/>
    <cellStyle name="Normal 2 2 12 3 2" xfId="5071" xr:uid="{3B181DA7-558B-4F08-91C6-2EF108D18741}"/>
    <cellStyle name="Normal 2 2 12 3 2 2" xfId="26075" xr:uid="{DADFDF4C-031A-4E25-9D4F-90085FBCDD66}"/>
    <cellStyle name="Normal 2 2 12 3 2 3" xfId="27301" xr:uid="{7C3C2C6B-A376-4C08-B672-72DD1C6DDA24}"/>
    <cellStyle name="Normal 2 2 12 3 2 4" xfId="14368" xr:uid="{87AA43E2-ABF6-4CF1-95E1-324AB002C98D}"/>
    <cellStyle name="Normal 2 2 12 3 3" xfId="6821" xr:uid="{E2C41153-FFAB-4ED0-AB8B-6014853786DF}"/>
    <cellStyle name="Normal 2 2 12 3 3 2" xfId="27508" xr:uid="{CC38DC81-9159-4D28-B7A4-DAC637FEB901}"/>
    <cellStyle name="Normal 2 2 12 3 3 3" xfId="27087" xr:uid="{7EF38C80-B0D3-4DFD-9A0A-41F57020FEC4}"/>
    <cellStyle name="Normal 2 2 12 3 3 4" xfId="17201" xr:uid="{26E52485-6547-4818-9BE2-E34CFBD2E42B}"/>
    <cellStyle name="Normal 2 2 12 3 4" xfId="9654" xr:uid="{6F87446E-73B0-415B-B3DF-BCDB2932CF02}"/>
    <cellStyle name="Normal 2 2 12 3 4 2" xfId="29389" xr:uid="{E1AB4123-829E-472B-8201-5042441F9D0E}"/>
    <cellStyle name="Normal 2 2 12 3 4 3" xfId="20034" xr:uid="{B5528FC7-B11C-4B89-AD12-5EA5CEA3F156}"/>
    <cellStyle name="Normal 2 2 12 3 5" xfId="23588" xr:uid="{E4661236-05E0-4733-83E4-BF38DCBD5CFB}"/>
    <cellStyle name="Normal 2 2 12 3 6" xfId="13146" xr:uid="{59784323-D983-4403-A797-10888BEA3561}"/>
    <cellStyle name="Normal 2 2 12 4" xfId="2319" xr:uid="{00000000-0005-0000-0000-0000A2030000}"/>
    <cellStyle name="Normal 2 2 12 4 2" xfId="7445" xr:uid="{BC4AB11F-05B5-41C6-848E-34FE761CDCF0}"/>
    <cellStyle name="Normal 2 2 12 4 2 2" xfId="27509" xr:uid="{1D0CBB2E-B506-46BE-9D6B-6EAEAD8F035C}"/>
    <cellStyle name="Normal 2 2 12 4 2 3" xfId="17825" xr:uid="{F50110FA-FA26-4B8F-BD48-D96B1E0B9EFD}"/>
    <cellStyle name="Normal 2 2 12 4 3" xfId="10278" xr:uid="{04089D3B-4538-4C52-A27C-4A9708A69974}"/>
    <cellStyle name="Normal 2 2 12 4 3 2" xfId="20658" xr:uid="{2E0D2A35-A4E4-431F-A576-04C14ABCDA3C}"/>
    <cellStyle name="Normal 2 2 12 4 4" xfId="23710" xr:uid="{93C07792-30FE-4B44-9573-26AEFF3A7BF0}"/>
    <cellStyle name="Normal 2 2 12 4 5" xfId="14992" xr:uid="{51B5B4D7-F9FA-4226-9AA7-18D07081935F}"/>
    <cellStyle name="Normal 2 2 12 5" xfId="3924" xr:uid="{80B48330-8868-42AD-8BDC-4ABE101D7FE5}"/>
    <cellStyle name="Normal 2 2 12 5 2" xfId="8755" xr:uid="{0552D940-71B3-43C0-B2DB-648923AA1A54}"/>
    <cellStyle name="Normal 2 2 12 5 2 2" xfId="28977" xr:uid="{B40DC248-C826-4482-AFB1-2C50FE8E20F9}"/>
    <cellStyle name="Normal 2 2 12 5 2 3" xfId="19135" xr:uid="{0DBB2F03-198E-4EA9-9FCB-52E1EB65A82B}"/>
    <cellStyle name="Normal 2 2 12 5 3" xfId="11588" xr:uid="{F8030501-846D-475A-A3BE-5B1CA040C545}"/>
    <cellStyle name="Normal 2 2 12 5 3 2" xfId="21968" xr:uid="{93B94236-8E68-420A-B001-78A4B3C4C0E4}"/>
    <cellStyle name="Normal 2 2 12 5 4" xfId="23010" xr:uid="{FF2626A7-2135-440A-A877-AEE80954058E}"/>
    <cellStyle name="Normal 2 2 12 5 5" xfId="16302" xr:uid="{E8CC1F3D-DAFB-4840-966E-72DE70B7AF30}"/>
    <cellStyle name="Normal 2 2 12 6" xfId="5069" xr:uid="{084EAE70-9054-40F8-BFE2-D35318827036}"/>
    <cellStyle name="Normal 2 2 12 6 2" xfId="28309" xr:uid="{E571C781-2D2F-4739-921B-7BDC8F0ACB39}"/>
    <cellStyle name="Normal 2 2 12 6 3" xfId="26134" xr:uid="{68DF8A38-4DBF-4086-9398-2C368CB90CBF}"/>
    <cellStyle name="Normal 2 2 12 6 4" xfId="14366" xr:uid="{E415832E-07C5-4280-9D6D-23D0D3FCCF5E}"/>
    <cellStyle name="Normal 2 2 12 7" xfId="6819" xr:uid="{BF3DB480-ACE2-4974-AD3C-1760B38EE11C}"/>
    <cellStyle name="Normal 2 2 12 7 2" xfId="26793" xr:uid="{64BE9471-4482-46F0-B926-F236CF48DE7A}"/>
    <cellStyle name="Normal 2 2 12 7 3" xfId="17199" xr:uid="{CDA13340-5781-4640-96A4-DAC67D8249D7}"/>
    <cellStyle name="Normal 2 2 12 8" xfId="9652" xr:uid="{EC8A2C6E-8145-4C6B-98CD-6625A6067AC5}"/>
    <cellStyle name="Normal 2 2 12 8 2" xfId="20032" xr:uid="{E34FB326-D462-4975-BFF1-2D6B474B3857}"/>
    <cellStyle name="Normal 2 2 12 9" xfId="24819" xr:uid="{92E2412E-AE0B-4E04-8A02-EE933A9D2232}"/>
    <cellStyle name="Normal 2 2 13" xfId="717" xr:uid="{00000000-0005-0000-0000-000079040000}"/>
    <cellStyle name="Normal 2 2 13 10" xfId="12498" xr:uid="{61170B46-1634-41C8-94F6-182BD1D0ECF0}"/>
    <cellStyle name="Normal 2 2 13 2" xfId="3148" xr:uid="{00000000-0005-0000-0000-0000A7030000}"/>
    <cellStyle name="Normal 2 2 13 2 2" xfId="6205" xr:uid="{1BE0B72C-EB5F-4A68-ADBB-776D2ABC6E28}"/>
    <cellStyle name="Normal 2 2 13 2 2 2" xfId="22858" xr:uid="{53D22A31-D144-49D0-91AA-1D8AA931FF1F}"/>
    <cellStyle name="Normal 2 2 13 2 2 3" xfId="26298" xr:uid="{D8911CED-764F-48E2-9168-73042C5D13ED}"/>
    <cellStyle name="Normal 2 2 13 2 2 4" xfId="15774" xr:uid="{E725DF8F-2486-44A0-9DDC-35451486C16E}"/>
    <cellStyle name="Normal 2 2 13 2 3" xfId="8227" xr:uid="{8FE612A1-40D0-4D13-BCB0-0744C78DD892}"/>
    <cellStyle name="Normal 2 2 13 2 3 2" xfId="26185" xr:uid="{06BF066D-2D8C-4346-B71C-B793C1B4A8CB}"/>
    <cellStyle name="Normal 2 2 13 2 3 3" xfId="28872" xr:uid="{8129AB89-2906-47C8-9BA7-89EE51578157}"/>
    <cellStyle name="Normal 2 2 13 2 3 4" xfId="18607" xr:uid="{64C64456-37D7-4EE3-92B2-E77B6817AC99}"/>
    <cellStyle name="Normal 2 2 13 2 4" xfId="11060" xr:uid="{FD08E1CF-839E-4985-96D9-9AA4F72A3267}"/>
    <cellStyle name="Normal 2 2 13 2 4 2" xfId="29475" xr:uid="{038BD399-35D3-48F3-8F87-83353631008F}"/>
    <cellStyle name="Normal 2 2 13 2 4 3" xfId="21440" xr:uid="{535D86DE-691C-4D4C-97D3-6C9A8B1E520E}"/>
    <cellStyle name="Normal 2 2 13 2 5" xfId="25157" xr:uid="{C24663EF-B84A-4159-827E-04DA4C4C0947}"/>
    <cellStyle name="Normal 2 2 13 2 6" xfId="13682" xr:uid="{D7D50C91-20D1-4F4F-B216-79150BA26CFA}"/>
    <cellStyle name="Normal 2 2 13 3" xfId="2716" xr:uid="{00000000-0005-0000-0000-0000A8030000}"/>
    <cellStyle name="Normal 2 2 13 3 2" xfId="5933" xr:uid="{D0C06B45-2A7E-4AB6-A718-198594DC2508}"/>
    <cellStyle name="Normal 2 2 13 3 2 2" xfId="27394" xr:uid="{6491416E-F12A-4584-81F1-655F94FF171F}"/>
    <cellStyle name="Normal 2 2 13 3 2 3" xfId="15386" xr:uid="{ED351527-011C-4C1E-AC63-0808C644313D}"/>
    <cellStyle name="Normal 2 2 13 3 3" xfId="7839" xr:uid="{906AFB7C-6C05-4D62-9036-BCB3EF4B597A}"/>
    <cellStyle name="Normal 2 2 13 3 3 2" xfId="18219" xr:uid="{70736B79-02B6-4245-8B46-CAAAA5DE7056}"/>
    <cellStyle name="Normal 2 2 13 3 4" xfId="10672" xr:uid="{2CB8B3FA-0C80-47EE-9634-14D33F0FA550}"/>
    <cellStyle name="Normal 2 2 13 3 4 2" xfId="21052" xr:uid="{F769EB83-E13C-416F-9B09-5D4D5057E829}"/>
    <cellStyle name="Normal 2 2 13 3 5" xfId="25239" xr:uid="{6C3C5C07-9AFA-4E02-B0A6-FA91BFF57E6E}"/>
    <cellStyle name="Normal 2 2 13 3 6" xfId="13143" xr:uid="{1162147A-342C-4981-8B63-09F1ABF2E97A}"/>
    <cellStyle name="Normal 2 2 13 4" xfId="2267" xr:uid="{00000000-0005-0000-0000-0000A6030000}"/>
    <cellStyle name="Normal 2 2 13 4 2" xfId="7393" xr:uid="{89FD8668-7FA1-4059-9FE1-C4A120F59806}"/>
    <cellStyle name="Normal 2 2 13 4 2 2" xfId="26379" xr:uid="{30E68958-E569-42E9-BA2F-E453205D9189}"/>
    <cellStyle name="Normal 2 2 13 4 2 3" xfId="17773" xr:uid="{C11B38C0-F736-4D86-A774-66F20C82FCF6}"/>
    <cellStyle name="Normal 2 2 13 4 3" xfId="10226" xr:uid="{C380EA43-0880-44F7-916A-3D91415E0C58}"/>
    <cellStyle name="Normal 2 2 13 4 3 2" xfId="20606" xr:uid="{1B250137-71E8-4861-B427-84820C9A4C85}"/>
    <cellStyle name="Normal 2 2 13 4 4" xfId="25247" xr:uid="{0774F863-049F-497C-9A81-59CA0A5BAD79}"/>
    <cellStyle name="Normal 2 2 13 4 5" xfId="14940" xr:uid="{9D586C60-AB7D-471D-9DEB-58BC88B4A903}"/>
    <cellStyle name="Normal 2 2 13 5" xfId="3921" xr:uid="{88D0797E-A6BF-4D0F-A6C0-FD36B77BCA0E}"/>
    <cellStyle name="Normal 2 2 13 5 2" xfId="8752" xr:uid="{03051166-9FC1-44DA-988E-9FADE5847749}"/>
    <cellStyle name="Normal 2 2 13 5 2 2" xfId="19132" xr:uid="{7E7697FE-260A-4D9E-AA2B-095703FCCC3B}"/>
    <cellStyle name="Normal 2 2 13 5 3" xfId="11585" xr:uid="{94226967-A082-4D5A-8487-E119D38878D8}"/>
    <cellStyle name="Normal 2 2 13 5 3 2" xfId="21965" xr:uid="{8E1EFF97-26F7-4B56-B54B-BA8AE98EEF0A}"/>
    <cellStyle name="Normal 2 2 13 5 4" xfId="28464" xr:uid="{C6513DD1-384B-4C82-BAD2-CE01468518F9}"/>
    <cellStyle name="Normal 2 2 13 5 5" xfId="16299" xr:uid="{CE55F6FE-2C4D-414D-8412-7E9EC598D893}"/>
    <cellStyle name="Normal 2 2 13 6" xfId="5072" xr:uid="{B3B3FD30-0DA2-4D0B-90F4-16E1CD25FDF6}"/>
    <cellStyle name="Normal 2 2 13 6 2" xfId="14369" xr:uid="{13419BAA-B656-4198-A9F7-5A4FD8DA4709}"/>
    <cellStyle name="Normal 2 2 13 7" xfId="6822" xr:uid="{CEB21734-C8F9-465C-B46A-FCCCCCE8CFCF}"/>
    <cellStyle name="Normal 2 2 13 7 2" xfId="17202" xr:uid="{706C0D92-3F15-4226-8081-848ED9C101B0}"/>
    <cellStyle name="Normal 2 2 13 8" xfId="9655" xr:uid="{C8721B46-B374-4413-9AE3-932F85723B3E}"/>
    <cellStyle name="Normal 2 2 13 8 2" xfId="20035" xr:uid="{FEB40EA4-6CE0-42DE-A328-4F68BE1326E9}"/>
    <cellStyle name="Normal 2 2 13 9" xfId="24744" xr:uid="{C60147FB-826F-443F-AA1A-C1D4BD123A46}"/>
    <cellStyle name="Normal 2 2 14" xfId="718" xr:uid="{00000000-0005-0000-0000-00007A040000}"/>
    <cellStyle name="Normal 2 2 14 2" xfId="3149" xr:uid="{00000000-0005-0000-0000-0000AA030000}"/>
    <cellStyle name="Normal 2 2 14 2 2" xfId="6206" xr:uid="{8F05DB9B-6A25-4038-B62A-F4C873DD9350}"/>
    <cellStyle name="Normal 2 2 14 2 2 2" xfId="28570" xr:uid="{33B1D394-50B2-48C6-8C60-F743ED085D4B}"/>
    <cellStyle name="Normal 2 2 14 2 2 3" xfId="15775" xr:uid="{9F35178A-3720-4778-B1B0-CC80F28CC6AB}"/>
    <cellStyle name="Normal 2 2 14 2 3" xfId="8228" xr:uid="{2044CE16-91FB-4D80-914A-CE644F87D8F4}"/>
    <cellStyle name="Normal 2 2 14 2 3 2" xfId="18608" xr:uid="{D2404AF2-005E-4188-9906-4F235B286828}"/>
    <cellStyle name="Normal 2 2 14 2 4" xfId="11061" xr:uid="{978E363D-3991-4448-883D-E2E7811566D6}"/>
    <cellStyle name="Normal 2 2 14 2 4 2" xfId="21441" xr:uid="{7CD9C325-1851-4180-A5CB-3E7F4E214531}"/>
    <cellStyle name="Normal 2 2 14 2 5" xfId="25279" xr:uid="{0E9922C5-37E1-4CFC-A1AD-C203AD371C98}"/>
    <cellStyle name="Normal 2 2 14 2 6" xfId="13683" xr:uid="{FA8C0126-C36E-4F2D-B7DC-A80CBCD032BF}"/>
    <cellStyle name="Normal 2 2 14 3" xfId="4114" xr:uid="{602DFCFD-72D5-44D7-ACF2-C21656B95719}"/>
    <cellStyle name="Normal 2 2 14 3 2" xfId="8885" xr:uid="{2CCE2982-B565-4F22-8E33-8D5CA20D7F6E}"/>
    <cellStyle name="Normal 2 2 14 3 2 2" xfId="29000" xr:uid="{2C74AD77-220B-4613-8EF4-23EA7DCE53B9}"/>
    <cellStyle name="Normal 2 2 14 3 2 3" xfId="19265" xr:uid="{CA98168B-B65C-4AA5-94DF-F59345996913}"/>
    <cellStyle name="Normal 2 2 14 3 3" xfId="11718" xr:uid="{78412A5D-245A-4544-97D0-24E00F40E1FB}"/>
    <cellStyle name="Normal 2 2 14 3 3 2" xfId="22098" xr:uid="{76B852D3-6881-4247-B526-76ED020D3A4D}"/>
    <cellStyle name="Normal 2 2 14 3 4" xfId="25691" xr:uid="{75B9DCA7-9735-49CB-B831-5B7CB6738F60}"/>
    <cellStyle name="Normal 2 2 14 3 5" xfId="16432" xr:uid="{0D9D12F8-7C95-49C3-93C2-5B61176932CC}"/>
    <cellStyle name="Normal 2 2 14 4" xfId="5073" xr:uid="{0FE830B5-3A30-4425-8BA3-1607EFF37B17}"/>
    <cellStyle name="Normal 2 2 14 4 2" xfId="25633" xr:uid="{CA7AE7FF-9709-40FF-9F56-95356DE17C7B}"/>
    <cellStyle name="Normal 2 2 14 4 3" xfId="26938" xr:uid="{C80C593B-D2C3-4351-A7D5-8F610999EDE7}"/>
    <cellStyle name="Normal 2 2 14 4 4" xfId="14370" xr:uid="{1BB74058-6697-4959-92B2-21F05B0323C1}"/>
    <cellStyle name="Normal 2 2 14 5" xfId="6823" xr:uid="{C93C6F00-7AA6-4DFD-83A2-657CD0BC4C50}"/>
    <cellStyle name="Normal 2 2 14 5 2" xfId="28717" xr:uid="{8A97C4F5-E096-4825-9758-77B6F6DA2CD0}"/>
    <cellStyle name="Normal 2 2 14 5 3" xfId="17203" xr:uid="{BE1AB2A4-25C8-48F8-AD75-90D61AD378D0}"/>
    <cellStyle name="Normal 2 2 14 6" xfId="9656" xr:uid="{74930A9B-473A-4A6C-8087-6DB80EE741A5}"/>
    <cellStyle name="Normal 2 2 14 6 2" xfId="20036" xr:uid="{24AF2EAD-E8F1-441C-8B69-9B4ADD7029B5}"/>
    <cellStyle name="Normal 2 2 14 7" xfId="25034" xr:uid="{BEC619D2-5B98-42AF-BBF7-4FB6E12567A9}"/>
    <cellStyle name="Normal 2 2 14 8" xfId="12656" xr:uid="{63162DEC-A129-4FF9-A03A-433E2293C74C}"/>
    <cellStyle name="Normal 2 2 15" xfId="719" xr:uid="{00000000-0005-0000-0000-00007B040000}"/>
    <cellStyle name="Normal 2 2 15 2" xfId="5074" xr:uid="{99306018-F539-426E-AFF6-71AB4177B221}"/>
    <cellStyle name="Normal 2 2 15 2 2" xfId="24897" xr:uid="{E75E3B17-5623-440A-8AC2-87E8488F28F8}"/>
    <cellStyle name="Normal 2 2 15 2 3" xfId="27593" xr:uid="{0DEC1CF2-4696-41D2-BDF1-5213B9DC73D4}"/>
    <cellStyle name="Normal 2 2 15 2 4" xfId="14371" xr:uid="{8A48EF3E-8497-433A-B4E0-FC09E0C9B29D}"/>
    <cellStyle name="Normal 2 2 15 3" xfId="6824" xr:uid="{2AFC4162-E263-4598-B568-AA1597C44A31}"/>
    <cellStyle name="Normal 2 2 15 3 2" xfId="23600" xr:uid="{25F08F60-A152-4AFF-9E13-906EB14A6DBF}"/>
    <cellStyle name="Normal 2 2 15 3 3" xfId="17204" xr:uid="{C4B807F5-A277-4249-AB06-7D0E0B3D6BF2}"/>
    <cellStyle name="Normal 2 2 15 4" xfId="9657" xr:uid="{F7968E4B-B502-4F1E-82C8-90DBD07CB023}"/>
    <cellStyle name="Normal 2 2 15 4 2" xfId="20037" xr:uid="{6CBDC6EB-DB76-4B70-AB04-21547ACF243C}"/>
    <cellStyle name="Normal 2 2 15 5" xfId="25482" xr:uid="{F089609E-A798-4813-922E-69531170DBF7}"/>
    <cellStyle name="Normal 2 2 15 6" xfId="13354" xr:uid="{1F482952-DA57-4E9F-823C-05C97A7B78EE}"/>
    <cellStyle name="Normal 2 2 16" xfId="2430" xr:uid="{00000000-0005-0000-0000-0000AC030000}"/>
    <cellStyle name="Normal 2 2 16 2" xfId="5726" xr:uid="{E66317E7-6FD0-4B91-B500-9D3330F0A614}"/>
    <cellStyle name="Normal 2 2 16 2 2" xfId="26390" xr:uid="{ABDA310A-0346-4DC4-984F-29ED74B584EF}"/>
    <cellStyle name="Normal 2 2 16 2 3" xfId="15101" xr:uid="{A6040207-EB44-4575-8EA9-C4CE90C60DC5}"/>
    <cellStyle name="Normal 2 2 16 3" xfId="7554" xr:uid="{1514F63C-9927-45A2-B5F6-B96FBA1E7225}"/>
    <cellStyle name="Normal 2 2 16 3 2" xfId="17934" xr:uid="{E0721F0A-358B-4AE8-9224-B0BFCC2F56D7}"/>
    <cellStyle name="Normal 2 2 16 4" xfId="10387" xr:uid="{FF4F799A-66E3-4F40-B618-37BB9F15E6A9}"/>
    <cellStyle name="Normal 2 2 16 4 2" xfId="20767" xr:uid="{C773C84F-6066-46CF-883F-384DBDBBE522}"/>
    <cellStyle name="Normal 2 2 16 5" xfId="25421" xr:uid="{A63BB850-207E-4F37-B731-B70170A9DB5E}"/>
    <cellStyle name="Normal 2 2 16 6" xfId="12815" xr:uid="{7EF3574B-DB58-4C59-B778-7C91746B762A}"/>
    <cellStyle name="Normal 2 2 17" xfId="2157" xr:uid="{00000000-0005-0000-0000-000095030000}"/>
    <cellStyle name="Normal 2 2 17 2" xfId="7283" xr:uid="{B4EC62D9-AF82-4025-970D-EA4C3E026774}"/>
    <cellStyle name="Normal 2 2 17 2 2" xfId="26237" xr:uid="{6DAF2BCE-0C86-4D88-9E2F-78E919AFD190}"/>
    <cellStyle name="Normal 2 2 17 2 3" xfId="17663" xr:uid="{1E015E8D-58DC-456F-BDFE-E140A635E965}"/>
    <cellStyle name="Normal 2 2 17 3" xfId="10116" xr:uid="{2EC4786D-A0A0-483A-9CB6-2C0C04AACC31}"/>
    <cellStyle name="Normal 2 2 17 3 2" xfId="20496" xr:uid="{0E6F1898-8781-4A3A-BF71-DBEE4D01B0BB}"/>
    <cellStyle name="Normal 2 2 17 4" xfId="23735" xr:uid="{A8D75A14-F8ED-4363-B00E-9520DBE2BB4B}"/>
    <cellStyle name="Normal 2 2 17 5" xfId="14830" xr:uid="{B1CA58E7-00A2-41F1-9A0F-BDFFC5AAD87E}"/>
    <cellStyle name="Normal 2 2 18" xfId="3780" xr:uid="{1A373675-4207-447F-B1B4-24466C74361E}"/>
    <cellStyle name="Normal 2 2 18 2" xfId="8619" xr:uid="{A213806B-ABAF-492B-B6D9-CA5737F09E61}"/>
    <cellStyle name="Normal 2 2 18 2 2" xfId="18999" xr:uid="{160AAC24-51E3-424E-AD27-F18D3F8AE720}"/>
    <cellStyle name="Normal 2 2 18 3" xfId="11452" xr:uid="{5ACF6E83-7460-44A6-9393-BEDF0BFE2652}"/>
    <cellStyle name="Normal 2 2 18 3 2" xfId="21832" xr:uid="{16E87DC4-FD90-46D1-A322-126D2F2E83E0}"/>
    <cellStyle name="Normal 2 2 18 4" xfId="24737" xr:uid="{AA2FF3AD-A4EF-4B36-8436-1AADB93BDB37}"/>
    <cellStyle name="Normal 2 2 18 5" xfId="16166" xr:uid="{AC157D38-856C-4580-B563-DCA32EBD428F}"/>
    <cellStyle name="Normal 2 2 19" xfId="5060" xr:uid="{BC3E59D0-D094-48BD-81F3-E96859DFE0F0}"/>
    <cellStyle name="Normal 2 2 19 2" xfId="14357" xr:uid="{AD30DF1C-1582-45A7-99EE-46D101CF8C51}"/>
    <cellStyle name="Normal 2 2 2" xfId="720" xr:uid="{00000000-0005-0000-0000-00007C040000}"/>
    <cellStyle name="Normal 2 2 2 2" xfId="29564" xr:uid="{0140F41A-A7F6-4E64-8D0A-7ADB50A575AD}"/>
    <cellStyle name="Normal 2 2 20" xfId="6810" xr:uid="{9AA093BE-465D-42F9-802A-DCF38D2C3E24}"/>
    <cellStyle name="Normal 2 2 20 2" xfId="17190" xr:uid="{B7BD99B6-0B8B-4E45-BB86-E9AAD9928BCD}"/>
    <cellStyle name="Normal 2 2 21" xfId="9643" xr:uid="{0A98CF2D-EF20-429F-B97D-47442972AF38}"/>
    <cellStyle name="Normal 2 2 21 2" xfId="20023" xr:uid="{A91E6670-104C-49CF-BFCC-DB2F2A80100C}"/>
    <cellStyle name="Normal 2 2 22" xfId="23644" xr:uid="{0A2E6619-5DD4-4182-B404-64DD36161338}"/>
    <cellStyle name="Normal 2 2 23" xfId="12387" xr:uid="{D5F2CF02-A24D-4B70-BA42-D7D7D8C7B161}"/>
    <cellStyle name="Normal 2 2 3" xfId="721" xr:uid="{00000000-0005-0000-0000-00007D040000}"/>
    <cellStyle name="Normal 2 2 4" xfId="722" xr:uid="{00000000-0005-0000-0000-00007E040000}"/>
    <cellStyle name="Normal 2 2 4 10" xfId="723" xr:uid="{00000000-0005-0000-0000-00007F040000}"/>
    <cellStyle name="Normal 2 2 4 10 2" xfId="3150" xr:uid="{00000000-0005-0000-0000-0000B1030000}"/>
    <cellStyle name="Normal 2 2 4 10 2 2" xfId="6207" xr:uid="{D7D969D3-4E61-4406-BF24-BF599DCF1FAF}"/>
    <cellStyle name="Normal 2 2 4 10 2 2 2" xfId="26539" xr:uid="{E88740FE-679A-4BE2-AB30-5E1E4717FB7B}"/>
    <cellStyle name="Normal 2 2 4 10 2 2 3" xfId="15776" xr:uid="{F38DC642-4549-412E-BBDA-A3A6DD21FAE8}"/>
    <cellStyle name="Normal 2 2 4 10 2 3" xfId="8229" xr:uid="{D6982DF3-9915-4EEC-9953-5C07FCBC40B5}"/>
    <cellStyle name="Normal 2 2 4 10 2 3 2" xfId="18609" xr:uid="{0946FFCE-0946-4566-BB07-7342E0525B8C}"/>
    <cellStyle name="Normal 2 2 4 10 2 4" xfId="11062" xr:uid="{526B7178-26B3-4B9F-BAE8-574354D1F0EB}"/>
    <cellStyle name="Normal 2 2 4 10 2 4 2" xfId="21442" xr:uid="{AC1455A0-CF64-4E90-A7EF-26CE4100BB90}"/>
    <cellStyle name="Normal 2 2 4 10 2 5" xfId="24282" xr:uid="{3C5BC3D8-8C4D-426E-8F06-8F3538AF29AB}"/>
    <cellStyle name="Normal 2 2 4 10 2 6" xfId="13684" xr:uid="{48B9F930-0C25-4581-8E69-79189B949E6F}"/>
    <cellStyle name="Normal 2 2 4 10 3" xfId="4156" xr:uid="{0FD2C3DC-255B-49BE-9FF6-4AC92C7D63F7}"/>
    <cellStyle name="Normal 2 2 4 10 3 2" xfId="8927" xr:uid="{80F2C0FB-F1DC-4258-AD0E-0DD06142707D}"/>
    <cellStyle name="Normal 2 2 4 10 3 2 2" xfId="29026" xr:uid="{37D72171-B24D-4194-B4D3-0A959E954D4C}"/>
    <cellStyle name="Normal 2 2 4 10 3 2 3" xfId="19307" xr:uid="{0681EC7E-E68D-4E35-B1B5-2655A10948DE}"/>
    <cellStyle name="Normal 2 2 4 10 3 3" xfId="11760" xr:uid="{FB782192-D2F5-470E-9650-80D7248ADBA5}"/>
    <cellStyle name="Normal 2 2 4 10 3 3 2" xfId="22140" xr:uid="{6E3AFC5A-8E1D-454F-B124-8B28C999AE87}"/>
    <cellStyle name="Normal 2 2 4 10 3 4" xfId="25696" xr:uid="{960F127A-99EC-4F61-836C-569C208D49CA}"/>
    <cellStyle name="Normal 2 2 4 10 3 5" xfId="16474" xr:uid="{9FDA4D38-87A1-433B-9B04-BCCC15C7061F}"/>
    <cellStyle name="Normal 2 2 4 10 4" xfId="5076" xr:uid="{1FCF3AF0-FBC6-4D63-B3BA-20A01A6167FF}"/>
    <cellStyle name="Normal 2 2 4 10 4 2" xfId="24032" xr:uid="{1E9FBC44-0CCC-4A72-9906-A1159634CC09}"/>
    <cellStyle name="Normal 2 2 4 10 4 3" xfId="26851" xr:uid="{C9EF5E2D-A247-4207-82D8-EEE74AFA64FD}"/>
    <cellStyle name="Normal 2 2 4 10 4 4" xfId="14373" xr:uid="{A90D1DCD-BBBB-4311-AE23-3B6BA1E3AF5D}"/>
    <cellStyle name="Normal 2 2 4 10 5" xfId="6826" xr:uid="{3A3629AD-74B0-46DD-930A-D13A43E4B5A8}"/>
    <cellStyle name="Normal 2 2 4 10 5 2" xfId="27193" xr:uid="{EE7C6482-5934-4C5E-8210-9C33C60F11DA}"/>
    <cellStyle name="Normal 2 2 4 10 5 3" xfId="17206" xr:uid="{2EA77B2A-9F6B-494B-9CDD-F0DCBF707307}"/>
    <cellStyle name="Normal 2 2 4 10 6" xfId="9659" xr:uid="{C57FB809-5FE2-45E4-ACDC-C1DBA03283E4}"/>
    <cellStyle name="Normal 2 2 4 10 6 2" xfId="20039" xr:uid="{CDB3F3D8-A21A-4F07-ADB0-05173762F68D}"/>
    <cellStyle name="Normal 2 2 4 10 7" xfId="22879" xr:uid="{5CF308C9-6D51-4643-9E2C-5CA6A840CF6A}"/>
    <cellStyle name="Normal 2 2 4 10 8" xfId="12711" xr:uid="{E7A9E7AD-6F08-45B4-9A3F-FF2B6DF2184A}"/>
    <cellStyle name="Normal 2 2 4 11" xfId="724" xr:uid="{00000000-0005-0000-0000-000080040000}"/>
    <cellStyle name="Normal 2 2 4 11 2" xfId="5077" xr:uid="{B2B51439-26A5-4C50-95D8-D9A322E62328}"/>
    <cellStyle name="Normal 2 2 4 11 2 2" xfId="25677" xr:uid="{C402C1D2-4423-4CDA-ADCF-C57202F1D021}"/>
    <cellStyle name="Normal 2 2 4 11 2 3" xfId="26358" xr:uid="{056DCAAC-24E9-43A1-82A6-0C9A315D56AD}"/>
    <cellStyle name="Normal 2 2 4 11 2 4" xfId="14374" xr:uid="{872521E7-6E08-4614-B377-4B95D2864DA4}"/>
    <cellStyle name="Normal 2 2 4 11 3" xfId="6827" xr:uid="{7C2751A7-702E-4DF4-9E80-C1AE00BF3135}"/>
    <cellStyle name="Normal 2 2 4 11 3 2" xfId="27642" xr:uid="{19F6A390-B923-463C-9013-7110AED7F8C9}"/>
    <cellStyle name="Normal 2 2 4 11 3 3" xfId="17207" xr:uid="{AC1AC1C8-1FF9-407E-943E-53543251EF25}"/>
    <cellStyle name="Normal 2 2 4 11 4" xfId="9660" xr:uid="{19073B8C-2791-4F34-812F-A2DE9320F133}"/>
    <cellStyle name="Normal 2 2 4 11 4 2" xfId="20040" xr:uid="{34810A10-8551-4547-9322-99F6D9A4A5EA}"/>
    <cellStyle name="Normal 2 2 4 11 5" xfId="23141" xr:uid="{416C81B3-0819-4BF8-9A30-32B0AC090322}"/>
    <cellStyle name="Normal 2 2 4 11 6" xfId="13409" xr:uid="{FC688F8D-7DA8-4750-8693-6F6C1C293274}"/>
    <cellStyle name="Normal 2 2 4 12" xfId="2437" xr:uid="{00000000-0005-0000-0000-0000B3030000}"/>
    <cellStyle name="Normal 2 2 4 12 2" xfId="5731" xr:uid="{1CA93B62-87E4-4705-96DD-F355FB40FC33}"/>
    <cellStyle name="Normal 2 2 4 12 2 2" xfId="27528" xr:uid="{693F9F83-E752-4F7D-B8DA-264691227F4E}"/>
    <cellStyle name="Normal 2 2 4 12 2 3" xfId="15108" xr:uid="{F5B0BC0C-3FEA-4385-B77E-05F42AF9B996}"/>
    <cellStyle name="Normal 2 2 4 12 3" xfId="7561" xr:uid="{D54A0966-299F-4FC9-8FED-1E10BBEC96F3}"/>
    <cellStyle name="Normal 2 2 4 12 3 2" xfId="17941" xr:uid="{26E2A7A7-1EAB-45EE-920C-AD013DF7E206}"/>
    <cellStyle name="Normal 2 2 4 12 4" xfId="10394" xr:uid="{C84F7657-F60B-4659-BC49-8D0BE4A04CC6}"/>
    <cellStyle name="Normal 2 2 4 12 4 2" xfId="20774" xr:uid="{5769F3AE-2EF9-48C9-AB5C-93E5211D5A0F}"/>
    <cellStyle name="Normal 2 2 4 12 5" xfId="24007" xr:uid="{FABCEE1E-7C42-4836-8C1F-79CA52228F4A}"/>
    <cellStyle name="Normal 2 2 4 12 6" xfId="12823" xr:uid="{676C421A-797B-4EB2-918A-9AC76E6E9645}"/>
    <cellStyle name="Normal 2 2 4 13" xfId="2167" xr:uid="{00000000-0005-0000-0000-0000AF030000}"/>
    <cellStyle name="Normal 2 2 4 13 2" xfId="7293" xr:uid="{F1BFA181-64C5-4E4A-ABD0-7974201F6931}"/>
    <cellStyle name="Normal 2 2 4 13 2 2" xfId="26397" xr:uid="{C5112DC9-9925-499D-B2E9-335E18D7B2D2}"/>
    <cellStyle name="Normal 2 2 4 13 2 3" xfId="17673" xr:uid="{F344F0F8-8DF6-4F0A-BAB4-42D5F92328BF}"/>
    <cellStyle name="Normal 2 2 4 13 3" xfId="10126" xr:uid="{E442D80D-08EC-4EAA-BC94-B6780007F958}"/>
    <cellStyle name="Normal 2 2 4 13 3 2" xfId="20506" xr:uid="{246E3730-AF31-49D0-A8E0-7E7785E2D887}"/>
    <cellStyle name="Normal 2 2 4 13 4" xfId="23598" xr:uid="{D26C7D18-001A-43BB-9815-B9CF2762C3E7}"/>
    <cellStyle name="Normal 2 2 4 13 5" xfId="14840" xr:uid="{A06D253D-74AA-4949-A3C4-488C2ED85076}"/>
    <cellStyle name="Normal 2 2 4 14" xfId="3927" xr:uid="{9224FE76-AF9F-40C7-9E4B-7A38724FA954}"/>
    <cellStyle name="Normal 2 2 4 14 2" xfId="8758" xr:uid="{6E95594E-0165-4B4D-ADF3-14A3EE4DDC8E}"/>
    <cellStyle name="Normal 2 2 4 14 2 2" xfId="19138" xr:uid="{2422C39E-40B6-44E7-8B83-F4CBD35700F8}"/>
    <cellStyle name="Normal 2 2 4 14 3" xfId="11591" xr:uid="{BC9F1DA9-C5F5-42AD-BD86-0A771A3DF603}"/>
    <cellStyle name="Normal 2 2 4 14 3 2" xfId="21971" xr:uid="{4D8611E8-F2C4-448E-BE12-76FC605A333A}"/>
    <cellStyle name="Normal 2 2 4 14 4" xfId="27369" xr:uid="{FE9CCE05-EF0F-418B-AE5C-0376211A82BB}"/>
    <cellStyle name="Normal 2 2 4 14 5" xfId="16305" xr:uid="{10BBC8C1-DA61-4642-8926-FA9976CAA80E}"/>
    <cellStyle name="Normal 2 2 4 15" xfId="5075" xr:uid="{3F321B4F-E47A-4304-B738-AE2327016E19}"/>
    <cellStyle name="Normal 2 2 4 15 2" xfId="14372" xr:uid="{AE14D018-34CD-4C44-BCC8-1E57CECF4998}"/>
    <cellStyle name="Normal 2 2 4 16" xfId="6825" xr:uid="{1BB3EEC8-AF94-4899-A302-68D57360357C}"/>
    <cellStyle name="Normal 2 2 4 16 2" xfId="17205" xr:uid="{A687550A-8C82-42DC-9A95-3E243EE3767B}"/>
    <cellStyle name="Normal 2 2 4 17" xfId="9658" xr:uid="{C6FCDE00-F4C5-44DE-844A-7083A1A96C98}"/>
    <cellStyle name="Normal 2 2 4 17 2" xfId="20038" xr:uid="{B61EA2A4-DD29-4E0D-90E6-932E4981EC6A}"/>
    <cellStyle name="Normal 2 2 4 18" xfId="23384" xr:uid="{E36E8115-6050-4A3E-9EF7-52F5E1BB4ED5}"/>
    <cellStyle name="Normal 2 2 4 19" xfId="12398" xr:uid="{7149CC92-E14B-4B1D-A89B-503FF7AF0A7B}"/>
    <cellStyle name="Normal 2 2 4 2" xfId="725" xr:uid="{00000000-0005-0000-0000-000081040000}"/>
    <cellStyle name="Normal 2 2 4 2 10" xfId="5078" xr:uid="{082F0210-4C72-422F-80F9-ACC646677EA2}"/>
    <cellStyle name="Normal 2 2 4 2 10 2" xfId="14375" xr:uid="{94822CAF-2092-49A9-B8CD-410DA0A1A116}"/>
    <cellStyle name="Normal 2 2 4 2 11" xfId="6828" xr:uid="{242FD371-17D0-477D-B9D8-109C3D143C7C}"/>
    <cellStyle name="Normal 2 2 4 2 11 2" xfId="17208" xr:uid="{065C0B98-270C-4FA0-BFD9-19E1970F6214}"/>
    <cellStyle name="Normal 2 2 4 2 12" xfId="9661" xr:uid="{9EC68AC5-DB34-4CC7-9026-D9E313DA6B00}"/>
    <cellStyle name="Normal 2 2 4 2 12 2" xfId="20041" xr:uid="{9D0222BA-8F09-45F6-B777-449CA78646CA}"/>
    <cellStyle name="Normal 2 2 4 2 13" xfId="24968" xr:uid="{0C738B10-8E93-4856-BCB1-B19FD7867AA7}"/>
    <cellStyle name="Normal 2 2 4 2 14" xfId="12421" xr:uid="{384D961C-EC37-4EA2-A57F-262696283CE4}"/>
    <cellStyle name="Normal 2 2 4 2 2" xfId="726" xr:uid="{00000000-0005-0000-0000-000082040000}"/>
    <cellStyle name="Normal 2 2 4 2 2 10" xfId="6829" xr:uid="{BE5F802E-0A33-4C0C-B22F-904F96F5C12D}"/>
    <cellStyle name="Normal 2 2 4 2 2 10 2" xfId="17209" xr:uid="{0E0A262A-9010-4CD1-BFCB-467216AADD64}"/>
    <cellStyle name="Normal 2 2 4 2 2 11" xfId="9662" xr:uid="{ABFE3BC2-408D-4C96-99C4-97DE3C927B68}"/>
    <cellStyle name="Normal 2 2 4 2 2 11 2" xfId="20042" xr:uid="{7F457473-275E-44E9-8293-D49E2EC6900B}"/>
    <cellStyle name="Normal 2 2 4 2 2 12" xfId="23567" xr:uid="{714019CF-C46E-40AB-935E-1D4B4ECBD1B9}"/>
    <cellStyle name="Normal 2 2 4 2 2 13" xfId="12481" xr:uid="{18DB36CC-DB17-43E4-811E-FC915DA0DCCC}"/>
    <cellStyle name="Normal 2 2 4 2 2 2" xfId="727" xr:uid="{00000000-0005-0000-0000-000083040000}"/>
    <cellStyle name="Normal 2 2 4 2 2 2 10" xfId="13046" xr:uid="{B75C6799-77DF-49EF-B0AB-0CAF2F2B5AA6}"/>
    <cellStyle name="Normal 2 2 4 2 2 2 2" xfId="2722" xr:uid="{00000000-0005-0000-0000-0000B7030000}"/>
    <cellStyle name="Normal 2 2 4 2 2 2 2 2" xfId="3153" xr:uid="{00000000-0005-0000-0000-0000B8030000}"/>
    <cellStyle name="Normal 2 2 4 2 2 2 2 2 2" xfId="6210" xr:uid="{2699C163-FD31-4EAE-A8F7-B64A6502ECF7}"/>
    <cellStyle name="Normal 2 2 4 2 2 2 2 2 2 2" xfId="27309" xr:uid="{979CD163-8371-46E5-A003-E51E3D7A9388}"/>
    <cellStyle name="Normal 2 2 4 2 2 2 2 2 2 3" xfId="15779" xr:uid="{F6DCBA35-A6CE-45ED-8A34-3DB0D43A58A2}"/>
    <cellStyle name="Normal 2 2 4 2 2 2 2 2 3" xfId="8232" xr:uid="{F0D0C146-855C-4C83-8150-0B386D5B8ED4}"/>
    <cellStyle name="Normal 2 2 4 2 2 2 2 2 3 2" xfId="18612" xr:uid="{6399A8DE-701C-4DB0-91AB-D921947BE8E1}"/>
    <cellStyle name="Normal 2 2 4 2 2 2 2 2 4" xfId="11065" xr:uid="{1E9C24A1-9573-4B38-8468-E68552F1F4BA}"/>
    <cellStyle name="Normal 2 2 4 2 2 2 2 2 4 2" xfId="21445" xr:uid="{6EA31103-5C99-4B3E-AD13-B9D29EBA98AE}"/>
    <cellStyle name="Normal 2 2 4 2 2 2 2 2 5" xfId="25298" xr:uid="{2DD1FCC2-D5B0-44E4-80A1-FF322D89482A}"/>
    <cellStyle name="Normal 2 2 4 2 2 2 2 2 6" xfId="13687" xr:uid="{00D91A39-C71B-4EF1-940F-2B85EFA0B76C}"/>
    <cellStyle name="Normal 2 2 4 2 2 2 2 3" xfId="4289" xr:uid="{EB4C999B-FD68-43F3-85D7-E9F10D41EA3E}"/>
    <cellStyle name="Normal 2 2 4 2 2 2 2 3 2" xfId="9060" xr:uid="{D55F9012-33D5-4D08-A084-FDFFB9E1BD7C}"/>
    <cellStyle name="Normal 2 2 4 2 2 2 2 3 2 2" xfId="29103" xr:uid="{0037F71B-AF57-417B-B0C1-9187E1724F27}"/>
    <cellStyle name="Normal 2 2 4 2 2 2 2 3 2 3" xfId="19440" xr:uid="{35B5BCF0-9220-4EAF-8043-00F118D02DCA}"/>
    <cellStyle name="Normal 2 2 4 2 2 2 2 3 3" xfId="11893" xr:uid="{15FFEA8F-AD61-42BA-B4DF-77F494056622}"/>
    <cellStyle name="Normal 2 2 4 2 2 2 2 3 3 2" xfId="22273" xr:uid="{DDAA0DAD-3748-447D-859F-158EAAB2B3D1}"/>
    <cellStyle name="Normal 2 2 4 2 2 2 2 3 4" xfId="25556" xr:uid="{88F7A1A7-A134-4BD9-BEF1-7FA3B8A59D87}"/>
    <cellStyle name="Normal 2 2 4 2 2 2 2 3 5" xfId="16607" xr:uid="{EB03052E-F658-45EF-B3DB-852A4C7BB8AE}"/>
    <cellStyle name="Normal 2 2 4 2 2 2 2 4" xfId="5939" xr:uid="{CB7445F3-EDE3-4EE8-B6F9-3A408AAD304B}"/>
    <cellStyle name="Normal 2 2 4 2 2 2 2 4 2" xfId="26544" xr:uid="{88071224-704B-408D-9737-7F52197591E3}"/>
    <cellStyle name="Normal 2 2 4 2 2 2 2 4 3" xfId="15392" xr:uid="{78E75524-9F07-495E-8BF3-3BAF4F5DD576}"/>
    <cellStyle name="Normal 2 2 4 2 2 2 2 5" xfId="7845" xr:uid="{5D107997-4F67-464D-A286-B2B2A0262103}"/>
    <cellStyle name="Normal 2 2 4 2 2 2 2 5 2" xfId="18225" xr:uid="{AA40D164-9E2D-4A13-910B-3D371DE141C5}"/>
    <cellStyle name="Normal 2 2 4 2 2 2 2 6" xfId="10678" xr:uid="{18926BE6-A7E2-4432-B7DE-3E917506226E}"/>
    <cellStyle name="Normal 2 2 4 2 2 2 2 6 2" xfId="21058" xr:uid="{5DB5DD18-242B-488B-BD94-C1C85C86F788}"/>
    <cellStyle name="Normal 2 2 4 2 2 2 2 7" xfId="23627" xr:uid="{83E0FFC2-481C-45AE-8A7D-75DA91E86A48}"/>
    <cellStyle name="Normal 2 2 4 2 2 2 2 8" xfId="13150" xr:uid="{C5B5A001-DC74-4D19-AFCD-13258C952985}"/>
    <cellStyle name="Normal 2 2 4 2 2 2 3" xfId="3154" xr:uid="{00000000-0005-0000-0000-0000B9030000}"/>
    <cellStyle name="Normal 2 2 4 2 2 2 3 2" xfId="4453" xr:uid="{4A97CEB2-5003-4355-8B57-CF23B36F416D}"/>
    <cellStyle name="Normal 2 2 4 2 2 2 3 2 2" xfId="9224" xr:uid="{F5720346-86C9-4C63-BA2E-BAE188667089}"/>
    <cellStyle name="Normal 2 2 4 2 2 2 3 2 2 2" xfId="19604" xr:uid="{9305AE05-2DFF-4B0F-A9D4-8809704FA2E9}"/>
    <cellStyle name="Normal 2 2 4 2 2 2 3 2 3" xfId="12057" xr:uid="{ECFF396C-25C3-49B8-AA48-4D7D1EBC0BDB}"/>
    <cellStyle name="Normal 2 2 4 2 2 2 3 2 3 2" xfId="22437" xr:uid="{2BC92043-679A-4766-9259-2405F2EA928F}"/>
    <cellStyle name="Normal 2 2 4 2 2 2 3 2 4" xfId="26057" xr:uid="{ED0E0944-5CEF-4C9C-AA0F-E258430D90A9}"/>
    <cellStyle name="Normal 2 2 4 2 2 2 3 2 5" xfId="16771" xr:uid="{55BE370F-B348-471C-8745-E120F97BE2A0}"/>
    <cellStyle name="Normal 2 2 4 2 2 2 3 3" xfId="6211" xr:uid="{CF2B2C7D-8D4A-4128-AE44-E970B94FCAE1}"/>
    <cellStyle name="Normal 2 2 4 2 2 2 3 3 2" xfId="15780" xr:uid="{B75D01FD-8740-465A-8152-A77BC1D4819D}"/>
    <cellStyle name="Normal 2 2 4 2 2 2 3 4" xfId="8233" xr:uid="{CEBD421D-9A20-422F-AC86-CA9DEA90F093}"/>
    <cellStyle name="Normal 2 2 4 2 2 2 3 4 2" xfId="18613" xr:uid="{1B2C86E2-3FE6-4F5C-BA72-F9B27B3FBC4B}"/>
    <cellStyle name="Normal 2 2 4 2 2 2 3 5" xfId="11066" xr:uid="{505C8031-27A6-4614-A3C4-177C0D99977D}"/>
    <cellStyle name="Normal 2 2 4 2 2 2 3 5 2" xfId="21446" xr:uid="{4C04D953-6EF7-4BBC-BA46-8EFDD1D1EA4D}"/>
    <cellStyle name="Normal 2 2 4 2 2 2 3 6" xfId="24287" xr:uid="{171037B2-2BB0-4C29-BBCE-68189D2748E9}"/>
    <cellStyle name="Normal 2 2 4 2 2 2 3 7" xfId="13688" xr:uid="{271CF764-F5C9-47CB-857B-A73B69E6962C}"/>
    <cellStyle name="Normal 2 2 4 2 2 2 4" xfId="3152" xr:uid="{00000000-0005-0000-0000-0000BA030000}"/>
    <cellStyle name="Normal 2 2 4 2 2 2 4 2" xfId="6209" xr:uid="{E91A0431-FCC1-463D-BD9C-F55AA905BE01}"/>
    <cellStyle name="Normal 2 2 4 2 2 2 4 2 2" xfId="27581" xr:uid="{7798AA59-ECF7-4EA6-AE66-36AF8239076A}"/>
    <cellStyle name="Normal 2 2 4 2 2 2 4 2 3" xfId="15778" xr:uid="{3D255CEF-B0D7-4594-8D79-B28B7B704CE7}"/>
    <cellStyle name="Normal 2 2 4 2 2 2 4 3" xfId="8231" xr:uid="{0CD3A607-C712-4534-B9B7-8F82DE39D3A1}"/>
    <cellStyle name="Normal 2 2 4 2 2 2 4 3 2" xfId="18611" xr:uid="{847B1C1E-5B45-4EA7-9A71-E2F0ED75139E}"/>
    <cellStyle name="Normal 2 2 4 2 2 2 4 4" xfId="11064" xr:uid="{314174BA-CE9E-4BBB-86B5-4BE1B74BFD55}"/>
    <cellStyle name="Normal 2 2 4 2 2 2 4 4 2" xfId="21444" xr:uid="{BF5AEE3C-78FF-46DD-B096-C3648047178D}"/>
    <cellStyle name="Normal 2 2 4 2 2 2 4 5" xfId="24462" xr:uid="{CE55173A-4A4F-4D6C-9EB6-0BBA474A68A0}"/>
    <cellStyle name="Normal 2 2 4 2 2 2 4 6" xfId="13686" xr:uid="{BBE612DB-E7AA-4BE9-B15F-44A38468F16D}"/>
    <cellStyle name="Normal 2 2 4 2 2 2 5" xfId="4246" xr:uid="{A5837D72-58FA-4ACE-83A8-4C32A870CADD}"/>
    <cellStyle name="Normal 2 2 4 2 2 2 5 2" xfId="9017" xr:uid="{3911FCCB-8233-454F-8863-A3272D932E7B}"/>
    <cellStyle name="Normal 2 2 4 2 2 2 5 2 2" xfId="29088" xr:uid="{559997CF-28FA-4C70-AEF7-995D956D328F}"/>
    <cellStyle name="Normal 2 2 4 2 2 2 5 2 3" xfId="19397" xr:uid="{6AA6EA60-8522-44FD-82C6-A119F68309F5}"/>
    <cellStyle name="Normal 2 2 4 2 2 2 5 3" xfId="11850" xr:uid="{E81DFAA3-3FDC-4207-982E-6BBCB881398F}"/>
    <cellStyle name="Normal 2 2 4 2 2 2 5 3 2" xfId="22230" xr:uid="{F4A4E475-A61A-492B-AD1A-F651E84955C9}"/>
    <cellStyle name="Normal 2 2 4 2 2 2 5 4" xfId="23355" xr:uid="{4A63525E-46BF-4176-BD63-81BE8045E9C6}"/>
    <cellStyle name="Normal 2 2 4 2 2 2 5 5" xfId="16564" xr:uid="{B6518A45-8C55-4D40-819C-2C376C91C8EE}"/>
    <cellStyle name="Normal 2 2 4 2 2 2 6" xfId="5080" xr:uid="{47FC8CF6-B486-4972-BA38-F5EDBBDDAC10}"/>
    <cellStyle name="Normal 2 2 4 2 2 2 6 2" xfId="28156" xr:uid="{9FFF3425-5AF2-4761-BE08-7EC4173D3F76}"/>
    <cellStyle name="Normal 2 2 4 2 2 2 6 3" xfId="14377" xr:uid="{335F4B5E-37F6-4AD8-9623-4B17805DE4A7}"/>
    <cellStyle name="Normal 2 2 4 2 2 2 7" xfId="6830" xr:uid="{EBF1790C-9A9E-4FDA-99F8-75F26B66D02D}"/>
    <cellStyle name="Normal 2 2 4 2 2 2 7 2" xfId="17210" xr:uid="{2C60DF07-AFD6-4899-B1D4-DE65F15B1770}"/>
    <cellStyle name="Normal 2 2 4 2 2 2 8" xfId="9663" xr:uid="{C51E09DB-C633-47B9-8D83-AA8B5E1C1EF6}"/>
    <cellStyle name="Normal 2 2 4 2 2 2 8 2" xfId="20043" xr:uid="{B55AE1A0-B807-4104-AD5F-DF983DAA81AF}"/>
    <cellStyle name="Normal 2 2 4 2 2 2 9" xfId="23562" xr:uid="{2519DEBA-4290-4708-B313-1F513235CCFB}"/>
    <cellStyle name="Normal 2 2 4 2 2 3" xfId="2721" xr:uid="{00000000-0005-0000-0000-0000BB030000}"/>
    <cellStyle name="Normal 2 2 4 2 2 3 2" xfId="3155" xr:uid="{00000000-0005-0000-0000-0000BC030000}"/>
    <cellStyle name="Normal 2 2 4 2 2 3 2 2" xfId="6212" xr:uid="{E71CCDBE-A511-45EC-9137-4294D00A3932}"/>
    <cellStyle name="Normal 2 2 4 2 2 3 2 2 2" xfId="25954" xr:uid="{622D5F88-FF21-4BA9-ADB2-3C2824DEFF04}"/>
    <cellStyle name="Normal 2 2 4 2 2 3 2 2 3" xfId="15781" xr:uid="{7866CC56-376B-4590-9306-7811498CB6B8}"/>
    <cellStyle name="Normal 2 2 4 2 2 3 2 3" xfId="8234" xr:uid="{07E27873-EAB3-4DFE-8C19-8F30AA3B3052}"/>
    <cellStyle name="Normal 2 2 4 2 2 3 2 3 2" xfId="18614" xr:uid="{AF9E421E-67EC-4F27-9E84-047FCB4FE572}"/>
    <cellStyle name="Normal 2 2 4 2 2 3 2 4" xfId="11067" xr:uid="{023DF42C-3068-40E6-BBA8-6E262468578C}"/>
    <cellStyle name="Normal 2 2 4 2 2 3 2 4 2" xfId="21447" xr:uid="{7174D068-6883-470E-A0A5-DA37122A2777}"/>
    <cellStyle name="Normal 2 2 4 2 2 3 2 5" xfId="23926" xr:uid="{2562E55E-8274-403D-B64C-DC58F9E1C9E8}"/>
    <cellStyle name="Normal 2 2 4 2 2 3 2 6" xfId="13689" xr:uid="{B836E300-9378-4951-82EB-4DDBB1393F70}"/>
    <cellStyle name="Normal 2 2 4 2 2 3 3" xfId="4288" xr:uid="{532B6416-E1AF-42E2-83CC-09B1192EA672}"/>
    <cellStyle name="Normal 2 2 4 2 2 3 3 2" xfId="9059" xr:uid="{EC143838-7391-4B15-9DD0-BA807430AB81}"/>
    <cellStyle name="Normal 2 2 4 2 2 3 3 2 2" xfId="29102" xr:uid="{7F65475A-E3E1-406B-890B-AEFDBE121E83}"/>
    <cellStyle name="Normal 2 2 4 2 2 3 3 2 3" xfId="19439" xr:uid="{0F5C69B9-7445-41F9-930F-53777E6EAC14}"/>
    <cellStyle name="Normal 2 2 4 2 2 3 3 3" xfId="11892" xr:uid="{468137D7-7E07-42F8-910E-692041FBE6F2}"/>
    <cellStyle name="Normal 2 2 4 2 2 3 3 3 2" xfId="22272" xr:uid="{33261F64-5DDC-4BB0-9A2A-BD3F4E05BDBB}"/>
    <cellStyle name="Normal 2 2 4 2 2 3 3 4" xfId="23531" xr:uid="{AC9474BA-6BE0-4E77-90A2-7F6257FC8D5C}"/>
    <cellStyle name="Normal 2 2 4 2 2 3 3 5" xfId="16606" xr:uid="{DE13A975-C627-4FF1-B28C-7DEB8A7E81CB}"/>
    <cellStyle name="Normal 2 2 4 2 2 3 4" xfId="5938" xr:uid="{F1175C17-8A92-44F1-B138-AC745586A597}"/>
    <cellStyle name="Normal 2 2 4 2 2 3 4 2" xfId="28184" xr:uid="{5AEBB01A-7D83-4CAE-99D5-D5C0545F0400}"/>
    <cellStyle name="Normal 2 2 4 2 2 3 4 3" xfId="15391" xr:uid="{F668E040-A025-46A1-8A8E-AA168A3620CF}"/>
    <cellStyle name="Normal 2 2 4 2 2 3 5" xfId="7844" xr:uid="{5A74DDD8-F7C1-4489-B7BF-C018EF908A51}"/>
    <cellStyle name="Normal 2 2 4 2 2 3 5 2" xfId="18224" xr:uid="{D5AE22DE-B013-4403-96C7-3EBF811005EA}"/>
    <cellStyle name="Normal 2 2 4 2 2 3 6" xfId="10677" xr:uid="{5F3C90A9-0021-45AF-A681-54A1EC48DD82}"/>
    <cellStyle name="Normal 2 2 4 2 2 3 6 2" xfId="21057" xr:uid="{1B7B70CA-7443-44A0-8740-97A89863AA0C}"/>
    <cellStyle name="Normal 2 2 4 2 2 3 7" xfId="23376" xr:uid="{254CF21A-F962-4C43-844D-B0F1B8A8A487}"/>
    <cellStyle name="Normal 2 2 4 2 2 3 8" xfId="13149" xr:uid="{90D1D134-855A-4F6D-BAE2-F2146545F8C0}"/>
    <cellStyle name="Normal 2 2 4 2 2 4" xfId="3156" xr:uid="{00000000-0005-0000-0000-0000BD030000}"/>
    <cellStyle name="Normal 2 2 4 2 2 4 2" xfId="4454" xr:uid="{D31ECB7F-F17E-42F8-B936-3BE6C6095BEC}"/>
    <cellStyle name="Normal 2 2 4 2 2 4 2 2" xfId="9225" xr:uid="{EB4AD320-1ECF-4D1E-9848-5956DEAE50ED}"/>
    <cellStyle name="Normal 2 2 4 2 2 4 2 2 2" xfId="19605" xr:uid="{57484C8E-A8FE-4895-934A-C9451297BB0C}"/>
    <cellStyle name="Normal 2 2 4 2 2 4 2 3" xfId="12058" xr:uid="{15235E2B-8571-4A74-A144-F9D9E0AA927E}"/>
    <cellStyle name="Normal 2 2 4 2 2 4 2 3 2" xfId="22438" xr:uid="{5C86E97E-7370-44AF-86BD-20021B9D7D69}"/>
    <cellStyle name="Normal 2 2 4 2 2 4 2 4" xfId="25896" xr:uid="{854538DB-A2EA-425F-AFD9-5652C6107723}"/>
    <cellStyle name="Normal 2 2 4 2 2 4 2 5" xfId="16772" xr:uid="{CF930C04-3313-4181-A114-8330FD14F551}"/>
    <cellStyle name="Normal 2 2 4 2 2 4 3" xfId="6213" xr:uid="{CD40CAC9-9E42-4AC8-85F3-B5103FCCDD0D}"/>
    <cellStyle name="Normal 2 2 4 2 2 4 3 2" xfId="15782" xr:uid="{8780E0F3-6CDD-4337-BAE4-EB9EB4BE57C6}"/>
    <cellStyle name="Normal 2 2 4 2 2 4 4" xfId="8235" xr:uid="{F075D409-C758-4478-B09B-E66243D7D14C}"/>
    <cellStyle name="Normal 2 2 4 2 2 4 4 2" xfId="18615" xr:uid="{12B53BBF-199C-4CAD-96D3-C0B66EAD64E8}"/>
    <cellStyle name="Normal 2 2 4 2 2 4 5" xfId="11068" xr:uid="{5A0534AB-A9DA-46E2-B0AE-4C734142AB01}"/>
    <cellStyle name="Normal 2 2 4 2 2 4 5 2" xfId="21448" xr:uid="{E11B5D29-5E1D-482A-80F9-DD81AAE2A100}"/>
    <cellStyle name="Normal 2 2 4 2 2 4 6" xfId="22835" xr:uid="{F355649C-0759-4C44-A8E7-F4F596869D20}"/>
    <cellStyle name="Normal 2 2 4 2 2 4 7" xfId="13690" xr:uid="{DBA412D2-DB80-4C7A-BC79-A8E74C2F9856}"/>
    <cellStyle name="Normal 2 2 4 2 2 5" xfId="3151" xr:uid="{00000000-0005-0000-0000-0000BE030000}"/>
    <cellStyle name="Normal 2 2 4 2 2 5 2" xfId="6208" xr:uid="{618D1D94-107E-44CF-AA1E-6A06B104CAE9}"/>
    <cellStyle name="Normal 2 2 4 2 2 5 2 2" xfId="26460" xr:uid="{A029499B-D5E3-44F3-8A69-9F2DCF13D404}"/>
    <cellStyle name="Normal 2 2 4 2 2 5 2 3" xfId="15777" xr:uid="{6F6DB294-D076-489F-BC5F-91BDF121C51B}"/>
    <cellStyle name="Normal 2 2 4 2 2 5 3" xfId="8230" xr:uid="{ACE1619D-C6AC-4A41-959F-78832DFE1FFD}"/>
    <cellStyle name="Normal 2 2 4 2 2 5 3 2" xfId="18610" xr:uid="{E47AD77C-F5DF-4D81-B6BE-C15CCB65D6D6}"/>
    <cellStyle name="Normal 2 2 4 2 2 5 4" xfId="11063" xr:uid="{0FA6119F-1A0C-487E-82A8-BDBD6597F767}"/>
    <cellStyle name="Normal 2 2 4 2 2 5 4 2" xfId="21443" xr:uid="{3E9CFA26-34F8-41EF-BF82-4D42604E8B93}"/>
    <cellStyle name="Normal 2 2 4 2 2 5 5" xfId="23450" xr:uid="{12EE21C7-E8D0-43FF-8A01-E77B1BB12DFE}"/>
    <cellStyle name="Normal 2 2 4 2 2 5 6" xfId="13685" xr:uid="{6EAC6775-9A55-4C60-A018-12D794A91A63}"/>
    <cellStyle name="Normal 2 2 4 2 2 6" xfId="2556" xr:uid="{00000000-0005-0000-0000-0000BF030000}"/>
    <cellStyle name="Normal 2 2 4 2 2 6 2" xfId="5825" xr:uid="{F2196EFF-4174-4140-908D-57A5DEF88B4E}"/>
    <cellStyle name="Normal 2 2 4 2 2 6 2 2" xfId="27746" xr:uid="{5FCDB675-1C76-42FB-920F-6D13460C5D38}"/>
    <cellStyle name="Normal 2 2 4 2 2 6 2 3" xfId="15227" xr:uid="{B4005584-B072-4CB9-84C6-79406B33ECF4}"/>
    <cellStyle name="Normal 2 2 4 2 2 6 3" xfId="7680" xr:uid="{BE402371-848C-4CE7-9765-6C156D82E772}"/>
    <cellStyle name="Normal 2 2 4 2 2 6 3 2" xfId="18060" xr:uid="{9F3895C7-4D6D-47E6-B687-46076222C947}"/>
    <cellStyle name="Normal 2 2 4 2 2 6 4" xfId="10513" xr:uid="{7AE1DE80-25B3-4C00-97DF-DBD27601E652}"/>
    <cellStyle name="Normal 2 2 4 2 2 6 4 2" xfId="20893" xr:uid="{8721C51B-DFE3-4D00-B8EC-56FC3E931C64}"/>
    <cellStyle name="Normal 2 2 4 2 2 6 5" xfId="25579" xr:uid="{FEE6F374-2430-40BD-B012-CC0B8883E86E}"/>
    <cellStyle name="Normal 2 2 4 2 2 6 6" xfId="12943" xr:uid="{B721A15B-6509-477A-A1E0-530863601813}"/>
    <cellStyle name="Normal 2 2 4 2 2 7" xfId="2250" xr:uid="{00000000-0005-0000-0000-0000B5030000}"/>
    <cellStyle name="Normal 2 2 4 2 2 7 2" xfId="7376" xr:uid="{7322D2C7-5B3C-4E9C-94C9-09023A49B850}"/>
    <cellStyle name="Normal 2 2 4 2 2 7 2 2" xfId="17756" xr:uid="{CEAE7E0A-B11D-4CA8-BE3C-D1FD62F72706}"/>
    <cellStyle name="Normal 2 2 4 2 2 7 3" xfId="10209" xr:uid="{4DC9D3FD-899D-439E-9756-E8909AD65FD1}"/>
    <cellStyle name="Normal 2 2 4 2 2 7 3 2" xfId="20589" xr:uid="{720FB1B8-01B7-4754-AD97-FAF561815584}"/>
    <cellStyle name="Normal 2 2 4 2 2 7 4" xfId="22960" xr:uid="{3D743B37-7539-46DD-89B6-0C47060567BC}"/>
    <cellStyle name="Normal 2 2 4 2 2 7 5" xfId="14923" xr:uid="{47E46C3A-2B1A-4572-BFD4-D629EC5B57FE}"/>
    <cellStyle name="Normal 2 2 4 2 2 8" xfId="3801" xr:uid="{6A30176C-DD0C-4612-B71D-4A3D00BA024F}"/>
    <cellStyle name="Normal 2 2 4 2 2 8 2" xfId="8636" xr:uid="{4056E821-8729-4119-BA4D-378C7358BEC6}"/>
    <cellStyle name="Normal 2 2 4 2 2 8 2 2" xfId="19016" xr:uid="{9637E5B6-D8FE-4263-B9A5-367EB34CF628}"/>
    <cellStyle name="Normal 2 2 4 2 2 8 3" xfId="11469" xr:uid="{5818410A-B52B-47AC-A336-512452EFCCB4}"/>
    <cellStyle name="Normal 2 2 4 2 2 8 3 2" xfId="21849" xr:uid="{D76487B1-A11A-4A1F-9C3C-E8DB63A10ED6}"/>
    <cellStyle name="Normal 2 2 4 2 2 8 4" xfId="16183" xr:uid="{9BE97DD1-8084-482A-BECD-99F93C470751}"/>
    <cellStyle name="Normal 2 2 4 2 2 9" xfId="5079" xr:uid="{1236D320-5B06-4478-AAF3-4B2E5BE0E489}"/>
    <cellStyle name="Normal 2 2 4 2 2 9 2" xfId="14376" xr:uid="{8DBF017B-9133-4929-8C04-9A8AA0829C93}"/>
    <cellStyle name="Normal 2 2 4 2 3" xfId="728" xr:uid="{00000000-0005-0000-0000-000084040000}"/>
    <cellStyle name="Normal 2 2 4 2 3 10" xfId="9664" xr:uid="{137A06F2-9AAE-40E7-AE22-97F5F1BE99E1}"/>
    <cellStyle name="Normal 2 2 4 2 3 10 2" xfId="20044" xr:uid="{025ED9FD-5072-439D-9430-47E4292AD7C9}"/>
    <cellStyle name="Normal 2 2 4 2 3 11" xfId="23040" xr:uid="{235C0F80-384A-419B-9486-8C753C5A3951}"/>
    <cellStyle name="Normal 2 2 4 2 3 12" xfId="12554" xr:uid="{28B82401-46F6-4C42-B730-CD28F76A03E8}"/>
    <cellStyle name="Normal 2 2 4 2 3 2" xfId="2723" xr:uid="{00000000-0005-0000-0000-0000C1030000}"/>
    <cellStyle name="Normal 2 2 4 2 3 2 2" xfId="3158" xr:uid="{00000000-0005-0000-0000-0000C2030000}"/>
    <cellStyle name="Normal 2 2 4 2 3 2 2 2" xfId="6215" xr:uid="{66D33B85-2A81-416A-AD46-3B9315192992}"/>
    <cellStyle name="Normal 2 2 4 2 3 2 2 2 2" xfId="27854" xr:uid="{5E967662-6A04-49F4-879A-7449CBCEE179}"/>
    <cellStyle name="Normal 2 2 4 2 3 2 2 2 3" xfId="15784" xr:uid="{C8D5E1CE-4F41-4562-A8EF-D042F4D4BC44}"/>
    <cellStyle name="Normal 2 2 4 2 3 2 2 3" xfId="8237" xr:uid="{AB7EDDB6-A68C-452D-9EB7-082C7E72F8C3}"/>
    <cellStyle name="Normal 2 2 4 2 3 2 2 3 2" xfId="18617" xr:uid="{C40C6339-F8E8-4409-8B71-362FA6BA542A}"/>
    <cellStyle name="Normal 2 2 4 2 3 2 2 4" xfId="11070" xr:uid="{D7010550-EAA3-458B-9CDD-2BE9418C860F}"/>
    <cellStyle name="Normal 2 2 4 2 3 2 2 4 2" xfId="21450" xr:uid="{C71421EA-067D-41C4-B02B-C20DD3DCA8A1}"/>
    <cellStyle name="Normal 2 2 4 2 3 2 2 5" xfId="23765" xr:uid="{ABC7261B-63A8-4DA9-9D02-BAAAA1BD8FFD}"/>
    <cellStyle name="Normal 2 2 4 2 3 2 2 6" xfId="13692" xr:uid="{A73CA4DE-74D7-4551-81AD-B5E01A232169}"/>
    <cellStyle name="Normal 2 2 4 2 3 2 3" xfId="4290" xr:uid="{BD3BFC28-8A02-4D45-BB9E-50A4D3B84292}"/>
    <cellStyle name="Normal 2 2 4 2 3 2 3 2" xfId="9061" xr:uid="{CD90A5CA-7C3C-4B16-9B47-4B8052078D1C}"/>
    <cellStyle name="Normal 2 2 4 2 3 2 3 2 2" xfId="29104" xr:uid="{30107FE3-C4A2-41B7-A790-77D344D282FC}"/>
    <cellStyle name="Normal 2 2 4 2 3 2 3 2 3" xfId="19441" xr:uid="{427E193C-89AF-4104-A9DD-86A5CE8C51A8}"/>
    <cellStyle name="Normal 2 2 4 2 3 2 3 3" xfId="11894" xr:uid="{0DDEC6CD-D410-4905-9F0A-2B8F9BFB81E3}"/>
    <cellStyle name="Normal 2 2 4 2 3 2 3 3 2" xfId="22274" xr:uid="{F678408C-20CD-4456-A14D-365F845CF170}"/>
    <cellStyle name="Normal 2 2 4 2 3 2 3 4" xfId="24572" xr:uid="{A6A98DBF-49BB-4916-8A98-E19DC87ABACC}"/>
    <cellStyle name="Normal 2 2 4 2 3 2 3 5" xfId="16608" xr:uid="{5917F770-B013-4C4C-A0FD-558297F36532}"/>
    <cellStyle name="Normal 2 2 4 2 3 2 4" xfId="5940" xr:uid="{1C5B2A3E-FF54-48BD-8D3B-9A7F4AACF0C8}"/>
    <cellStyle name="Normal 2 2 4 2 3 2 4 2" xfId="28135" xr:uid="{7131533B-38BF-4DFE-9DB1-42DCA1AC2C3E}"/>
    <cellStyle name="Normal 2 2 4 2 3 2 4 3" xfId="15393" xr:uid="{89A5315B-242A-4C32-8140-3E3AD5692490}"/>
    <cellStyle name="Normal 2 2 4 2 3 2 5" xfId="7846" xr:uid="{F0B5BE23-5203-4072-A38A-0F1423B4EA2D}"/>
    <cellStyle name="Normal 2 2 4 2 3 2 5 2" xfId="18226" xr:uid="{3FF81DB4-D6A0-44B5-8826-DCB93F432D0C}"/>
    <cellStyle name="Normal 2 2 4 2 3 2 6" xfId="10679" xr:uid="{7228B68C-7F2C-4A9A-988D-45760A04CA25}"/>
    <cellStyle name="Normal 2 2 4 2 3 2 6 2" xfId="21059" xr:uid="{D46540AE-7316-4109-942F-AA2BBDB038FA}"/>
    <cellStyle name="Normal 2 2 4 2 3 2 7" xfId="23136" xr:uid="{5E9C447A-02A9-4E08-BDA6-6FEA1E041AA6}"/>
    <cellStyle name="Normal 2 2 4 2 3 2 8" xfId="13151" xr:uid="{54E1DE7E-B85C-4CED-BFC6-3289733923E4}"/>
    <cellStyle name="Normal 2 2 4 2 3 3" xfId="3159" xr:uid="{00000000-0005-0000-0000-0000C3030000}"/>
    <cellStyle name="Normal 2 2 4 2 3 3 2" xfId="4455" xr:uid="{5248CC53-CC7A-4521-91BA-5DE56FF28C9D}"/>
    <cellStyle name="Normal 2 2 4 2 3 3 2 2" xfId="9226" xr:uid="{495C9C38-0F1A-46C6-8AE7-A932D2D2165C}"/>
    <cellStyle name="Normal 2 2 4 2 3 3 2 2 2" xfId="29217" xr:uid="{59CF6D59-8891-4798-9E6C-1166DE93EA9D}"/>
    <cellStyle name="Normal 2 2 4 2 3 3 2 2 3" xfId="19606" xr:uid="{E6BFEC40-DF17-4C6F-BC0E-C81B751B73AF}"/>
    <cellStyle name="Normal 2 2 4 2 3 3 2 3" xfId="12059" xr:uid="{D36FA740-A532-4B07-8BB1-EA8595F86055}"/>
    <cellStyle name="Normal 2 2 4 2 3 3 2 3 2" xfId="22439" xr:uid="{00C91EF7-A65D-407E-976E-DAFED77B341E}"/>
    <cellStyle name="Normal 2 2 4 2 3 3 2 4" xfId="23194" xr:uid="{57DED316-0EEB-4F17-B299-A1D8ED799983}"/>
    <cellStyle name="Normal 2 2 4 2 3 3 2 5" xfId="16773" xr:uid="{6E1C6F5C-2A6C-4229-A54C-806C33C3FCEA}"/>
    <cellStyle name="Normal 2 2 4 2 3 3 3" xfId="6216" xr:uid="{AFFD9ADB-3225-48AD-BBED-70A8BCBF3ADB}"/>
    <cellStyle name="Normal 2 2 4 2 3 3 3 2" xfId="27880" xr:uid="{238C539D-D95E-4BF8-ABE6-C387C7BC20C2}"/>
    <cellStyle name="Normal 2 2 4 2 3 3 3 3" xfId="15785" xr:uid="{76975D4A-7E3C-4564-AA51-F00EDB647832}"/>
    <cellStyle name="Normal 2 2 4 2 3 3 4" xfId="8238" xr:uid="{EA813DCE-C5A7-40A8-8D2E-4D8CC5A07749}"/>
    <cellStyle name="Normal 2 2 4 2 3 3 4 2" xfId="18618" xr:uid="{739FB499-24ED-426E-93BE-AEA94F51E9A4}"/>
    <cellStyle name="Normal 2 2 4 2 3 3 5" xfId="11071" xr:uid="{AC742C09-C1E1-4DE8-9459-618BD82FF5FD}"/>
    <cellStyle name="Normal 2 2 4 2 3 3 5 2" xfId="21451" xr:uid="{720EDA05-FA92-472F-8C79-AA2F3C789D28}"/>
    <cellStyle name="Normal 2 2 4 2 3 3 6" xfId="25551" xr:uid="{AFD675E3-2BBF-4944-A20C-869E3EC374A7}"/>
    <cellStyle name="Normal 2 2 4 2 3 3 7" xfId="13693" xr:uid="{B4F7B5C4-69E9-48FD-92CF-48DBC77932FF}"/>
    <cellStyle name="Normal 2 2 4 2 3 4" xfId="3157" xr:uid="{00000000-0005-0000-0000-0000C4030000}"/>
    <cellStyle name="Normal 2 2 4 2 3 4 2" xfId="6214" xr:uid="{68A4C56B-52D9-48AA-ACA8-17EE6BC59CDD}"/>
    <cellStyle name="Normal 2 2 4 2 3 4 2 2" xfId="28023" xr:uid="{381603AB-51F4-4558-BF47-113DE99AE6E9}"/>
    <cellStyle name="Normal 2 2 4 2 3 4 2 3" xfId="15783" xr:uid="{E1BDD14A-692C-4F04-BE73-518FE4FA805C}"/>
    <cellStyle name="Normal 2 2 4 2 3 4 3" xfId="8236" xr:uid="{3A17D46A-29E8-4E76-8E19-EF54ACD4B71C}"/>
    <cellStyle name="Normal 2 2 4 2 3 4 3 2" xfId="18616" xr:uid="{C05099B4-AEE6-4492-A998-3E509271EBC2}"/>
    <cellStyle name="Normal 2 2 4 2 3 4 4" xfId="11069" xr:uid="{2C6AF62C-0AFA-4C56-8B81-6CD5554000E7}"/>
    <cellStyle name="Normal 2 2 4 2 3 4 4 2" xfId="21449" xr:uid="{46ECBCB4-4140-48FB-B3BB-76BB4596D026}"/>
    <cellStyle name="Normal 2 2 4 2 3 4 5" xfId="25354" xr:uid="{41420271-C229-4F12-A8C3-C45E90D69C07}"/>
    <cellStyle name="Normal 2 2 4 2 3 4 6" xfId="13691" xr:uid="{5817FFAA-34D2-4D74-BC0B-898F7709E16F}"/>
    <cellStyle name="Normal 2 2 4 2 3 5" xfId="2599" xr:uid="{00000000-0005-0000-0000-0000C5030000}"/>
    <cellStyle name="Normal 2 2 4 2 3 5 2" xfId="5863" xr:uid="{8A4BEA37-8FD8-4397-8FA6-1776F135E90E}"/>
    <cellStyle name="Normal 2 2 4 2 3 5 2 2" xfId="26604" xr:uid="{2B0A737C-5946-46D8-86A1-CE639C6376D8}"/>
    <cellStyle name="Normal 2 2 4 2 3 5 2 3" xfId="15270" xr:uid="{7714C8BD-4C09-49E4-A675-4A2A3A7EBE2F}"/>
    <cellStyle name="Normal 2 2 4 2 3 5 3" xfId="7723" xr:uid="{83312644-C190-4DE2-A05A-D2CB02D84EED}"/>
    <cellStyle name="Normal 2 2 4 2 3 5 3 2" xfId="18103" xr:uid="{E3E3A4D0-5FC6-442F-8EF7-1801A6DD01FC}"/>
    <cellStyle name="Normal 2 2 4 2 3 5 4" xfId="10556" xr:uid="{85A274E6-AB1F-421D-855F-FF5BC5D9A45A}"/>
    <cellStyle name="Normal 2 2 4 2 3 5 4 2" xfId="20936" xr:uid="{0C36F9B6-1F8A-40FD-8CA3-3E459FA87A3E}"/>
    <cellStyle name="Normal 2 2 4 2 3 5 5" xfId="23386" xr:uid="{93DA55E4-4537-4916-907E-0392790EAEF6}"/>
    <cellStyle name="Normal 2 2 4 2 3 5 6" xfId="12986" xr:uid="{3F549D23-DCC2-4F1B-ABBC-AC856BB18B35}"/>
    <cellStyle name="Normal 2 2 4 2 3 6" xfId="2321" xr:uid="{00000000-0005-0000-0000-0000C0030000}"/>
    <cellStyle name="Normal 2 2 4 2 3 6 2" xfId="7447" xr:uid="{9976F5AD-B946-4435-AF60-3F82B981EB91}"/>
    <cellStyle name="Normal 2 2 4 2 3 6 2 2" xfId="17827" xr:uid="{4E4FFECD-97F5-470F-A1F7-7D7112862757}"/>
    <cellStyle name="Normal 2 2 4 2 3 6 3" xfId="10280" xr:uid="{1CDBB532-7859-4A0D-BE5C-33FAED3D78BC}"/>
    <cellStyle name="Normal 2 2 4 2 3 6 3 2" xfId="20660" xr:uid="{9C4A01FD-2C23-458A-9657-67354914F195}"/>
    <cellStyle name="Normal 2 2 4 2 3 6 4" xfId="23663" xr:uid="{EC7BBC41-7451-484B-907E-BC4354195EF3}"/>
    <cellStyle name="Normal 2 2 4 2 3 6 5" xfId="14994" xr:uid="{66E40264-68CC-4F11-9621-02ACE31AE67B}"/>
    <cellStyle name="Normal 2 2 4 2 3 7" xfId="3840" xr:uid="{23EA705F-20C4-43AA-891D-3014BAC31BE4}"/>
    <cellStyle name="Normal 2 2 4 2 3 7 2" xfId="8672" xr:uid="{CF216A4A-E3FC-4ECD-A076-6EC7214B2585}"/>
    <cellStyle name="Normal 2 2 4 2 3 7 2 2" xfId="19052" xr:uid="{361070C4-EC75-4E4E-A83D-2952936E361E}"/>
    <cellStyle name="Normal 2 2 4 2 3 7 3" xfId="11505" xr:uid="{D9D67743-BBE3-4E16-A716-8FD7CE5A3935}"/>
    <cellStyle name="Normal 2 2 4 2 3 7 3 2" xfId="21885" xr:uid="{5F7EE2D8-B053-409E-95A2-9E1F6D1C462B}"/>
    <cellStyle name="Normal 2 2 4 2 3 7 4" xfId="16219" xr:uid="{988D23EC-7AE1-4359-B886-63B78F6D9286}"/>
    <cellStyle name="Normal 2 2 4 2 3 8" xfId="5081" xr:uid="{0B217810-9819-4D72-9703-40033B207891}"/>
    <cellStyle name="Normal 2 2 4 2 3 8 2" xfId="14378" xr:uid="{F6CE234F-EEC7-4AC8-BDD8-8BCB9B71EFE2}"/>
    <cellStyle name="Normal 2 2 4 2 3 9" xfId="6831" xr:uid="{CF338C0A-9C5A-40B4-803E-7787754A9871}"/>
    <cellStyle name="Normal 2 2 4 2 3 9 2" xfId="17211" xr:uid="{F700A31A-79C3-457A-A22E-BAFCB9786A30}"/>
    <cellStyle name="Normal 2 2 4 2 4" xfId="729" xr:uid="{00000000-0005-0000-0000-000085040000}"/>
    <cellStyle name="Normal 2 2 4 2 4 2" xfId="3160" xr:uid="{00000000-0005-0000-0000-0000C7030000}"/>
    <cellStyle name="Normal 2 2 4 2 4 2 2" xfId="6217" xr:uid="{80E48B82-3C34-40D3-9788-1D0DC13EFE6C}"/>
    <cellStyle name="Normal 2 2 4 2 4 2 2 2" xfId="27683" xr:uid="{1ACFCBBA-A51F-4249-9BD9-04D756965607}"/>
    <cellStyle name="Normal 2 2 4 2 4 2 2 3" xfId="15786" xr:uid="{81BA7999-FD7D-4CBD-B441-EC403C2A8945}"/>
    <cellStyle name="Normal 2 2 4 2 4 2 3" xfId="8239" xr:uid="{1BCB77AB-A035-4619-912F-68B8A65D1029}"/>
    <cellStyle name="Normal 2 2 4 2 4 2 3 2" xfId="18619" xr:uid="{2382335A-E3B0-40B3-A2FD-A29A63008124}"/>
    <cellStyle name="Normal 2 2 4 2 4 2 4" xfId="11072" xr:uid="{5F1C3224-08D4-435B-854B-F040467BF595}"/>
    <cellStyle name="Normal 2 2 4 2 4 2 4 2" xfId="21452" xr:uid="{AD30834A-3033-43EA-9F97-1EBB7381F8AE}"/>
    <cellStyle name="Normal 2 2 4 2 4 2 5" xfId="23001" xr:uid="{BE504945-8FD7-4F3D-B0E7-ADE7D69CD6EE}"/>
    <cellStyle name="Normal 2 2 4 2 4 2 6" xfId="13694" xr:uid="{F97A643D-40DB-431D-9772-81B29E66EFDA}"/>
    <cellStyle name="Normal 2 2 4 2 4 3" xfId="2720" xr:uid="{00000000-0005-0000-0000-0000C8030000}"/>
    <cellStyle name="Normal 2 2 4 2 4 3 2" xfId="5937" xr:uid="{6A8F2C84-EAC0-4E94-8D03-05CD3BC2E25D}"/>
    <cellStyle name="Normal 2 2 4 2 4 3 2 2" xfId="28706" xr:uid="{773E2714-BAA3-46A3-A053-B0C03B71BF19}"/>
    <cellStyle name="Normal 2 2 4 2 4 3 2 3" xfId="15390" xr:uid="{92EFF602-C511-45B1-9C01-DFB5E725DB28}"/>
    <cellStyle name="Normal 2 2 4 2 4 3 3" xfId="7843" xr:uid="{5FDAFDE8-4BFF-4804-AC58-584CFB114ED7}"/>
    <cellStyle name="Normal 2 2 4 2 4 3 3 2" xfId="18223" xr:uid="{689C8253-79CB-448D-98D3-AF66C2344D49}"/>
    <cellStyle name="Normal 2 2 4 2 4 3 4" xfId="10676" xr:uid="{18CF8772-8474-4A17-9CC2-CC41FFF96740}"/>
    <cellStyle name="Normal 2 2 4 2 4 3 4 2" xfId="21056" xr:uid="{79C2AF01-6A9A-4064-916D-A4A44190100B}"/>
    <cellStyle name="Normal 2 2 4 2 4 3 5" xfId="23239" xr:uid="{5031D9C5-652F-405D-9401-4F4ABD2E7DED}"/>
    <cellStyle name="Normal 2 2 4 2 4 3 6" xfId="13148" xr:uid="{3DCC7B6D-7B4F-4493-AAF2-5426EBE62873}"/>
    <cellStyle name="Normal 2 2 4 2 4 4" xfId="4157" xr:uid="{F97839D7-2F29-47B5-9650-9F95C736EDCE}"/>
    <cellStyle name="Normal 2 2 4 2 4 4 2" xfId="8928" xr:uid="{AFC92C82-B247-40B9-B5C4-000C1625DEC4}"/>
    <cellStyle name="Normal 2 2 4 2 4 4 2 2" xfId="19308" xr:uid="{11AB5E93-4EC5-4318-BEA2-8C1CD6B827EE}"/>
    <cellStyle name="Normal 2 2 4 2 4 4 3" xfId="11761" xr:uid="{DE6D08B3-D675-4A4A-9318-0CB51C55BD64}"/>
    <cellStyle name="Normal 2 2 4 2 4 4 3 2" xfId="22141" xr:uid="{55B23CBF-F06B-400C-B16E-7405E0D79965}"/>
    <cellStyle name="Normal 2 2 4 2 4 4 4" xfId="23936" xr:uid="{C28303E9-FE5B-41B5-8155-14EE36B0189E}"/>
    <cellStyle name="Normal 2 2 4 2 4 4 5" xfId="16475" xr:uid="{F38E235E-14B3-4379-A37E-2EA5BF4A5665}"/>
    <cellStyle name="Normal 2 2 4 2 4 5" xfId="5082" xr:uid="{A3A9E2AA-4F4D-465A-B580-3F74DCCEDF9C}"/>
    <cellStyle name="Normal 2 2 4 2 4 5 2" xfId="14379" xr:uid="{35F31F88-1FDD-459C-8290-8E093FA91295}"/>
    <cellStyle name="Normal 2 2 4 2 4 6" xfId="6832" xr:uid="{A7E96CBD-4BE6-4DB3-8A5F-607C9832827D}"/>
    <cellStyle name="Normal 2 2 4 2 4 6 2" xfId="17212" xr:uid="{47CC1DFF-70A8-4A45-B4CD-64C88620F661}"/>
    <cellStyle name="Normal 2 2 4 2 4 7" xfId="9665" xr:uid="{8C2793AA-1772-4408-B90E-B93D6CE30AD9}"/>
    <cellStyle name="Normal 2 2 4 2 4 7 2" xfId="20045" xr:uid="{D8D64D40-46D3-455B-8DC8-0F62A5372256}"/>
    <cellStyle name="Normal 2 2 4 2 4 8" xfId="25417" xr:uid="{09A46CB1-6C09-4A09-B6F6-4AA5BB78A2F2}"/>
    <cellStyle name="Normal 2 2 4 2 4 9" xfId="12712" xr:uid="{B0B5D202-6FFA-450B-BFB2-710CF2322D3C}"/>
    <cellStyle name="Normal 2 2 4 2 5" xfId="3161" xr:uid="{00000000-0005-0000-0000-0000C9030000}"/>
    <cellStyle name="Normal 2 2 4 2 5 2" xfId="4456" xr:uid="{6B641034-A6D4-477C-91CE-CECB14E4E9B0}"/>
    <cellStyle name="Normal 2 2 4 2 5 2 2" xfId="9227" xr:uid="{C88BDFF1-AD84-40D9-A63B-ED38DE18688B}"/>
    <cellStyle name="Normal 2 2 4 2 5 2 2 2" xfId="29218" xr:uid="{EFD13CD5-DA52-4A0A-9C16-F47348A3E03C}"/>
    <cellStyle name="Normal 2 2 4 2 5 2 2 3" xfId="19607" xr:uid="{A011B15C-1D8B-4917-8231-B758BEDC2B86}"/>
    <cellStyle name="Normal 2 2 4 2 5 2 3" xfId="12060" xr:uid="{C4E6AA50-CE78-4A94-9EA7-BD5DCB6D4CA9}"/>
    <cellStyle name="Normal 2 2 4 2 5 2 3 2" xfId="22440" xr:uid="{0DDA0262-690B-4EDE-AB00-49E8CA5E6D27}"/>
    <cellStyle name="Normal 2 2 4 2 5 2 4" xfId="24972" xr:uid="{7E25945D-41CB-4E5A-820E-5BAA229DBC97}"/>
    <cellStyle name="Normal 2 2 4 2 5 2 5" xfId="16774" xr:uid="{9A0B81B3-A948-4C12-ADFB-C3421C8B185C}"/>
    <cellStyle name="Normal 2 2 4 2 5 3" xfId="6218" xr:uid="{2F6E5A96-78D7-44C5-8D92-FCCC456F2684}"/>
    <cellStyle name="Normal 2 2 4 2 5 3 2" xfId="27353" xr:uid="{2D6D48EF-4F10-496B-AACA-4573B8589BBF}"/>
    <cellStyle name="Normal 2 2 4 2 5 3 3" xfId="15787" xr:uid="{86AD331C-9AB0-47A8-9A7A-C7486D49AB31}"/>
    <cellStyle name="Normal 2 2 4 2 5 4" xfId="8240" xr:uid="{5FCE930C-43B9-4DD9-825D-6CC12983D69F}"/>
    <cellStyle name="Normal 2 2 4 2 5 4 2" xfId="18620" xr:uid="{EB21A1C8-EB3C-49AA-AEEF-D47868D4CBE2}"/>
    <cellStyle name="Normal 2 2 4 2 5 5" xfId="11073" xr:uid="{B9F1B30D-3D24-42D5-9386-700A96C32E84}"/>
    <cellStyle name="Normal 2 2 4 2 5 5 2" xfId="21453" xr:uid="{4A0EA96A-E493-482C-B1B6-29177EC8A5F8}"/>
    <cellStyle name="Normal 2 2 4 2 5 6" xfId="24406" xr:uid="{D7B92CD4-E5ED-4ECE-8101-81AC5355AB1B}"/>
    <cellStyle name="Normal 2 2 4 2 5 7" xfId="13695" xr:uid="{C1337A35-F0AE-4195-88CB-6C0A47B6366C}"/>
    <cellStyle name="Normal 2 2 4 2 6" xfId="2898" xr:uid="{00000000-0005-0000-0000-0000CA030000}"/>
    <cellStyle name="Normal 2 2 4 2 6 2" xfId="6083" xr:uid="{EBE5517C-7808-4345-9A38-9B97D2A6E130}"/>
    <cellStyle name="Normal 2 2 4 2 6 2 2" xfId="27217" xr:uid="{717C1686-189F-4691-8E58-D1CBE5560D47}"/>
    <cellStyle name="Normal 2 2 4 2 6 2 3" xfId="15561" xr:uid="{0116A452-050C-46B3-8C7C-E99748F1BBC9}"/>
    <cellStyle name="Normal 2 2 4 2 6 3" xfId="8014" xr:uid="{DE012C2A-BD69-42B9-9D9B-D2DB0780C457}"/>
    <cellStyle name="Normal 2 2 4 2 6 3 2" xfId="18394" xr:uid="{92588661-0624-4D50-9828-761A157D2C29}"/>
    <cellStyle name="Normal 2 2 4 2 6 4" xfId="10847" xr:uid="{B3F965D0-CCBC-4392-964E-DF1BA2897A48}"/>
    <cellStyle name="Normal 2 2 4 2 6 4 2" xfId="21227" xr:uid="{EB95EE1A-66C9-44EE-8B7C-5F37544274F5}"/>
    <cellStyle name="Normal 2 2 4 2 6 5" xfId="24440" xr:uid="{560D1163-7E8A-40FB-997E-B3319AA422B3}"/>
    <cellStyle name="Normal 2 2 4 2 6 6" xfId="13410" xr:uid="{FF272E99-C8F8-4F05-B531-C8983C3D0D16}"/>
    <cellStyle name="Normal 2 2 4 2 7" xfId="2496" xr:uid="{00000000-0005-0000-0000-0000CB030000}"/>
    <cellStyle name="Normal 2 2 4 2 7 2" xfId="5778" xr:uid="{31309030-C44A-4DF6-A717-986C7DE4CB36}"/>
    <cellStyle name="Normal 2 2 4 2 7 2 2" xfId="25947" xr:uid="{33378617-B315-4FCA-B3E9-D33061B3F3C3}"/>
    <cellStyle name="Normal 2 2 4 2 7 2 3" xfId="15167" xr:uid="{B3326B84-62F2-4589-89AE-E1C741FC3BA2}"/>
    <cellStyle name="Normal 2 2 4 2 7 3" xfId="7620" xr:uid="{1419194F-CCE5-4A12-98E7-D2CF81EE53EF}"/>
    <cellStyle name="Normal 2 2 4 2 7 3 2" xfId="18000" xr:uid="{9656D95C-BB17-4E84-BA1F-034D72243BE1}"/>
    <cellStyle name="Normal 2 2 4 2 7 4" xfId="10453" xr:uid="{30E631D4-416A-455F-8A36-835A7E61AA0A}"/>
    <cellStyle name="Normal 2 2 4 2 7 4 2" xfId="20833" xr:uid="{E5F4A594-FA20-459E-8207-87DD2B6963ED}"/>
    <cellStyle name="Normal 2 2 4 2 7 5" xfId="24470" xr:uid="{2D345C72-3362-4EE5-AD33-91830D3EE00C}"/>
    <cellStyle name="Normal 2 2 4 2 7 6" xfId="12883" xr:uid="{D2242D32-BCD5-49B5-BD4D-6B412D8A36D1}"/>
    <cellStyle name="Normal 2 2 4 2 8" xfId="2190" xr:uid="{00000000-0005-0000-0000-0000B4030000}"/>
    <cellStyle name="Normal 2 2 4 2 8 2" xfId="7316" xr:uid="{360FC0EA-CF34-4040-B06B-83B5FB05D733}"/>
    <cellStyle name="Normal 2 2 4 2 8 2 2" xfId="17696" xr:uid="{73699C6E-C478-4F6B-AC38-229215922BFB}"/>
    <cellStyle name="Normal 2 2 4 2 8 3" xfId="10149" xr:uid="{44C70DFB-C5E9-4553-9F0F-622C6C402CB7}"/>
    <cellStyle name="Normal 2 2 4 2 8 3 2" xfId="20529" xr:uid="{55398FB5-6050-4E90-997B-8A9B9EFCAA27}"/>
    <cellStyle name="Normal 2 2 4 2 8 4" xfId="23005" xr:uid="{B66B3ADA-BFAF-45E3-B609-DABEFAC8AE24}"/>
    <cellStyle name="Normal 2 2 4 2 8 5" xfId="14863" xr:uid="{7B5D2042-9F94-4749-83CE-20242B6C78AA}"/>
    <cellStyle name="Normal 2 2 4 2 9" xfId="3928" xr:uid="{77B8B384-9D18-403A-B06F-12A51804B35C}"/>
    <cellStyle name="Normal 2 2 4 2 9 2" xfId="8759" xr:uid="{7755C901-2831-4F5A-B0A4-12186FA7A94A}"/>
    <cellStyle name="Normal 2 2 4 2 9 2 2" xfId="19139" xr:uid="{0FC10658-EF09-4DDA-992A-E98D96F8C54B}"/>
    <cellStyle name="Normal 2 2 4 2 9 3" xfId="11592" xr:uid="{D51FF9B7-F4D6-460B-9746-17D7FB36CD54}"/>
    <cellStyle name="Normal 2 2 4 2 9 3 2" xfId="21972" xr:uid="{0EE2E39E-C03E-4DE9-A76D-BA6523F548F1}"/>
    <cellStyle name="Normal 2 2 4 2 9 4" xfId="16306" xr:uid="{65EC3690-704E-47BD-A65D-BDEBD001C6C1}"/>
    <cellStyle name="Normal 2 2 4 3" xfId="730" xr:uid="{00000000-0005-0000-0000-000086040000}"/>
    <cellStyle name="Normal 2 2 4 3 10" xfId="5083" xr:uid="{3059EF97-232C-42F5-8B53-D6134C3313AA}"/>
    <cellStyle name="Normal 2 2 4 3 10 2" xfId="14380" xr:uid="{0AA44285-8348-4AEA-B139-0B4B710CF248}"/>
    <cellStyle name="Normal 2 2 4 3 11" xfId="6833" xr:uid="{A5F7D9AC-56F7-4DE8-8E78-E478BFFA8DE0}"/>
    <cellStyle name="Normal 2 2 4 3 11 2" xfId="17213" xr:uid="{ED8F7ACA-68F6-4A91-8D3B-A144DEAE3E6C}"/>
    <cellStyle name="Normal 2 2 4 3 12" xfId="9666" xr:uid="{3E967C1F-FC5E-4FFA-9158-E0CE5F932165}"/>
    <cellStyle name="Normal 2 2 4 3 12 2" xfId="20046" xr:uid="{71C901C3-1818-438E-A876-F2F1AAA5B5D5}"/>
    <cellStyle name="Normal 2 2 4 3 13" xfId="23260" xr:uid="{0686F330-0275-48BC-8744-E0DB747F821D}"/>
    <cellStyle name="Normal 2 2 4 3 14" xfId="12458" xr:uid="{10887C6C-5FAB-40D5-82E6-32A4C52AAFD2}"/>
    <cellStyle name="Normal 2 2 4 3 2" xfId="731" xr:uid="{00000000-0005-0000-0000-000087040000}"/>
    <cellStyle name="Normal 2 2 4 3 2 10" xfId="9667" xr:uid="{21E94FA6-12AC-4D04-852F-FC1D262DD70B}"/>
    <cellStyle name="Normal 2 2 4 3 2 10 2" xfId="20047" xr:uid="{FB4673F3-C970-4EDA-9105-0CBDA575E2D7}"/>
    <cellStyle name="Normal 2 2 4 3 2 11" xfId="25101" xr:uid="{E8DEBEDF-D8F1-4968-9CE0-0C098C4223E3}"/>
    <cellStyle name="Normal 2 2 4 3 2 12" xfId="12555" xr:uid="{916C9A0D-AFD0-49AF-B15E-B62E35C99B0A}"/>
    <cellStyle name="Normal 2 2 4 3 2 2" xfId="732" xr:uid="{00000000-0005-0000-0000-000088040000}"/>
    <cellStyle name="Normal 2 2 4 3 2 2 2" xfId="3163" xr:uid="{00000000-0005-0000-0000-0000CF030000}"/>
    <cellStyle name="Normal 2 2 4 3 2 2 2 2" xfId="6220" xr:uid="{26C0A590-91FA-45F9-A1D0-B827B251085C}"/>
    <cellStyle name="Normal 2 2 4 3 2 2 2 2 2" xfId="27918" xr:uid="{71FF5FC3-1A8D-4D83-8D2D-16C36B6F2A51}"/>
    <cellStyle name="Normal 2 2 4 3 2 2 2 2 3" xfId="26132" xr:uid="{2EC56C41-CD9A-40C7-8937-ADB7A313DE94}"/>
    <cellStyle name="Normal 2 2 4 3 2 2 2 2 4" xfId="15789" xr:uid="{6AB1EC09-C0CB-4409-AFEE-D27033E15864}"/>
    <cellStyle name="Normal 2 2 4 3 2 2 2 3" xfId="8242" xr:uid="{5D4BDDD8-1A86-4178-9196-CFA33212C2B7}"/>
    <cellStyle name="Normal 2 2 4 3 2 2 2 3 2" xfId="28873" xr:uid="{2F29D525-AAE6-4F18-9BED-6F63C9836854}"/>
    <cellStyle name="Normal 2 2 4 3 2 2 2 3 3" xfId="18622" xr:uid="{CA78F776-1862-4665-9DBB-ECE0D2A7B947}"/>
    <cellStyle name="Normal 2 2 4 3 2 2 2 4" xfId="11075" xr:uid="{3A9C77D3-6F36-47E7-A8B7-BA68FE6F2D21}"/>
    <cellStyle name="Normal 2 2 4 3 2 2 2 4 2" xfId="21455" xr:uid="{C628A8E1-27CF-4C5A-A9DA-61E218083264}"/>
    <cellStyle name="Normal 2 2 4 3 2 2 2 5" xfId="24080" xr:uid="{FCB705DE-50A7-4201-ABC1-427567871AAC}"/>
    <cellStyle name="Normal 2 2 4 3 2 2 2 6" xfId="13697" xr:uid="{02A6371B-FBDA-487C-A6D8-975E10908147}"/>
    <cellStyle name="Normal 2 2 4 3 2 2 3" xfId="4292" xr:uid="{07B1601E-3DBF-46BB-A7DD-195EEEFD7FD4}"/>
    <cellStyle name="Normal 2 2 4 3 2 2 3 2" xfId="9063" xr:uid="{B4CD8E1A-C4F3-41B5-AC9E-993474979B09}"/>
    <cellStyle name="Normal 2 2 4 3 2 2 3 2 2" xfId="29106" xr:uid="{A3F9DD3E-5183-4DC5-81BE-2027DB9938ED}"/>
    <cellStyle name="Normal 2 2 4 3 2 2 3 2 3" xfId="19443" xr:uid="{70809F72-09CB-4299-B6CD-9816DE603F43}"/>
    <cellStyle name="Normal 2 2 4 3 2 2 3 3" xfId="11896" xr:uid="{6E20FC59-DBAC-4007-ADEC-AEFDF951EBC9}"/>
    <cellStyle name="Normal 2 2 4 3 2 2 3 3 2" xfId="22276" xr:uid="{5E705BC8-1D4A-42C8-A708-7B83689B7053}"/>
    <cellStyle name="Normal 2 2 4 3 2 2 3 4" xfId="24210" xr:uid="{078D9B0D-52F5-423F-9549-99DB14E66069}"/>
    <cellStyle name="Normal 2 2 4 3 2 2 3 5" xfId="16610" xr:uid="{E42C96D1-F37F-4BD6-A47D-C7EAF8855C14}"/>
    <cellStyle name="Normal 2 2 4 3 2 2 4" xfId="5085" xr:uid="{3A477A92-907E-4C46-A096-06F2EB0A805D}"/>
    <cellStyle name="Normal 2 2 4 3 2 2 4 2" xfId="26033" xr:uid="{B14913F4-850F-4665-B7F3-26E7E7B342A5}"/>
    <cellStyle name="Normal 2 2 4 3 2 2 4 3" xfId="14382" xr:uid="{C0F55250-55D9-4CCC-9FBC-E1E474279F8C}"/>
    <cellStyle name="Normal 2 2 4 3 2 2 5" xfId="6835" xr:uid="{7FD871C6-3A32-474F-B802-222A10471E41}"/>
    <cellStyle name="Normal 2 2 4 3 2 2 5 2" xfId="17215" xr:uid="{3F6631FC-741E-4F25-8958-635B0FBD3528}"/>
    <cellStyle name="Normal 2 2 4 3 2 2 6" xfId="9668" xr:uid="{2AE24CB6-BC9C-457B-845A-8D006269537F}"/>
    <cellStyle name="Normal 2 2 4 3 2 2 6 2" xfId="20048" xr:uid="{15CCDE29-825B-47FF-BC5E-09ACEDA7BD60}"/>
    <cellStyle name="Normal 2 2 4 3 2 2 7" xfId="23931" xr:uid="{30C65FB4-58DF-4101-9415-A1C3411180C9}"/>
    <cellStyle name="Normal 2 2 4 3 2 2 8" xfId="13153" xr:uid="{3BD4FE24-3675-48D9-8C8D-3DA74E8F242A}"/>
    <cellStyle name="Normal 2 2 4 3 2 3" xfId="3164" xr:uid="{00000000-0005-0000-0000-0000D0030000}"/>
    <cellStyle name="Normal 2 2 4 3 2 3 2" xfId="4457" xr:uid="{6ECB643E-2057-4553-BD8F-AD024F4885D9}"/>
    <cellStyle name="Normal 2 2 4 3 2 3 2 2" xfId="9228" xr:uid="{C6B779D1-C9C9-4636-9F77-87A507038BD4}"/>
    <cellStyle name="Normal 2 2 4 3 2 3 2 2 2" xfId="29219" xr:uid="{0A5239C5-AA28-4786-9D59-A31E79F75B9B}"/>
    <cellStyle name="Normal 2 2 4 3 2 3 2 2 3" xfId="19608" xr:uid="{60571E30-4C62-4014-95CE-71B2BFD014CF}"/>
    <cellStyle name="Normal 2 2 4 3 2 3 2 3" xfId="12061" xr:uid="{F18DABCF-FD8C-4ED6-953F-84B87DD582E5}"/>
    <cellStyle name="Normal 2 2 4 3 2 3 2 3 2" xfId="22441" xr:uid="{08847699-7074-47A9-9945-C533DCEE5CE8}"/>
    <cellStyle name="Normal 2 2 4 3 2 3 2 4" xfId="25229" xr:uid="{936D4E5A-43D0-4F27-97DE-9C79FE9E276F}"/>
    <cellStyle name="Normal 2 2 4 3 2 3 2 5" xfId="16775" xr:uid="{9B509FC5-8E86-487F-9EE2-EFDB4623DC6F}"/>
    <cellStyle name="Normal 2 2 4 3 2 3 3" xfId="6221" xr:uid="{E9024C08-908A-402F-BF49-66143836B8BE}"/>
    <cellStyle name="Normal 2 2 4 3 2 3 3 2" xfId="28665" xr:uid="{BAEA2FF9-2083-431A-B9C8-6DF3E29FB3EA}"/>
    <cellStyle name="Normal 2 2 4 3 2 3 3 3" xfId="15790" xr:uid="{36C048B4-878F-420D-93AA-2CBD17EAFC20}"/>
    <cellStyle name="Normal 2 2 4 3 2 3 4" xfId="8243" xr:uid="{05B8AE77-5A94-4141-9021-064B6755F9FA}"/>
    <cellStyle name="Normal 2 2 4 3 2 3 4 2" xfId="18623" xr:uid="{C9A2A75F-CEF3-4DA5-8DA3-C2DFDC1C974C}"/>
    <cellStyle name="Normal 2 2 4 3 2 3 5" xfId="11076" xr:uid="{473B2FDE-74B4-4F4D-8BC1-D967B6573F60}"/>
    <cellStyle name="Normal 2 2 4 3 2 3 5 2" xfId="21456" xr:uid="{1F7EAFA3-0ACB-40E8-BBDD-8F323DBAB262}"/>
    <cellStyle name="Normal 2 2 4 3 2 3 6" xfId="23444" xr:uid="{D763C4D2-87C6-46B4-B78A-F133E50DE6EB}"/>
    <cellStyle name="Normal 2 2 4 3 2 3 7" xfId="13698" xr:uid="{FCE565A6-FF94-4CFE-B2D9-64C5F9FDD6F7}"/>
    <cellStyle name="Normal 2 2 4 3 2 4" xfId="3162" xr:uid="{00000000-0005-0000-0000-0000D1030000}"/>
    <cellStyle name="Normal 2 2 4 3 2 4 2" xfId="6219" xr:uid="{DDD380AD-F8A6-4E82-ABDB-A89D39D39C8A}"/>
    <cellStyle name="Normal 2 2 4 3 2 4 2 2" xfId="28522" xr:uid="{7BCE47EA-961D-45CB-B9BB-D5D815E0D30C}"/>
    <cellStyle name="Normal 2 2 4 3 2 4 2 3" xfId="15788" xr:uid="{4DD44714-6D4E-4029-AB9C-DD35E6BB20E8}"/>
    <cellStyle name="Normal 2 2 4 3 2 4 3" xfId="8241" xr:uid="{A2823BCA-1871-45A0-8C28-B3B038F07FFC}"/>
    <cellStyle name="Normal 2 2 4 3 2 4 3 2" xfId="18621" xr:uid="{E72ED07E-6DE5-4280-B557-A205A74D5352}"/>
    <cellStyle name="Normal 2 2 4 3 2 4 4" xfId="11074" xr:uid="{5C806EF6-2EF1-4031-A31C-D976D50AEC63}"/>
    <cellStyle name="Normal 2 2 4 3 2 4 4 2" xfId="21454" xr:uid="{31F5F408-FA18-44E7-BE38-79B696F04B1E}"/>
    <cellStyle name="Normal 2 2 4 3 2 4 5" xfId="23169" xr:uid="{215FB270-2EB6-4081-84EF-9B9CB09BD67D}"/>
    <cellStyle name="Normal 2 2 4 3 2 4 6" xfId="13696" xr:uid="{D216EE99-5BF9-44A0-8CE3-DF3BDD6A932E}"/>
    <cellStyle name="Normal 2 2 4 3 2 5" xfId="2533" xr:uid="{00000000-0005-0000-0000-0000D2030000}"/>
    <cellStyle name="Normal 2 2 4 3 2 5 2" xfId="5806" xr:uid="{ABA7F4F9-1855-49AC-8957-1FEA0DC3DB39}"/>
    <cellStyle name="Normal 2 2 4 3 2 5 2 2" xfId="26054" xr:uid="{226B60CD-1EE2-4CC0-9990-7A820F86F183}"/>
    <cellStyle name="Normal 2 2 4 3 2 5 2 3" xfId="15204" xr:uid="{7DB3FF16-ACC1-4DD9-A040-1F9A32834FEB}"/>
    <cellStyle name="Normal 2 2 4 3 2 5 3" xfId="7657" xr:uid="{36F3AEF2-E753-4C43-9BA9-54DAC791480F}"/>
    <cellStyle name="Normal 2 2 4 3 2 5 3 2" xfId="18037" xr:uid="{EF43BF01-89A1-4F33-8776-E57D1EA73B9D}"/>
    <cellStyle name="Normal 2 2 4 3 2 5 4" xfId="10490" xr:uid="{6641D8B0-3129-44AC-AF93-12FF2A7D8237}"/>
    <cellStyle name="Normal 2 2 4 3 2 5 4 2" xfId="20870" xr:uid="{DF1F54C4-01C1-4352-B717-6C4D25DB9831}"/>
    <cellStyle name="Normal 2 2 4 3 2 5 5" xfId="24188" xr:uid="{1EDD6420-E7E5-4A43-BDEA-F70068981CA2}"/>
    <cellStyle name="Normal 2 2 4 3 2 5 6" xfId="12920" xr:uid="{4173A2E7-EB72-49EC-BEA0-01AEA58AE056}"/>
    <cellStyle name="Normal 2 2 4 3 2 6" xfId="2322" xr:uid="{00000000-0005-0000-0000-0000CD030000}"/>
    <cellStyle name="Normal 2 2 4 3 2 6 2" xfId="7448" xr:uid="{EBC63B61-750D-47DC-9110-0E2E94C4DDE8}"/>
    <cellStyle name="Normal 2 2 4 3 2 6 2 2" xfId="17828" xr:uid="{60A00CEB-4AA0-4D5F-80AA-A7BD95F2B89C}"/>
    <cellStyle name="Normal 2 2 4 3 2 6 3" xfId="10281" xr:uid="{85809369-768D-4E58-B75D-2168E11307D9}"/>
    <cellStyle name="Normal 2 2 4 3 2 6 3 2" xfId="20661" xr:uid="{7E852C4D-A675-4788-8064-88E8ECC07D92}"/>
    <cellStyle name="Normal 2 2 4 3 2 6 4" xfId="24215" xr:uid="{21A06A83-CF38-4707-A922-B96C499715B5}"/>
    <cellStyle name="Normal 2 2 4 3 2 6 5" xfId="14995" xr:uid="{F334D071-8667-43E8-8B44-C2FC25DB8516}"/>
    <cellStyle name="Normal 2 2 4 3 2 7" xfId="3841" xr:uid="{69D28288-5F70-4C1A-912E-84318F7A6C44}"/>
    <cellStyle name="Normal 2 2 4 3 2 7 2" xfId="8673" xr:uid="{F72F5C99-3A99-48D9-9A4B-CC2AEA1465DE}"/>
    <cellStyle name="Normal 2 2 4 3 2 7 2 2" xfId="19053" xr:uid="{86FE62B0-B63C-4434-8AB8-6DFE92940595}"/>
    <cellStyle name="Normal 2 2 4 3 2 7 3" xfId="11506" xr:uid="{6011C382-14FA-4577-95CC-BF29326EA706}"/>
    <cellStyle name="Normal 2 2 4 3 2 7 3 2" xfId="21886" xr:uid="{E5EB3F4E-A042-4209-AFBC-A3D59D5E05A5}"/>
    <cellStyle name="Normal 2 2 4 3 2 7 4" xfId="16220" xr:uid="{EC9B803B-DB72-4E56-ABCF-8BA68EF9B496}"/>
    <cellStyle name="Normal 2 2 4 3 2 8" xfId="5084" xr:uid="{1E76D4DE-19AD-44C1-8278-CC2A700AC1A1}"/>
    <cellStyle name="Normal 2 2 4 3 2 8 2" xfId="14381" xr:uid="{9DD4F671-417E-4F42-B947-374FF1773813}"/>
    <cellStyle name="Normal 2 2 4 3 2 9" xfId="6834" xr:uid="{5FDD0368-EF99-43F3-B5FE-42391F0DB1E2}"/>
    <cellStyle name="Normal 2 2 4 3 2 9 2" xfId="17214" xr:uid="{A514DBD5-8E02-4554-AA8F-41A4D07D35F6}"/>
    <cellStyle name="Normal 2 2 4 3 3" xfId="733" xr:uid="{00000000-0005-0000-0000-000089040000}"/>
    <cellStyle name="Normal 2 2 4 3 3 10" xfId="22849" xr:uid="{CEC1A341-924B-422F-8F57-0FC5F69460C1}"/>
    <cellStyle name="Normal 2 2 4 3 3 11" xfId="12713" xr:uid="{821D4DDC-A1CE-48F9-A986-7F81534829F1}"/>
    <cellStyle name="Normal 2 2 4 3 3 2" xfId="2724" xr:uid="{00000000-0005-0000-0000-0000D4030000}"/>
    <cellStyle name="Normal 2 2 4 3 3 2 2" xfId="3166" xr:uid="{00000000-0005-0000-0000-0000D5030000}"/>
    <cellStyle name="Normal 2 2 4 3 3 2 2 2" xfId="6223" xr:uid="{283A9E77-7630-4E85-B3E3-382FA161C6A3}"/>
    <cellStyle name="Normal 2 2 4 3 3 2 2 2 2" xfId="27991" xr:uid="{50DC885E-21A8-4DF1-BE95-A351E47FAAAE}"/>
    <cellStyle name="Normal 2 2 4 3 3 2 2 2 3" xfId="15792" xr:uid="{7D2BD9E7-1380-4EEF-B550-3E5D22FB4D1A}"/>
    <cellStyle name="Normal 2 2 4 3 3 2 2 3" xfId="8245" xr:uid="{ACFA4F86-5619-49E0-BE79-C658653E8ED8}"/>
    <cellStyle name="Normal 2 2 4 3 3 2 2 3 2" xfId="18625" xr:uid="{171EB711-32D2-4306-8780-2AAE1FAC0DF7}"/>
    <cellStyle name="Normal 2 2 4 3 3 2 2 4" xfId="11078" xr:uid="{270972CF-11F5-4D55-8A19-0A683006258D}"/>
    <cellStyle name="Normal 2 2 4 3 3 2 2 4 2" xfId="21458" xr:uid="{2F457793-A942-4A5E-80D2-59400D3A6DA1}"/>
    <cellStyle name="Normal 2 2 4 3 3 2 2 5" xfId="24771" xr:uid="{3079E039-2E5E-47E5-B7DB-68754BE3B129}"/>
    <cellStyle name="Normal 2 2 4 3 3 2 2 6" xfId="13700" xr:uid="{D2C1D659-440D-4D93-A0F9-F37D81F65679}"/>
    <cellStyle name="Normal 2 2 4 3 3 2 3" xfId="4293" xr:uid="{191A8EF1-D13D-4414-A376-D351141EE398}"/>
    <cellStyle name="Normal 2 2 4 3 3 2 3 2" xfId="9064" xr:uid="{6DB2C5DE-ED2A-425C-BF46-83DAAF4958F7}"/>
    <cellStyle name="Normal 2 2 4 3 3 2 3 2 2" xfId="29107" xr:uid="{14F8D509-7648-489D-A2C1-DB7949934A4C}"/>
    <cellStyle name="Normal 2 2 4 3 3 2 3 2 3" xfId="19444" xr:uid="{0DA404BA-7113-452E-8E1F-995F73F6052B}"/>
    <cellStyle name="Normal 2 2 4 3 3 2 3 3" xfId="11897" xr:uid="{3079DFBF-0BA1-4C9C-9B1C-E8940662EB4F}"/>
    <cellStyle name="Normal 2 2 4 3 3 2 3 3 2" xfId="22277" xr:uid="{05F3A403-F906-4885-B14E-FE3B95731D51}"/>
    <cellStyle name="Normal 2 2 4 3 3 2 3 4" xfId="23402" xr:uid="{A48E663D-0C61-47F3-938C-93FDD88C7C7F}"/>
    <cellStyle name="Normal 2 2 4 3 3 2 3 5" xfId="16611" xr:uid="{76D81495-0662-4D09-AC35-D3BE53AB8C7E}"/>
    <cellStyle name="Normal 2 2 4 3 3 2 4" xfId="5941" xr:uid="{DD9D754C-CD03-4D8D-99F5-3776484004E2}"/>
    <cellStyle name="Normal 2 2 4 3 3 2 4 2" xfId="28031" xr:uid="{FE2E8B85-9DB5-48A5-84A3-EDCC66B0F52C}"/>
    <cellStyle name="Normal 2 2 4 3 3 2 4 3" xfId="15394" xr:uid="{006CE858-8570-4565-AC38-80D34CDD1B77}"/>
    <cellStyle name="Normal 2 2 4 3 3 2 5" xfId="7847" xr:uid="{9CA07D88-C91C-4916-8575-D646B4667FCC}"/>
    <cellStyle name="Normal 2 2 4 3 3 2 5 2" xfId="18227" xr:uid="{21F92027-9D25-4378-9D33-35634CB8166B}"/>
    <cellStyle name="Normal 2 2 4 3 3 2 6" xfId="10680" xr:uid="{5C66D779-9D41-4548-BFEF-07C570BC3BA8}"/>
    <cellStyle name="Normal 2 2 4 3 3 2 6 2" xfId="21060" xr:uid="{E15CF1AE-71E8-4D9B-A044-EE6DD83F58CC}"/>
    <cellStyle name="Normal 2 2 4 3 3 2 7" xfId="22839" xr:uid="{72C6AD08-1003-4FE9-976D-CFB249A8A42C}"/>
    <cellStyle name="Normal 2 2 4 3 3 2 8" xfId="13154" xr:uid="{F75B8599-18D7-4F1D-AE74-0C7B4E013C69}"/>
    <cellStyle name="Normal 2 2 4 3 3 3" xfId="3167" xr:uid="{00000000-0005-0000-0000-0000D6030000}"/>
    <cellStyle name="Normal 2 2 4 3 3 3 2" xfId="4458" xr:uid="{A3B66D1A-ABAB-4E21-BEC4-DEE2A14EAF2C}"/>
    <cellStyle name="Normal 2 2 4 3 3 3 2 2" xfId="9229" xr:uid="{FE138AC9-67BB-417E-8BD0-B6614706E5F3}"/>
    <cellStyle name="Normal 2 2 4 3 3 3 2 2 2" xfId="29220" xr:uid="{8AF273BF-B452-4F75-A237-9E2096E8BFE2}"/>
    <cellStyle name="Normal 2 2 4 3 3 3 2 2 3" xfId="19609" xr:uid="{331115A6-9939-4BD6-A159-B320B65B8266}"/>
    <cellStyle name="Normal 2 2 4 3 3 3 2 3" xfId="12062" xr:uid="{6E2E4BDD-099B-4693-A400-2D4A93C14353}"/>
    <cellStyle name="Normal 2 2 4 3 3 3 2 3 2" xfId="22442" xr:uid="{0DAF4A85-5470-4DB3-BC38-503C5C360503}"/>
    <cellStyle name="Normal 2 2 4 3 3 3 2 4" xfId="25796" xr:uid="{2A946675-A47E-4F59-B65E-4319D4DA4E8C}"/>
    <cellStyle name="Normal 2 2 4 3 3 3 2 5" xfId="16776" xr:uid="{EAFD58DF-5A4C-44DD-A876-798163A7FC31}"/>
    <cellStyle name="Normal 2 2 4 3 3 3 3" xfId="6224" xr:uid="{DE7F496F-0F4D-41B7-9F34-CC358E61B5F6}"/>
    <cellStyle name="Normal 2 2 4 3 3 3 3 2" xfId="28727" xr:uid="{C5DFB8F9-E611-4B43-91C9-0CE06620CFAC}"/>
    <cellStyle name="Normal 2 2 4 3 3 3 3 3" xfId="15793" xr:uid="{B7C6DBD8-325B-48E4-B648-5FA4E1C65FB1}"/>
    <cellStyle name="Normal 2 2 4 3 3 3 4" xfId="8246" xr:uid="{0B9B40C3-93CA-40D3-9465-97B46D9B4F09}"/>
    <cellStyle name="Normal 2 2 4 3 3 3 4 2" xfId="18626" xr:uid="{98E2589F-7DF8-4E91-9ED6-8316ED8072AA}"/>
    <cellStyle name="Normal 2 2 4 3 3 3 5" xfId="11079" xr:uid="{E4D218ED-BE0A-467A-BD31-7FAB60C1D2D9}"/>
    <cellStyle name="Normal 2 2 4 3 3 3 5 2" xfId="21459" xr:uid="{A40EF03E-A29D-42C7-9CBB-E1C1D1AF4BCA}"/>
    <cellStyle name="Normal 2 2 4 3 3 3 6" xfId="25491" xr:uid="{C59BF053-2A90-4F10-83E3-74DA0261C7A4}"/>
    <cellStyle name="Normal 2 2 4 3 3 3 7" xfId="13701" xr:uid="{16435DC8-AC74-4B76-BF49-7459A28D3542}"/>
    <cellStyle name="Normal 2 2 4 3 3 4" xfId="3165" xr:uid="{00000000-0005-0000-0000-0000D7030000}"/>
    <cellStyle name="Normal 2 2 4 3 3 4 2" xfId="6222" xr:uid="{D1BB231E-944E-4CD7-9320-0D3458026B6E}"/>
    <cellStyle name="Normal 2 2 4 3 3 4 2 2" xfId="28587" xr:uid="{9A57680E-5D61-4F34-A2B4-F3338BCBFC38}"/>
    <cellStyle name="Normal 2 2 4 3 3 4 2 3" xfId="15791" xr:uid="{6D13F63D-7DAD-476A-8C9C-F3576C8D746C}"/>
    <cellStyle name="Normal 2 2 4 3 3 4 3" xfId="8244" xr:uid="{6D920A5E-3220-4E74-9932-CCACE8C593F1}"/>
    <cellStyle name="Normal 2 2 4 3 3 4 3 2" xfId="18624" xr:uid="{A6AE1770-21CF-43EE-870E-D28640A55474}"/>
    <cellStyle name="Normal 2 2 4 3 3 4 4" xfId="11077" xr:uid="{8E6CA02C-A105-4C6B-9239-667DDF682A05}"/>
    <cellStyle name="Normal 2 2 4 3 3 4 4 2" xfId="21457" xr:uid="{C4A6AC0A-A935-4842-89AA-29282D55441C}"/>
    <cellStyle name="Normal 2 2 4 3 3 4 5" xfId="24045" xr:uid="{CD5376F9-06E6-4DA5-A04A-7F331A2D8C16}"/>
    <cellStyle name="Normal 2 2 4 3 3 4 6" xfId="13699" xr:uid="{260C9978-BE48-4395-8152-B9EBF5CDF420}"/>
    <cellStyle name="Normal 2 2 4 3 3 5" xfId="2635" xr:uid="{00000000-0005-0000-0000-0000D8030000}"/>
    <cellStyle name="Normal 2 2 4 3 3 5 2" xfId="5896" xr:uid="{62BB0CE7-C56D-499D-8000-CF4A2E9AB2A8}"/>
    <cellStyle name="Normal 2 2 4 3 3 5 2 2" xfId="26639" xr:uid="{8016F2D5-18E9-42FC-B1B3-1F0EE505FE60}"/>
    <cellStyle name="Normal 2 2 4 3 3 5 2 3" xfId="15306" xr:uid="{91C83F88-50C8-4F96-8471-6B29CE261260}"/>
    <cellStyle name="Normal 2 2 4 3 3 5 3" xfId="7759" xr:uid="{956AF1D3-332F-4758-9A6A-C84F119C9CF1}"/>
    <cellStyle name="Normal 2 2 4 3 3 5 3 2" xfId="18139" xr:uid="{2203E712-C440-49BB-A583-8188FADBEACF}"/>
    <cellStyle name="Normal 2 2 4 3 3 5 4" xfId="10592" xr:uid="{0DED0F32-A4AF-4497-AA27-66ED0B92261A}"/>
    <cellStyle name="Normal 2 2 4 3 3 5 4 2" xfId="20972" xr:uid="{38DB6BB6-B8C3-4AED-B2C2-12D996747E28}"/>
    <cellStyle name="Normal 2 2 4 3 3 5 5" xfId="23455" xr:uid="{7F77F9B4-6556-4DF9-87F8-804E4AA5F2C7}"/>
    <cellStyle name="Normal 2 2 4 3 3 5 6" xfId="13023" xr:uid="{4C4C2593-02AF-44F4-AE3C-9D78009787D3}"/>
    <cellStyle name="Normal 2 2 4 3 3 6" xfId="4158" xr:uid="{EBDB3A89-EBAD-4B1E-8181-2FF9550A4D1D}"/>
    <cellStyle name="Normal 2 2 4 3 3 6 2" xfId="8929" xr:uid="{9F1ADC49-7665-460F-8E15-004CC432AD29}"/>
    <cellStyle name="Normal 2 2 4 3 3 6 2 2" xfId="19309" xr:uid="{918BD120-0F49-4AAE-BD85-BDF44CF56A20}"/>
    <cellStyle name="Normal 2 2 4 3 3 6 3" xfId="11762" xr:uid="{DAA9725E-3634-43D0-8915-9B847C77881D}"/>
    <cellStyle name="Normal 2 2 4 3 3 6 3 2" xfId="22142" xr:uid="{61EE808C-906E-44FF-AF90-16BEFB93B86B}"/>
    <cellStyle name="Normal 2 2 4 3 3 6 4" xfId="23580" xr:uid="{D4DB859A-A753-4FF2-855A-E2B4FD3C926C}"/>
    <cellStyle name="Normal 2 2 4 3 3 6 5" xfId="16476" xr:uid="{69E73FD2-9FCF-4424-A9F5-91CF56A87E55}"/>
    <cellStyle name="Normal 2 2 4 3 3 7" xfId="5086" xr:uid="{5B35F721-CC05-4F6C-9E95-39FAFC246746}"/>
    <cellStyle name="Normal 2 2 4 3 3 7 2" xfId="14383" xr:uid="{8A5093C6-FEA8-4D14-8BBC-0D67C682D0B7}"/>
    <cellStyle name="Normal 2 2 4 3 3 8" xfId="6836" xr:uid="{D426F11E-EFF8-43D8-9175-D5D65ABAE0C9}"/>
    <cellStyle name="Normal 2 2 4 3 3 8 2" xfId="17216" xr:uid="{3F6B70EE-BA74-4290-B633-7DA248AF6262}"/>
    <cellStyle name="Normal 2 2 4 3 3 9" xfId="9669" xr:uid="{229FE26D-1023-4A4D-A1C7-4055EDE62281}"/>
    <cellStyle name="Normal 2 2 4 3 3 9 2" xfId="20049" xr:uid="{504CD759-BF66-4E2B-81BB-E4A7ACAF66AE}"/>
    <cellStyle name="Normal 2 2 4 3 4" xfId="734" xr:uid="{00000000-0005-0000-0000-00008A040000}"/>
    <cellStyle name="Normal 2 2 4 3 4 2" xfId="3168" xr:uid="{00000000-0005-0000-0000-0000DA030000}"/>
    <cellStyle name="Normal 2 2 4 3 4 2 2" xfId="6225" xr:uid="{F765A875-AD5D-4C75-89E3-B8DA94E1753C}"/>
    <cellStyle name="Normal 2 2 4 3 4 2 2 2" xfId="27651" xr:uid="{252BA372-D21C-4DDE-845C-77AD841EC16F}"/>
    <cellStyle name="Normal 2 2 4 3 4 2 2 3" xfId="15794" xr:uid="{C271E321-8DC5-4A7F-A305-A8B025AB3CFA}"/>
    <cellStyle name="Normal 2 2 4 3 4 2 3" xfId="8247" xr:uid="{F9E7A9E0-7922-4E92-B3B1-BCBF9E3E4303}"/>
    <cellStyle name="Normal 2 2 4 3 4 2 3 2" xfId="18627" xr:uid="{14EFE4A3-625C-4E93-9608-332A8C3FB2D8}"/>
    <cellStyle name="Normal 2 2 4 3 4 2 4" xfId="11080" xr:uid="{1772275B-840F-4255-B9C0-A38062491EBD}"/>
    <cellStyle name="Normal 2 2 4 3 4 2 4 2" xfId="21460" xr:uid="{75EB25FD-3545-4591-BFCE-C128F8B5B590}"/>
    <cellStyle name="Normal 2 2 4 3 4 2 5" xfId="25441" xr:uid="{0FDC8DA2-1FDB-42FF-A72C-C284E265754E}"/>
    <cellStyle name="Normal 2 2 4 3 4 2 6" xfId="13702" xr:uid="{F6DEB117-66E8-499B-B0B1-CCEB661EEE63}"/>
    <cellStyle name="Normal 2 2 4 3 4 3" xfId="4291" xr:uid="{8FE3214D-0C93-4573-8449-E1F34DDE5BD5}"/>
    <cellStyle name="Normal 2 2 4 3 4 3 2" xfId="9062" xr:uid="{0BD680EC-C15A-44A0-B8A1-9EC9551196AE}"/>
    <cellStyle name="Normal 2 2 4 3 4 3 2 2" xfId="29105" xr:uid="{01535E38-C64E-4233-98FB-B5D4783F9A11}"/>
    <cellStyle name="Normal 2 2 4 3 4 3 2 3" xfId="19442" xr:uid="{C66CE573-D87F-454F-954C-3B2403130A23}"/>
    <cellStyle name="Normal 2 2 4 3 4 3 3" xfId="11895" xr:uid="{0B621841-4F60-43DF-AEA9-E96B25EAD65C}"/>
    <cellStyle name="Normal 2 2 4 3 4 3 3 2" xfId="22275" xr:uid="{F722B16E-420E-433B-A2F1-B35E3F8D8419}"/>
    <cellStyle name="Normal 2 2 4 3 4 3 4" xfId="24054" xr:uid="{B7A6E8F8-963B-4542-AE20-F86B07C14093}"/>
    <cellStyle name="Normal 2 2 4 3 4 3 5" xfId="16609" xr:uid="{72FC3F5F-D786-4274-B916-7A1DE5DB92F0}"/>
    <cellStyle name="Normal 2 2 4 3 4 4" xfId="5087" xr:uid="{32400931-A755-4571-8CFB-4E7888B43E28}"/>
    <cellStyle name="Normal 2 2 4 3 4 4 2" xfId="25991" xr:uid="{ACBC17BC-C7E8-4069-96E2-D4C9843552E4}"/>
    <cellStyle name="Normal 2 2 4 3 4 4 3" xfId="14384" xr:uid="{E71C67FA-F036-4B07-BE10-90BE2A0DC57B}"/>
    <cellStyle name="Normal 2 2 4 3 4 5" xfId="6837" xr:uid="{743F0839-4154-49FB-9931-1B978FDCB5B8}"/>
    <cellStyle name="Normal 2 2 4 3 4 5 2" xfId="17217" xr:uid="{CC654FD3-7F6F-4CE3-AB06-365691A9C31D}"/>
    <cellStyle name="Normal 2 2 4 3 4 6" xfId="9670" xr:uid="{23F114A4-73CC-46AA-B1BA-3A9024C67ADE}"/>
    <cellStyle name="Normal 2 2 4 3 4 6 2" xfId="20050" xr:uid="{995F1059-4563-486E-8E48-36CEC19249FA}"/>
    <cellStyle name="Normal 2 2 4 3 4 7" xfId="22635" xr:uid="{D76B0BC6-086A-49B4-AEE8-35486397A193}"/>
    <cellStyle name="Normal 2 2 4 3 4 8" xfId="13152" xr:uid="{A44FE865-5114-4C35-AA07-460B5DC8D787}"/>
    <cellStyle name="Normal 2 2 4 3 5" xfId="3169" xr:uid="{00000000-0005-0000-0000-0000DB030000}"/>
    <cellStyle name="Normal 2 2 4 3 5 2" xfId="4459" xr:uid="{A7E8F2A0-1A9E-4351-95CD-840EC1E9532B}"/>
    <cellStyle name="Normal 2 2 4 3 5 2 2" xfId="9230" xr:uid="{18D99DF7-3BD0-4B50-BD75-630CF73A79CC}"/>
    <cellStyle name="Normal 2 2 4 3 5 2 2 2" xfId="29221" xr:uid="{E22BA9C0-9FD8-419E-B824-741B3992A7A8}"/>
    <cellStyle name="Normal 2 2 4 3 5 2 2 3" xfId="19610" xr:uid="{14632DB7-C0D0-4E92-84C5-DD4D7D85F85E}"/>
    <cellStyle name="Normal 2 2 4 3 5 2 3" xfId="12063" xr:uid="{46BB92DB-6717-432F-ABD5-4E0498B9D351}"/>
    <cellStyle name="Normal 2 2 4 3 5 2 3 2" xfId="22443" xr:uid="{0A983757-ACA6-413B-9634-1998C8620852}"/>
    <cellStyle name="Normal 2 2 4 3 5 2 4" xfId="24499" xr:uid="{9874B245-46F0-47C8-877E-A0913D95DC47}"/>
    <cellStyle name="Normal 2 2 4 3 5 2 5" xfId="16777" xr:uid="{D9942624-64F7-417B-914D-73D09C077FEA}"/>
    <cellStyle name="Normal 2 2 4 3 5 3" xfId="6226" xr:uid="{786F0283-56BA-4908-B9F1-768636A77512}"/>
    <cellStyle name="Normal 2 2 4 3 5 3 2" xfId="28708" xr:uid="{1A9481AB-DA64-4F93-AD07-123AD50A6859}"/>
    <cellStyle name="Normal 2 2 4 3 5 3 3" xfId="15795" xr:uid="{D1E980AD-606F-4342-86C9-8FEE9A6FACDD}"/>
    <cellStyle name="Normal 2 2 4 3 5 4" xfId="8248" xr:uid="{C90F7A24-9FBA-487D-AF08-BD1BF8141DA6}"/>
    <cellStyle name="Normal 2 2 4 3 5 4 2" xfId="18628" xr:uid="{772EEA65-F09B-4057-AA8F-66787CA6DE2B}"/>
    <cellStyle name="Normal 2 2 4 3 5 5" xfId="11081" xr:uid="{7777D272-64CE-4AF5-ACCE-67D91FE724FC}"/>
    <cellStyle name="Normal 2 2 4 3 5 5 2" xfId="21461" xr:uid="{68DE7F88-1841-45E8-AE14-E8F4270E1C02}"/>
    <cellStyle name="Normal 2 2 4 3 5 6" xfId="23245" xr:uid="{1A8E6B69-D674-41BB-8D4F-1D37C186CCAE}"/>
    <cellStyle name="Normal 2 2 4 3 5 7" xfId="13703" xr:uid="{C70487F3-D881-498F-AEFF-3A3A2A4CC828}"/>
    <cellStyle name="Normal 2 2 4 3 6" xfId="2899" xr:uid="{00000000-0005-0000-0000-0000DC030000}"/>
    <cellStyle name="Normal 2 2 4 3 6 2" xfId="6084" xr:uid="{721C9F81-308C-4576-9F13-26A23769E380}"/>
    <cellStyle name="Normal 2 2 4 3 6 2 2" xfId="26676" xr:uid="{6C3AFA53-08E6-4398-8B42-461EB10A00D7}"/>
    <cellStyle name="Normal 2 2 4 3 6 2 3" xfId="15562" xr:uid="{6EB646C2-8E39-45A2-A1BE-1D02DF27C226}"/>
    <cellStyle name="Normal 2 2 4 3 6 3" xfId="8015" xr:uid="{E62F5643-2379-4F03-A954-5FF9A89A6BD8}"/>
    <cellStyle name="Normal 2 2 4 3 6 3 2" xfId="18395" xr:uid="{A4B6F157-D342-440E-B036-7B2EAC7F9A40}"/>
    <cellStyle name="Normal 2 2 4 3 6 4" xfId="10848" xr:uid="{7399136D-4BB7-453E-A24C-41AB2F2B9B22}"/>
    <cellStyle name="Normal 2 2 4 3 6 4 2" xfId="21228" xr:uid="{F56AD850-DA58-4CAD-8B2B-3BC657B32D3B}"/>
    <cellStyle name="Normal 2 2 4 3 6 5" xfId="23972" xr:uid="{BAA059BC-4F05-4B08-BCBD-4C43B9653F5C}"/>
    <cellStyle name="Normal 2 2 4 3 6 6" xfId="13411" xr:uid="{0282C8A2-5254-48F9-A77A-D9F531691BCF}"/>
    <cellStyle name="Normal 2 2 4 3 7" xfId="2473" xr:uid="{00000000-0005-0000-0000-0000DD030000}"/>
    <cellStyle name="Normal 2 2 4 3 7 2" xfId="5760" xr:uid="{E9BE1DA1-DBA2-4014-8E90-C38580891186}"/>
    <cellStyle name="Normal 2 2 4 3 7 2 2" xfId="26691" xr:uid="{2F085963-6914-4139-93C2-DA39799FBB75}"/>
    <cellStyle name="Normal 2 2 4 3 7 2 3" xfId="15144" xr:uid="{9D9274B6-6C14-4F48-90BA-E8B9130846BB}"/>
    <cellStyle name="Normal 2 2 4 3 7 3" xfId="7597" xr:uid="{97A10F47-C951-4780-B3AC-EEC53232A638}"/>
    <cellStyle name="Normal 2 2 4 3 7 3 2" xfId="17977" xr:uid="{2F4E08D7-AEDE-4897-910E-BE435BD2055E}"/>
    <cellStyle name="Normal 2 2 4 3 7 4" xfId="10430" xr:uid="{90229D57-D9CB-45C4-8AA0-C4C1BA53C2D0}"/>
    <cellStyle name="Normal 2 2 4 3 7 4 2" xfId="20810" xr:uid="{8C9E56C3-8CD4-42F2-A2EE-76EF8AE49452}"/>
    <cellStyle name="Normal 2 2 4 3 7 5" xfId="24638" xr:uid="{7006987F-CAD0-4C27-B8F6-1490B33C32DC}"/>
    <cellStyle name="Normal 2 2 4 3 7 6" xfId="12860" xr:uid="{4BB0C8D0-896F-4E30-AEED-A30F35DB3449}"/>
    <cellStyle name="Normal 2 2 4 3 8" xfId="2227" xr:uid="{00000000-0005-0000-0000-0000CC030000}"/>
    <cellStyle name="Normal 2 2 4 3 8 2" xfId="7353" xr:uid="{3703A4EB-E5A2-4E60-9790-DAA32FC67703}"/>
    <cellStyle name="Normal 2 2 4 3 8 2 2" xfId="17733" xr:uid="{AFD9C0FC-9699-4AA0-BFC7-96EE8C9102E1}"/>
    <cellStyle name="Normal 2 2 4 3 8 3" xfId="10186" xr:uid="{391BB5C4-3327-4B7B-9CC3-9E49E9F77817}"/>
    <cellStyle name="Normal 2 2 4 3 8 3 2" xfId="20566" xr:uid="{C66D681E-6CE6-4C34-A08C-E125C0AFF35A}"/>
    <cellStyle name="Normal 2 2 4 3 8 4" xfId="22686" xr:uid="{3E1D6A12-F790-4E46-9D60-D48E9354A353}"/>
    <cellStyle name="Normal 2 2 4 3 8 5" xfId="14900" xr:uid="{432BE09B-3005-4858-B500-D103BC86683B}"/>
    <cellStyle name="Normal 2 2 4 3 9" xfId="3929" xr:uid="{919A12B1-4137-4860-A862-349BD11EA352}"/>
    <cellStyle name="Normal 2 2 4 3 9 2" xfId="8760" xr:uid="{1BFF0860-7DAD-475B-B81C-9B65EDD2C12C}"/>
    <cellStyle name="Normal 2 2 4 3 9 2 2" xfId="19140" xr:uid="{6AF730A1-901B-4D46-9712-27810397D962}"/>
    <cellStyle name="Normal 2 2 4 3 9 3" xfId="11593" xr:uid="{30C9F86E-86E8-428B-9D69-7DBCB6D0302A}"/>
    <cellStyle name="Normal 2 2 4 3 9 3 2" xfId="21973" xr:uid="{B51407AE-2834-4D48-8935-E425B1104D1C}"/>
    <cellStyle name="Normal 2 2 4 3 9 4" xfId="16307" xr:uid="{F4E5DDAE-A54A-4B36-9712-699A36CED190}"/>
    <cellStyle name="Normal 2 2 4 4" xfId="735" xr:uid="{00000000-0005-0000-0000-00008B040000}"/>
    <cellStyle name="Normal 2 2 4 4 10" xfId="6838" xr:uid="{28E152B5-AE39-489A-B309-331A96C0A255}"/>
    <cellStyle name="Normal 2 2 4 4 10 2" xfId="17218" xr:uid="{545D8353-8C47-48D3-B99A-6799A551D911}"/>
    <cellStyle name="Normal 2 2 4 4 11" xfId="9671" xr:uid="{375B2FCE-377B-45C3-AA64-AB54FCC926ED}"/>
    <cellStyle name="Normal 2 2 4 4 11 2" xfId="20051" xr:uid="{2833EED9-B22B-4674-B971-DA744A19D722}"/>
    <cellStyle name="Normal 2 2 4 4 12" xfId="24560" xr:uid="{25EF1B4A-AE7B-4986-BFCC-578FB69DF156}"/>
    <cellStyle name="Normal 2 2 4 4 13" xfId="12438" xr:uid="{8FD132CF-49B9-4D59-B19E-4F98B9EEF700}"/>
    <cellStyle name="Normal 2 2 4 4 2" xfId="736" xr:uid="{00000000-0005-0000-0000-00008C040000}"/>
    <cellStyle name="Normal 2 2 4 4 2 10" xfId="9672" xr:uid="{3BFC7526-DD24-4E69-9046-08DF5964D0A5}"/>
    <cellStyle name="Normal 2 2 4 4 2 10 2" xfId="20052" xr:uid="{C659AD71-50E7-4B96-A55A-6EAFD912C79B}"/>
    <cellStyle name="Normal 2 2 4 4 2 11" xfId="22976" xr:uid="{E6A87204-66AD-471C-B620-94F1D2F34A2C}"/>
    <cellStyle name="Normal 2 2 4 4 2 12" xfId="12556" xr:uid="{C066DA0B-B2D7-417F-91E9-ED7F4213738E}"/>
    <cellStyle name="Normal 2 2 4 4 2 2" xfId="737" xr:uid="{00000000-0005-0000-0000-00008D040000}"/>
    <cellStyle name="Normal 2 2 4 4 2 2 2" xfId="3171" xr:uid="{00000000-0005-0000-0000-0000E1030000}"/>
    <cellStyle name="Normal 2 2 4 4 2 2 2 2" xfId="6228" xr:uid="{28483858-44C1-4E3F-8A77-72DA8029C5FF}"/>
    <cellStyle name="Normal 2 2 4 4 2 2 2 2 2" xfId="26628" xr:uid="{F68FBF4F-FD62-45F7-BEB2-2162511B2A4A}"/>
    <cellStyle name="Normal 2 2 4 4 2 2 2 2 3" xfId="26841" xr:uid="{29F33F5A-D940-43A5-B931-C0B501CA0DFB}"/>
    <cellStyle name="Normal 2 2 4 4 2 2 2 2 4" xfId="15797" xr:uid="{A5AD9C89-0101-4674-9F23-FAD9E24D6C49}"/>
    <cellStyle name="Normal 2 2 4 4 2 2 2 3" xfId="8250" xr:uid="{EA17EB81-A2CD-4CFC-9A22-7861201794A2}"/>
    <cellStyle name="Normal 2 2 4 4 2 2 2 3 2" xfId="28874" xr:uid="{6A9856E1-AF8C-46F2-BDC0-2C18C8A0E367}"/>
    <cellStyle name="Normal 2 2 4 4 2 2 2 3 3" xfId="18630" xr:uid="{CB26F624-9167-4FB8-8C0A-A16311834941}"/>
    <cellStyle name="Normal 2 2 4 4 2 2 2 4" xfId="11083" xr:uid="{D5A6ADFE-07E2-4619-9C63-BE5376FD203F}"/>
    <cellStyle name="Normal 2 2 4 4 2 2 2 4 2" xfId="21463" xr:uid="{970BFC75-E9CB-4FA0-9E55-2B4CBB770332}"/>
    <cellStyle name="Normal 2 2 4 4 2 2 2 5" xfId="24196" xr:uid="{C7F805C5-CD1D-4343-97B2-CB2904B30195}"/>
    <cellStyle name="Normal 2 2 4 4 2 2 2 6" xfId="13705" xr:uid="{A5BA1D42-DFBB-45CE-BE54-1C46C308C69F}"/>
    <cellStyle name="Normal 2 2 4 4 2 2 3" xfId="4294" xr:uid="{B78048BC-5451-4B7A-817E-666FB94357DB}"/>
    <cellStyle name="Normal 2 2 4 4 2 2 3 2" xfId="9065" xr:uid="{6D823A29-95CE-49AD-8A19-4E3316CFECDD}"/>
    <cellStyle name="Normal 2 2 4 4 2 2 3 2 2" xfId="29108" xr:uid="{80E5DA21-8A94-4D4F-97C7-ED19F16C6CFA}"/>
    <cellStyle name="Normal 2 2 4 4 2 2 3 2 3" xfId="19445" xr:uid="{7BDF0715-D175-494C-89C1-DFD8CC93A86B}"/>
    <cellStyle name="Normal 2 2 4 4 2 2 3 3" xfId="11898" xr:uid="{D5290866-D956-4FC8-A108-398E0DC7BF46}"/>
    <cellStyle name="Normal 2 2 4 4 2 2 3 3 2" xfId="22278" xr:uid="{07DD412E-235B-4C27-8074-60D13736BCAE}"/>
    <cellStyle name="Normal 2 2 4 4 2 2 3 4" xfId="23556" xr:uid="{31DD1FEC-DA3E-4CE7-92F5-5A971C3426DB}"/>
    <cellStyle name="Normal 2 2 4 4 2 2 3 5" xfId="16612" xr:uid="{B3538216-F715-4E68-92E2-D0880EF9D01A}"/>
    <cellStyle name="Normal 2 2 4 4 2 2 4" xfId="5090" xr:uid="{A7E355CD-0E3F-483B-8272-C414E2582F77}"/>
    <cellStyle name="Normal 2 2 4 4 2 2 4 2" xfId="28346" xr:uid="{1F9C6DE4-285B-433E-ABC7-AB854B8CE204}"/>
    <cellStyle name="Normal 2 2 4 4 2 2 4 3" xfId="14387" xr:uid="{8F3ACA04-E0A2-4A7C-9BAF-CB8955CED3E7}"/>
    <cellStyle name="Normal 2 2 4 4 2 2 5" xfId="6840" xr:uid="{27A434D6-B15F-479D-8681-5FD22A29BD41}"/>
    <cellStyle name="Normal 2 2 4 4 2 2 5 2" xfId="17220" xr:uid="{7DACB67C-6280-4D98-AE9B-103BD5B2E4C6}"/>
    <cellStyle name="Normal 2 2 4 4 2 2 6" xfId="9673" xr:uid="{A63E5426-E54D-43DB-A7BC-9F51459C7F64}"/>
    <cellStyle name="Normal 2 2 4 4 2 2 6 2" xfId="20053" xr:uid="{7E576224-A64A-4141-A23B-26DE3D63FC1E}"/>
    <cellStyle name="Normal 2 2 4 4 2 2 7" xfId="24605" xr:uid="{6502A045-E6C0-4438-BBD3-91DDBCE38B90}"/>
    <cellStyle name="Normal 2 2 4 4 2 2 8" xfId="13156" xr:uid="{7D679ACC-1F21-451F-ADC2-8A62E12A3398}"/>
    <cellStyle name="Normal 2 2 4 4 2 3" xfId="3172" xr:uid="{00000000-0005-0000-0000-0000E2030000}"/>
    <cellStyle name="Normal 2 2 4 4 2 3 2" xfId="4460" xr:uid="{206E568B-39CE-49B8-A61D-88EAA7919F7B}"/>
    <cellStyle name="Normal 2 2 4 4 2 3 2 2" xfId="9231" xr:uid="{1A3D5F21-CB49-4A3A-A819-33CD3F4A69BE}"/>
    <cellStyle name="Normal 2 2 4 4 2 3 2 2 2" xfId="29222" xr:uid="{C5C5F167-7233-41BA-87B4-0D2E75CFCF78}"/>
    <cellStyle name="Normal 2 2 4 4 2 3 2 2 3" xfId="19611" xr:uid="{45C39F80-5D95-41FF-B5DC-CEAC240300DA}"/>
    <cellStyle name="Normal 2 2 4 4 2 3 2 3" xfId="12064" xr:uid="{CAC07F2A-261C-4026-8C42-16192BB18E61}"/>
    <cellStyle name="Normal 2 2 4 4 2 3 2 3 2" xfId="22444" xr:uid="{0D19F29F-C64F-4AB4-A9FA-5F1CB9F70B30}"/>
    <cellStyle name="Normal 2 2 4 4 2 3 2 4" xfId="25707" xr:uid="{CDD8DDAB-9853-4B47-9D8E-6575E6953A69}"/>
    <cellStyle name="Normal 2 2 4 4 2 3 2 5" xfId="16778" xr:uid="{D8059488-2B45-405D-BE6E-2374BE30BFD3}"/>
    <cellStyle name="Normal 2 2 4 4 2 3 3" xfId="6229" xr:uid="{08C8D671-59C1-428E-8055-31CC7FE6F58E}"/>
    <cellStyle name="Normal 2 2 4 4 2 3 3 2" xfId="28543" xr:uid="{69B8F7CE-7389-4D99-BB44-AA1DB0CA353B}"/>
    <cellStyle name="Normal 2 2 4 4 2 3 3 3" xfId="15798" xr:uid="{31E4AAF4-9475-4707-9055-F536DB87E085}"/>
    <cellStyle name="Normal 2 2 4 4 2 3 4" xfId="8251" xr:uid="{E2929E5E-5C0D-4279-A283-F6F09470487D}"/>
    <cellStyle name="Normal 2 2 4 4 2 3 4 2" xfId="18631" xr:uid="{72CAC696-7E23-4B15-A05B-BFFCC84A86BF}"/>
    <cellStyle name="Normal 2 2 4 4 2 3 5" xfId="11084" xr:uid="{E6A5E95A-552F-40B6-ADF3-CA7A9476BEF6}"/>
    <cellStyle name="Normal 2 2 4 4 2 3 5 2" xfId="21464" xr:uid="{3CBB2F69-656D-4544-B4C3-B125B898FB5A}"/>
    <cellStyle name="Normal 2 2 4 4 2 3 6" xfId="23323" xr:uid="{9D4E033E-345B-42B5-B5CB-51D18B8300A9}"/>
    <cellStyle name="Normal 2 2 4 4 2 3 7" xfId="13706" xr:uid="{F5BDEA87-72D8-49AF-A594-3A3AAA66B1AB}"/>
    <cellStyle name="Normal 2 2 4 4 2 4" xfId="3170" xr:uid="{00000000-0005-0000-0000-0000E3030000}"/>
    <cellStyle name="Normal 2 2 4 4 2 4 2" xfId="6227" xr:uid="{7A8CD3BE-398A-42F4-A00C-D6C2D1FC6424}"/>
    <cellStyle name="Normal 2 2 4 4 2 4 2 2" xfId="25980" xr:uid="{D3AEFA4E-ED85-4369-801C-35C170119C43}"/>
    <cellStyle name="Normal 2 2 4 4 2 4 2 3" xfId="15796" xr:uid="{8B3D8C03-4B28-4701-9BC0-E0492329EE37}"/>
    <cellStyle name="Normal 2 2 4 4 2 4 3" xfId="8249" xr:uid="{AB654E16-B54B-4650-90D7-33C4D165A2E9}"/>
    <cellStyle name="Normal 2 2 4 4 2 4 3 2" xfId="18629" xr:uid="{FB553D22-0586-41D1-9388-C2CFE5E3579F}"/>
    <cellStyle name="Normal 2 2 4 4 2 4 4" xfId="11082" xr:uid="{EBC68E25-6416-4CAF-9284-4652454ED3F0}"/>
    <cellStyle name="Normal 2 2 4 4 2 4 4 2" xfId="21462" xr:uid="{D2FA66C1-030A-474F-9AA7-D466EA909659}"/>
    <cellStyle name="Normal 2 2 4 4 2 4 5" xfId="25313" xr:uid="{FBF2EB05-6896-4ABA-8B70-A39F5D34AFF2}"/>
    <cellStyle name="Normal 2 2 4 4 2 4 6" xfId="13704" xr:uid="{A141E574-1CE7-4677-80BB-24E6647DC336}"/>
    <cellStyle name="Normal 2 2 4 4 2 5" xfId="2616" xr:uid="{00000000-0005-0000-0000-0000E4030000}"/>
    <cellStyle name="Normal 2 2 4 4 2 5 2" xfId="5877" xr:uid="{D5067EBC-2A76-4582-98EF-85BF08AF765B}"/>
    <cellStyle name="Normal 2 2 4 4 2 5 2 2" xfId="28434" xr:uid="{78BEE00F-E4A4-4E20-A307-8FA1AF518F42}"/>
    <cellStyle name="Normal 2 2 4 4 2 5 2 3" xfId="15287" xr:uid="{E64DD205-EBA4-4437-B2D1-7E44E853D800}"/>
    <cellStyle name="Normal 2 2 4 4 2 5 3" xfId="7740" xr:uid="{3A682AFA-68B6-4AFA-9A6D-47E07CDE9E29}"/>
    <cellStyle name="Normal 2 2 4 4 2 5 3 2" xfId="18120" xr:uid="{DA12A73C-0C85-4C00-BF7D-3AC985E434BE}"/>
    <cellStyle name="Normal 2 2 4 4 2 5 4" xfId="10573" xr:uid="{EB98CB3D-7C11-4696-A1B8-69BB39AE169F}"/>
    <cellStyle name="Normal 2 2 4 4 2 5 4 2" xfId="20953" xr:uid="{B9F55497-735C-4CA6-AB2E-7F06AE06D658}"/>
    <cellStyle name="Normal 2 2 4 4 2 5 5" xfId="22924" xr:uid="{FBF42E42-30A9-4E67-99A3-8762FB36C74C}"/>
    <cellStyle name="Normal 2 2 4 4 2 5 6" xfId="13003" xr:uid="{0FFE5BC1-EEF7-4CA9-99AE-BA56E8A0DB3C}"/>
    <cellStyle name="Normal 2 2 4 4 2 6" xfId="2323" xr:uid="{00000000-0005-0000-0000-0000DF030000}"/>
    <cellStyle name="Normal 2 2 4 4 2 6 2" xfId="7449" xr:uid="{4B0A431F-81C3-424A-A1B9-5117ACAEBDC8}"/>
    <cellStyle name="Normal 2 2 4 4 2 6 2 2" xfId="17829" xr:uid="{EFDE1C88-A96F-4916-9785-960F88FC2CBC}"/>
    <cellStyle name="Normal 2 2 4 4 2 6 3" xfId="10282" xr:uid="{7D74A021-2C68-4F3D-A581-08CB0E0A0611}"/>
    <cellStyle name="Normal 2 2 4 4 2 6 3 2" xfId="20662" xr:uid="{F7A794A6-9A2D-435D-B820-48BFFCEB7CE0}"/>
    <cellStyle name="Normal 2 2 4 4 2 6 4" xfId="23254" xr:uid="{9A66368B-EDE4-4098-AAA0-B4C9A195FC3E}"/>
    <cellStyle name="Normal 2 2 4 4 2 6 5" xfId="14996" xr:uid="{F2C71A4D-B904-43C0-9BE3-6AB71E559423}"/>
    <cellStyle name="Normal 2 2 4 4 2 7" xfId="3842" xr:uid="{947E7DE4-2AAA-4678-93E2-AD134211222F}"/>
    <cellStyle name="Normal 2 2 4 4 2 7 2" xfId="8674" xr:uid="{921DFA96-96AF-4640-8753-FDF66440E028}"/>
    <cellStyle name="Normal 2 2 4 4 2 7 2 2" xfId="19054" xr:uid="{A60E6FFB-625D-48EC-84F9-98E7D2FBDBCE}"/>
    <cellStyle name="Normal 2 2 4 4 2 7 3" xfId="11507" xr:uid="{306D5514-044E-4B24-9269-02C4A23F0CA7}"/>
    <cellStyle name="Normal 2 2 4 4 2 7 3 2" xfId="21887" xr:uid="{D358F6F4-2044-41F4-8D7C-2D7523119D31}"/>
    <cellStyle name="Normal 2 2 4 4 2 7 4" xfId="16221" xr:uid="{048821DA-2C2B-425F-A0C8-D1A6C2D0C089}"/>
    <cellStyle name="Normal 2 2 4 4 2 8" xfId="5089" xr:uid="{D0EDA893-E636-4BBD-A856-E9E961EA5291}"/>
    <cellStyle name="Normal 2 2 4 4 2 8 2" xfId="14386" xr:uid="{C1DB47FF-B6D8-4A8D-9198-86547AE6E118}"/>
    <cellStyle name="Normal 2 2 4 4 2 9" xfId="6839" xr:uid="{685711C8-C591-421C-B3CA-6A7FEE7F9503}"/>
    <cellStyle name="Normal 2 2 4 4 2 9 2" xfId="17219" xr:uid="{0FC4E765-EF25-4FCB-9B58-82CAA5A6E735}"/>
    <cellStyle name="Normal 2 2 4 4 3" xfId="738" xr:uid="{00000000-0005-0000-0000-00008E040000}"/>
    <cellStyle name="Normal 2 2 4 4 3 2" xfId="3173" xr:uid="{00000000-0005-0000-0000-0000E6030000}"/>
    <cellStyle name="Normal 2 2 4 4 3 2 2" xfId="6230" xr:uid="{AEC9A15C-3897-45C6-A6F6-566F78D89093}"/>
    <cellStyle name="Normal 2 2 4 4 3 2 2 2" xfId="22740" xr:uid="{6081BA4B-B5AC-4CC6-86A4-23ADDB668E10}"/>
    <cellStyle name="Normal 2 2 4 4 3 2 2 3" xfId="28525" xr:uid="{6F0C2A27-5F8A-46A2-8A97-B32FBBF4D23E}"/>
    <cellStyle name="Normal 2 2 4 4 3 2 2 4" xfId="15799" xr:uid="{5DC77F8C-E6CC-42D2-AD15-C46239C9D594}"/>
    <cellStyle name="Normal 2 2 4 4 3 2 3" xfId="8252" xr:uid="{76509527-AEFC-4E16-9C04-BC9A58BF4955}"/>
    <cellStyle name="Normal 2 2 4 4 3 2 3 2" xfId="28875" xr:uid="{703DB7FC-9B0D-4086-90F4-6A8EB493AF8D}"/>
    <cellStyle name="Normal 2 2 4 4 3 2 3 3" xfId="18632" xr:uid="{4F120A83-0BE0-4DD3-8F4D-E57898805FD9}"/>
    <cellStyle name="Normal 2 2 4 4 3 2 4" xfId="11085" xr:uid="{25EEAC75-C747-4A62-B492-2FEC2383350C}"/>
    <cellStyle name="Normal 2 2 4 4 3 2 4 2" xfId="21465" xr:uid="{98B0BAF0-C3C1-4180-948A-1FE152978A3A}"/>
    <cellStyle name="Normal 2 2 4 4 3 2 5" xfId="25379" xr:uid="{EAAEC73E-2C23-4EAA-A9FA-4A9B618A51FE}"/>
    <cellStyle name="Normal 2 2 4 4 3 2 6" xfId="13707" xr:uid="{D6198460-BA57-4E25-AFE3-6D78E63DA367}"/>
    <cellStyle name="Normal 2 2 4 4 3 3" xfId="2725" xr:uid="{00000000-0005-0000-0000-0000E7030000}"/>
    <cellStyle name="Normal 2 2 4 4 3 3 2" xfId="5942" xr:uid="{1D18FA06-C285-4FCE-840F-7726D08ADCD2}"/>
    <cellStyle name="Normal 2 2 4 4 3 3 2 2" xfId="26394" xr:uid="{94948FCC-21DF-42DA-85D0-CEB2759B487D}"/>
    <cellStyle name="Normal 2 2 4 4 3 3 2 3" xfId="15395" xr:uid="{CB4508A2-3CF1-4781-8474-19DB3C944215}"/>
    <cellStyle name="Normal 2 2 4 4 3 3 3" xfId="7848" xr:uid="{6F51C793-BD92-48F4-A945-480DC939EE0B}"/>
    <cellStyle name="Normal 2 2 4 4 3 3 3 2" xfId="18228" xr:uid="{28ED8F68-5017-45AB-BBB2-6724396EAE2B}"/>
    <cellStyle name="Normal 2 2 4 4 3 3 4" xfId="10681" xr:uid="{C1DBEED9-84A2-4584-B432-2CEA05179ADD}"/>
    <cellStyle name="Normal 2 2 4 4 3 3 4 2" xfId="21061" xr:uid="{5755DDD9-E6B6-4AF8-B733-F8A0ABFA8A56}"/>
    <cellStyle name="Normal 2 2 4 4 3 3 5" xfId="22712" xr:uid="{5480C5DC-370B-4D68-9340-99542CB2E27A}"/>
    <cellStyle name="Normal 2 2 4 4 3 3 6" xfId="13155" xr:uid="{E550B2BD-17F8-4B9E-99E9-C720BDB97E52}"/>
    <cellStyle name="Normal 2 2 4 4 3 4" xfId="4159" xr:uid="{29B70EA5-493F-4A4C-9AAB-F0745EE8E9C7}"/>
    <cellStyle name="Normal 2 2 4 4 3 4 2" xfId="8930" xr:uid="{D286C9A1-A09B-41DF-BD14-9BE972AF9677}"/>
    <cellStyle name="Normal 2 2 4 4 3 4 2 2" xfId="29027" xr:uid="{15C43BBA-81D1-46D9-B219-8D124E42713E}"/>
    <cellStyle name="Normal 2 2 4 4 3 4 2 3" xfId="19310" xr:uid="{74B98875-B4D2-4C85-9BB9-F5B64AEA1AE7}"/>
    <cellStyle name="Normal 2 2 4 4 3 4 3" xfId="11763" xr:uid="{0740932C-0657-4FC7-B42C-4FD43BF391C4}"/>
    <cellStyle name="Normal 2 2 4 4 3 4 3 2" xfId="22143" xr:uid="{40862A5D-22C5-4F91-A67F-625D5BF41BAB}"/>
    <cellStyle name="Normal 2 2 4 4 3 4 4" xfId="25284" xr:uid="{28EB06E8-35D9-41B7-A6ED-F6C5216ED081}"/>
    <cellStyle name="Normal 2 2 4 4 3 4 5" xfId="16477" xr:uid="{E6F72420-9E7F-4453-884B-C72A8488B5AE}"/>
    <cellStyle name="Normal 2 2 4 4 3 5" xfId="5091" xr:uid="{99BB098F-49B2-4E54-9FAD-ED4856CBD1C3}"/>
    <cellStyle name="Normal 2 2 4 4 3 5 2" xfId="26627" xr:uid="{342A50DA-C48E-47AB-B5E9-871F17FA607B}"/>
    <cellStyle name="Normal 2 2 4 4 3 5 3" xfId="14388" xr:uid="{4060603D-95A6-41B6-8D68-D0F790E76ABE}"/>
    <cellStyle name="Normal 2 2 4 4 3 6" xfId="6841" xr:uid="{A608F365-6CB5-4AB0-A40B-A32EF0CB4174}"/>
    <cellStyle name="Normal 2 2 4 4 3 6 2" xfId="17221" xr:uid="{B9833EDB-AB48-4EAA-A136-B57BDA372475}"/>
    <cellStyle name="Normal 2 2 4 4 3 7" xfId="9674" xr:uid="{70768092-000C-4A45-887B-BF38241F6CC5}"/>
    <cellStyle name="Normal 2 2 4 4 3 7 2" xfId="20054" xr:uid="{E51A2E36-A471-40DE-AD4A-FD5DACC39447}"/>
    <cellStyle name="Normal 2 2 4 4 3 8" xfId="24221" xr:uid="{97AFD24C-F5A5-4F00-A96B-8C0B6F5D2221}"/>
    <cellStyle name="Normal 2 2 4 4 3 9" xfId="12714" xr:uid="{90A98170-6759-44D3-B540-5133EB0A3B85}"/>
    <cellStyle name="Normal 2 2 4 4 4" xfId="739" xr:uid="{00000000-0005-0000-0000-00008F040000}"/>
    <cellStyle name="Normal 2 2 4 4 4 2" xfId="4461" xr:uid="{6F61A1E0-1820-47C0-8C47-577AD9F9DAA3}"/>
    <cellStyle name="Normal 2 2 4 4 4 2 2" xfId="9232" xr:uid="{A475B121-84BE-42D6-8C27-FE2A6C61BCED}"/>
    <cellStyle name="Normal 2 2 4 4 4 2 2 2" xfId="29223" xr:uid="{59D8F497-75E7-40C8-AF91-B75815CA8E29}"/>
    <cellStyle name="Normal 2 2 4 4 4 2 2 3" xfId="19612" xr:uid="{93627C9A-A0A8-4554-A245-32AB4D560D98}"/>
    <cellStyle name="Normal 2 2 4 4 4 2 3" xfId="12065" xr:uid="{56BFEA34-C594-4E40-A4DD-2B246337596B}"/>
    <cellStyle name="Normal 2 2 4 4 4 2 3 2" xfId="22445" xr:uid="{D7AAE023-1B66-4B7F-81B1-4A58E6793B0E}"/>
    <cellStyle name="Normal 2 2 4 4 4 2 4" xfId="23548" xr:uid="{33069559-9E77-4F89-B51A-34DF942CEC6A}"/>
    <cellStyle name="Normal 2 2 4 4 4 2 5" xfId="16779" xr:uid="{8F563E49-31CF-455A-AC24-7F91AAF4F63D}"/>
    <cellStyle name="Normal 2 2 4 4 4 3" xfId="5092" xr:uid="{BC1CB8FF-8F1B-4BA9-89E8-303B964FCFE1}"/>
    <cellStyle name="Normal 2 2 4 4 4 3 2" xfId="27345" xr:uid="{8891E6CB-1C64-47CC-BF55-882F285C3294}"/>
    <cellStyle name="Normal 2 2 4 4 4 3 3" xfId="14389" xr:uid="{DBE931C6-EF20-4F7B-9979-8672A3D304C5}"/>
    <cellStyle name="Normal 2 2 4 4 4 4" xfId="6842" xr:uid="{8ED7317D-AE72-42E4-B033-B26F442A5557}"/>
    <cellStyle name="Normal 2 2 4 4 4 4 2" xfId="17222" xr:uid="{EC7E73AB-B357-411A-A1A2-1AA9324CFAF6}"/>
    <cellStyle name="Normal 2 2 4 4 4 5" xfId="9675" xr:uid="{8C46AFBD-24F4-42A2-87E9-FE63B2E36246}"/>
    <cellStyle name="Normal 2 2 4 4 4 5 2" xfId="20055" xr:uid="{579A9DD2-1D03-428F-9B67-C7794496F86F}"/>
    <cellStyle name="Normal 2 2 4 4 4 6" xfId="23776" xr:uid="{1B0A001D-86C2-4545-920E-AA84E3F3E29E}"/>
    <cellStyle name="Normal 2 2 4 4 4 7" xfId="13708" xr:uid="{1BC04112-A3D0-415F-BFA2-2A66E4C563F2}"/>
    <cellStyle name="Normal 2 2 4 4 5" xfId="2900" xr:uid="{00000000-0005-0000-0000-0000E9030000}"/>
    <cellStyle name="Normal 2 2 4 4 5 2" xfId="6085" xr:uid="{0DE3E1DB-7D7E-48D0-8C45-8CE4F344C2D7}"/>
    <cellStyle name="Normal 2 2 4 4 5 2 2" xfId="24191" xr:uid="{96DA388D-9760-4F77-B463-9718C34830DD}"/>
    <cellStyle name="Normal 2 2 4 4 5 2 3" xfId="26080" xr:uid="{CA8D3603-B7B2-424A-9666-F2140B681E26}"/>
    <cellStyle name="Normal 2 2 4 4 5 2 4" xfId="15563" xr:uid="{91910D66-2E8E-4E05-ABB7-E81FEB359B34}"/>
    <cellStyle name="Normal 2 2 4 4 5 3" xfId="8016" xr:uid="{A502F691-3D0E-4563-87E2-CC79587729B7}"/>
    <cellStyle name="Normal 2 2 4 4 5 3 2" xfId="28591" xr:uid="{31974CD5-239E-45A9-ABE3-300A149574EA}"/>
    <cellStyle name="Normal 2 2 4 4 5 3 3" xfId="18396" xr:uid="{D5D7E922-CF7E-4602-BF0D-8428E385B66F}"/>
    <cellStyle name="Normal 2 2 4 4 5 4" xfId="10849" xr:uid="{22AD69CC-79E4-474F-8BA8-6928D1F6475C}"/>
    <cellStyle name="Normal 2 2 4 4 5 4 2" xfId="21229" xr:uid="{1DE5C62F-DDBE-4826-86D7-DE5A8EB1D5F3}"/>
    <cellStyle name="Normal 2 2 4 4 5 5" xfId="23197" xr:uid="{8EF9A2B9-BA47-4481-A01F-091A99849719}"/>
    <cellStyle name="Normal 2 2 4 4 5 6" xfId="13412" xr:uid="{F71E976F-F2E4-4870-8EC4-0698440CD54D}"/>
    <cellStyle name="Normal 2 2 4 4 6" xfId="2453" xr:uid="{00000000-0005-0000-0000-0000EA030000}"/>
    <cellStyle name="Normal 2 2 4 4 6 2" xfId="5744" xr:uid="{503F4DAD-0739-4D22-B301-05F69B020E1D}"/>
    <cellStyle name="Normal 2 2 4 4 6 2 2" xfId="27113" xr:uid="{BFE77B4D-3671-486C-BE5C-A397C96854F0}"/>
    <cellStyle name="Normal 2 2 4 4 6 2 3" xfId="15124" xr:uid="{45328C7B-52DA-487E-AA36-56D91EE4B36C}"/>
    <cellStyle name="Normal 2 2 4 4 6 3" xfId="7577" xr:uid="{BC637505-56DC-4566-8575-6501DB897D14}"/>
    <cellStyle name="Normal 2 2 4 4 6 3 2" xfId="17957" xr:uid="{ADF89247-8533-412A-987F-7361408CF1DC}"/>
    <cellStyle name="Normal 2 2 4 4 6 4" xfId="10410" xr:uid="{0F209FF0-DB3D-4705-B36C-8B8EA8D305DD}"/>
    <cellStyle name="Normal 2 2 4 4 6 4 2" xfId="20790" xr:uid="{55AE9076-243B-47F8-9ABF-68A36C6388D7}"/>
    <cellStyle name="Normal 2 2 4 4 6 5" xfId="23699" xr:uid="{8742C3B2-0416-4933-B98B-59B351F99F24}"/>
    <cellStyle name="Normal 2 2 4 4 6 6" xfId="12840" xr:uid="{4A6421B6-61C8-4996-A67A-A4F3D90FA67B}"/>
    <cellStyle name="Normal 2 2 4 4 7" xfId="2207" xr:uid="{00000000-0005-0000-0000-0000DE030000}"/>
    <cellStyle name="Normal 2 2 4 4 7 2" xfId="7333" xr:uid="{1A31971A-39F5-4EEA-94AD-C4849A017D9D}"/>
    <cellStyle name="Normal 2 2 4 4 7 2 2" xfId="17713" xr:uid="{8C7E7CA6-E30D-4C36-8BF4-F0A980FDE0A3}"/>
    <cellStyle name="Normal 2 2 4 4 7 3" xfId="10166" xr:uid="{A1DCAF1F-9C89-4E06-8EF8-FD3DFCB86A49}"/>
    <cellStyle name="Normal 2 2 4 4 7 3 2" xfId="20546" xr:uid="{A74C7EDB-A006-4F72-9768-DFAC23401C5D}"/>
    <cellStyle name="Normal 2 2 4 4 7 4" xfId="24285" xr:uid="{9DF97B59-32B7-41EC-B282-0F0F5F95B48F}"/>
    <cellStyle name="Normal 2 2 4 4 7 5" xfId="14880" xr:uid="{3A5D5290-DD44-4C7C-A76B-F57BA77A82DD}"/>
    <cellStyle name="Normal 2 2 4 4 8" xfId="3930" xr:uid="{962AD314-BF12-439C-AB49-0651A687A10E}"/>
    <cellStyle name="Normal 2 2 4 4 8 2" xfId="8761" xr:uid="{1DDDB41C-94D2-4D16-B145-A71EDBC318ED}"/>
    <cellStyle name="Normal 2 2 4 4 8 2 2" xfId="19141" xr:uid="{B9DF84F6-C140-40B7-8AC4-2AFD6A35CE40}"/>
    <cellStyle name="Normal 2 2 4 4 8 3" xfId="11594" xr:uid="{346BA0A1-AE22-4C9D-BDCA-F68E6E6D2258}"/>
    <cellStyle name="Normal 2 2 4 4 8 3 2" xfId="21974" xr:uid="{1F59A14C-F2DF-4B34-BFEE-2FA3B6A69306}"/>
    <cellStyle name="Normal 2 2 4 4 8 4" xfId="16308" xr:uid="{C9490936-9543-4F9B-AF22-D5AD73F04C32}"/>
    <cellStyle name="Normal 2 2 4 4 9" xfId="5088" xr:uid="{492C6885-DC44-4B48-8499-F1090CC0D711}"/>
    <cellStyle name="Normal 2 2 4 4 9 2" xfId="14385" xr:uid="{BE6675D0-FABD-4AB3-B1BD-5D214A7BDEDB}"/>
    <cellStyle name="Normal 2 2 4 5" xfId="740" xr:uid="{00000000-0005-0000-0000-000090040000}"/>
    <cellStyle name="Normal 2 2 4 5 10" xfId="9676" xr:uid="{7B97F55A-82F5-48A1-B2B1-D2BF92C5B64F}"/>
    <cellStyle name="Normal 2 2 4 5 10 2" xfId="20056" xr:uid="{F8D046E5-C5AA-4AD2-B070-1DC81C413E00}"/>
    <cellStyle name="Normal 2 2 4 5 11" xfId="23716" xr:uid="{0951A431-4C8C-4F89-9420-DA73C96B3141}"/>
    <cellStyle name="Normal 2 2 4 5 12" xfId="12557" xr:uid="{A3E7AC24-E3A9-43E8-9E59-4A513FD1FF03}"/>
    <cellStyle name="Normal 2 2 4 5 2" xfId="741" xr:uid="{00000000-0005-0000-0000-000091040000}"/>
    <cellStyle name="Normal 2 2 4 5 2 2" xfId="742" xr:uid="{00000000-0005-0000-0000-000092040000}"/>
    <cellStyle name="Normal 2 2 4 5 2 2 2" xfId="5095" xr:uid="{28570D24-0A6D-4749-B208-79CEBAAD5853}"/>
    <cellStyle name="Normal 2 2 4 5 2 2 2 2" xfId="22827" xr:uid="{3F0B452C-4939-41CA-93D5-5DD1126CB3F3}"/>
    <cellStyle name="Normal 2 2 4 5 2 2 2 3" xfId="27048" xr:uid="{40ECDCAF-293A-4154-9A21-1B16E386C4EF}"/>
    <cellStyle name="Normal 2 2 4 5 2 2 2 4" xfId="14392" xr:uid="{044275AE-12C9-498C-A003-DE8E34E87906}"/>
    <cellStyle name="Normal 2 2 4 5 2 2 3" xfId="6845" xr:uid="{5C17A478-D5DD-465B-8874-B8ED2426D041}"/>
    <cellStyle name="Normal 2 2 4 5 2 2 3 2" xfId="27587" xr:uid="{0D63F2D4-6085-471C-84A3-B300ED17C07C}"/>
    <cellStyle name="Normal 2 2 4 5 2 2 3 3" xfId="27220" xr:uid="{B0C46705-ED62-4E14-84D2-519B282BDCEB}"/>
    <cellStyle name="Normal 2 2 4 5 2 2 3 4" xfId="17225" xr:uid="{5459CE37-F0C5-45CB-96A5-25B619B06C47}"/>
    <cellStyle name="Normal 2 2 4 5 2 2 4" xfId="9678" xr:uid="{F042A46C-D0F9-41D4-B2A4-92CD80D95D32}"/>
    <cellStyle name="Normal 2 2 4 5 2 2 4 2" xfId="29390" xr:uid="{03658FA6-7EE1-4353-BE74-76B87C1AADA6}"/>
    <cellStyle name="Normal 2 2 4 5 2 2 4 3" xfId="20058" xr:uid="{AA542A39-720A-4635-9083-45EE6A0A5CC6}"/>
    <cellStyle name="Normal 2 2 4 5 2 2 5" xfId="24814" xr:uid="{7B2739E9-5973-4F5C-B8B6-6B73C0D1F165}"/>
    <cellStyle name="Normal 2 2 4 5 2 2 6" xfId="13709" xr:uid="{BB7E1BB1-AB4F-42E9-8D62-F17FCEEBCD35}"/>
    <cellStyle name="Normal 2 2 4 5 2 3" xfId="2726" xr:uid="{00000000-0005-0000-0000-0000EE030000}"/>
    <cellStyle name="Normal 2 2 4 5 2 3 2" xfId="5943" xr:uid="{F6D38D51-2623-49A2-8808-D5BB8AFFFF61}"/>
    <cellStyle name="Normal 2 2 4 5 2 3 2 2" xfId="27891" xr:uid="{C21BDB48-8823-42E7-92C5-9B8DB0D560C7}"/>
    <cellStyle name="Normal 2 2 4 5 2 3 2 3" xfId="15396" xr:uid="{D2D9347C-04B5-4346-BDEB-C692AA8CA9FE}"/>
    <cellStyle name="Normal 2 2 4 5 2 3 3" xfId="7849" xr:uid="{0E5FCDA9-E4F7-4688-9D9D-88255B9DD5EA}"/>
    <cellStyle name="Normal 2 2 4 5 2 3 3 2" xfId="18229" xr:uid="{592C8A09-FE5B-4460-B472-67C1E3085872}"/>
    <cellStyle name="Normal 2 2 4 5 2 3 4" xfId="10682" xr:uid="{0AD2B235-01AE-4C19-A4B6-DE626B8E454A}"/>
    <cellStyle name="Normal 2 2 4 5 2 3 4 2" xfId="21062" xr:uid="{C7884267-B29B-4974-A01D-909FDF74F5FF}"/>
    <cellStyle name="Normal 2 2 4 5 2 3 5" xfId="23434" xr:uid="{7FF78EF0-3EB3-4DE3-AF88-1356CDB6B359}"/>
    <cellStyle name="Normal 2 2 4 5 2 3 6" xfId="13157" xr:uid="{928D3D76-F08C-4966-BB9A-B6A8880D2C25}"/>
    <cellStyle name="Normal 2 2 4 5 2 4" xfId="4160" xr:uid="{B1CB9D71-BC6D-4295-8292-81C516C3D8E2}"/>
    <cellStyle name="Normal 2 2 4 5 2 4 2" xfId="8931" xr:uid="{24CA900A-4291-437F-8DED-6E64B2BD93DE}"/>
    <cellStyle name="Normal 2 2 4 5 2 4 2 2" xfId="29028" xr:uid="{8CBEBEA7-7A2E-4712-A5A6-92EFD5340060}"/>
    <cellStyle name="Normal 2 2 4 5 2 4 2 3" xfId="19311" xr:uid="{A48A11BB-1DD6-48D0-8C40-08BE5F1C595A}"/>
    <cellStyle name="Normal 2 2 4 5 2 4 3" xfId="11764" xr:uid="{11E6FCD9-830F-4F75-828E-70B88D2E995E}"/>
    <cellStyle name="Normal 2 2 4 5 2 4 3 2" xfId="22144" xr:uid="{18C0C716-41DF-4A62-A6BD-470B2DC2FC54}"/>
    <cellStyle name="Normal 2 2 4 5 2 4 4" xfId="23250" xr:uid="{A98E546F-C340-48AF-A43B-C807C1E05AE5}"/>
    <cellStyle name="Normal 2 2 4 5 2 4 5" xfId="16478" xr:uid="{831B71F9-BF95-4D3F-94C0-484719694836}"/>
    <cellStyle name="Normal 2 2 4 5 2 5" xfId="5094" xr:uid="{C3E2C19F-B5DD-4E01-9FC4-5993F6DA318B}"/>
    <cellStyle name="Normal 2 2 4 5 2 5 2" xfId="27950" xr:uid="{354E6BC2-73E2-4260-9F97-02018A60A75D}"/>
    <cellStyle name="Normal 2 2 4 5 2 5 3" xfId="14391" xr:uid="{3808A8A3-344F-438D-9BA1-44B18E74A88D}"/>
    <cellStyle name="Normal 2 2 4 5 2 6" xfId="6844" xr:uid="{073BA752-4158-4AD7-89AD-6E1F88147547}"/>
    <cellStyle name="Normal 2 2 4 5 2 6 2" xfId="17224" xr:uid="{C01ACFD6-2AA5-47C1-8013-9A69BB6E227F}"/>
    <cellStyle name="Normal 2 2 4 5 2 7" xfId="9677" xr:uid="{9BFC9367-57A4-4BCF-A13E-1EAB9A6C3750}"/>
    <cellStyle name="Normal 2 2 4 5 2 7 2" xfId="20057" xr:uid="{B015A7D0-F84B-4715-B46E-0B42B8A584F1}"/>
    <cellStyle name="Normal 2 2 4 5 2 8" xfId="23515" xr:uid="{582BBEEB-E589-4F88-A671-E0E3D0B20B5B}"/>
    <cellStyle name="Normal 2 2 4 5 2 9" xfId="12715" xr:uid="{23A72284-53DE-4592-B12C-9935660E9B4E}"/>
    <cellStyle name="Normal 2 2 4 5 3" xfId="743" xr:uid="{00000000-0005-0000-0000-000093040000}"/>
    <cellStyle name="Normal 2 2 4 5 3 2" xfId="4462" xr:uid="{543D7010-EC11-4C5C-8823-CA07FA97EBB6}"/>
    <cellStyle name="Normal 2 2 4 5 3 2 2" xfId="9233" xr:uid="{7946EBE5-C8A6-4AFC-8C75-BE85067E2889}"/>
    <cellStyle name="Normal 2 2 4 5 3 2 2 2" xfId="29224" xr:uid="{F16FFD0B-9C8F-427B-A9D0-CB334C7BBE3E}"/>
    <cellStyle name="Normal 2 2 4 5 3 2 2 3" xfId="19613" xr:uid="{34AB9D2E-E36C-4407-B65D-071BC5B859E2}"/>
    <cellStyle name="Normal 2 2 4 5 3 2 3" xfId="12066" xr:uid="{F638B181-2765-4D51-AF81-82FD5E72D1B3}"/>
    <cellStyle name="Normal 2 2 4 5 3 2 3 2" xfId="22446" xr:uid="{985CFABC-40AE-4CB2-A002-79B451F3F5B4}"/>
    <cellStyle name="Normal 2 2 4 5 3 2 4" xfId="25422" xr:uid="{36EB2C9D-BC28-4930-9B0C-930F3B5E4937}"/>
    <cellStyle name="Normal 2 2 4 5 3 2 5" xfId="16780" xr:uid="{378EFF27-069C-46B2-B917-7EE7243E536F}"/>
    <cellStyle name="Normal 2 2 4 5 3 3" xfId="5096" xr:uid="{5B0E600D-0395-4FA7-A923-CC03DBD41799}"/>
    <cellStyle name="Normal 2 2 4 5 3 3 2" xfId="24759" xr:uid="{7AFC624E-A7DB-4CFC-A0E7-45DF82D9EB1C}"/>
    <cellStyle name="Normal 2 2 4 5 3 3 3" xfId="26845" xr:uid="{04416A7C-E78A-4D80-A1F5-694BE8817E89}"/>
    <cellStyle name="Normal 2 2 4 5 3 3 4" xfId="14393" xr:uid="{78695938-377C-4D3D-89A4-72AE6A0619ED}"/>
    <cellStyle name="Normal 2 2 4 5 3 4" xfId="6846" xr:uid="{DBAE9308-A02F-41C9-9F77-0D2FBCB348CD}"/>
    <cellStyle name="Normal 2 2 4 5 3 4 2" xfId="25703" xr:uid="{02CD26FC-D72B-46A9-8F6F-D52FC0B4806E}"/>
    <cellStyle name="Normal 2 2 4 5 3 4 3" xfId="27986" xr:uid="{1CFA8BB8-A730-464D-86F9-BF569D84CD9B}"/>
    <cellStyle name="Normal 2 2 4 5 3 4 4" xfId="17226" xr:uid="{A3C3C419-C14C-4BC4-AB63-49466C8B3622}"/>
    <cellStyle name="Normal 2 2 4 5 3 5" xfId="9679" xr:uid="{1751C3CC-0E75-4446-BCE1-1D486883D5E6}"/>
    <cellStyle name="Normal 2 2 4 5 3 5 2" xfId="29391" xr:uid="{49D9377F-5AA3-4BEE-A998-76104D0D30A7}"/>
    <cellStyle name="Normal 2 2 4 5 3 5 3" xfId="20059" xr:uid="{B0E31A0F-1173-4255-BCF9-CC90A97B1F69}"/>
    <cellStyle name="Normal 2 2 4 5 3 6" xfId="23276" xr:uid="{2799481D-DDCC-406B-BD0B-987BBCF4D72E}"/>
    <cellStyle name="Normal 2 2 4 5 3 7" xfId="13710" xr:uid="{857D0E4E-899C-4861-BC16-BDE19717E27D}"/>
    <cellStyle name="Normal 2 2 4 5 4" xfId="744" xr:uid="{00000000-0005-0000-0000-000094040000}"/>
    <cellStyle name="Normal 2 2 4 5 4 2" xfId="5097" xr:uid="{7EB87CF0-2C76-4CBC-B6CB-9049E5B4F660}"/>
    <cellStyle name="Normal 2 2 4 5 4 2 2" xfId="25169" xr:uid="{8D1AEB1C-7266-473D-A268-862F58BB468B}"/>
    <cellStyle name="Normal 2 2 4 5 4 2 3" xfId="28702" xr:uid="{09FC95F5-B032-4D86-9861-23E1B2AAB4FE}"/>
    <cellStyle name="Normal 2 2 4 5 4 2 4" xfId="14394" xr:uid="{B85F9BC3-E33B-4029-A728-5A5C01794323}"/>
    <cellStyle name="Normal 2 2 4 5 4 3" xfId="6847" xr:uid="{3DBE0692-25D7-47D1-84E5-78018D02E7FB}"/>
    <cellStyle name="Normal 2 2 4 5 4 3 2" xfId="26914" xr:uid="{CDD2B155-591B-40A3-A0FB-D2C641F48F48}"/>
    <cellStyle name="Normal 2 2 4 5 4 3 3" xfId="17227" xr:uid="{CF9DB049-2E4F-4FB7-8079-18014F18DA3D}"/>
    <cellStyle name="Normal 2 2 4 5 4 4" xfId="9680" xr:uid="{9FB6C89D-5A91-4333-B754-32C018CC61CB}"/>
    <cellStyle name="Normal 2 2 4 5 4 4 2" xfId="20060" xr:uid="{A49A9189-74E2-42E8-AB4E-E0A6EA5B4F59}"/>
    <cellStyle name="Normal 2 2 4 5 4 5" xfId="25297" xr:uid="{3BEF782F-789F-43ED-B5D0-E737472780A8}"/>
    <cellStyle name="Normal 2 2 4 5 4 6" xfId="13413" xr:uid="{D770B22A-6255-463E-A8D4-F5BD124F57B7}"/>
    <cellStyle name="Normal 2 2 4 5 5" xfId="2513" xr:uid="{00000000-0005-0000-0000-0000F1030000}"/>
    <cellStyle name="Normal 2 2 4 5 5 2" xfId="5790" xr:uid="{61229B4B-7D35-441F-9C05-74043052A51A}"/>
    <cellStyle name="Normal 2 2 4 5 5 2 2" xfId="26901" xr:uid="{AB113FE4-F214-4508-B776-1E5A01F008CF}"/>
    <cellStyle name="Normal 2 2 4 5 5 2 3" xfId="15184" xr:uid="{C63419A0-6CF0-45AE-B6CA-A8578A0CB174}"/>
    <cellStyle name="Normal 2 2 4 5 5 3" xfId="7637" xr:uid="{E39053B9-93D2-44E9-A498-C40D0CF96456}"/>
    <cellStyle name="Normal 2 2 4 5 5 3 2" xfId="18017" xr:uid="{1ED545CA-255A-4438-8465-B120DDBB1034}"/>
    <cellStyle name="Normal 2 2 4 5 5 4" xfId="10470" xr:uid="{A8E0CB94-435A-412C-AF33-2EC7A9517F51}"/>
    <cellStyle name="Normal 2 2 4 5 5 4 2" xfId="20850" xr:uid="{9F14E22E-44B6-4D2B-A0FC-A873ECC1D32D}"/>
    <cellStyle name="Normal 2 2 4 5 5 5" xfId="22735" xr:uid="{494A08E6-C05E-47AB-B77E-5A9E143FB3F9}"/>
    <cellStyle name="Normal 2 2 4 5 5 6" xfId="12900" xr:uid="{6812ADF2-3DA3-4AB6-B7CB-FB1116E3258B}"/>
    <cellStyle name="Normal 2 2 4 5 6" xfId="2324" xr:uid="{00000000-0005-0000-0000-0000EB030000}"/>
    <cellStyle name="Normal 2 2 4 5 6 2" xfId="7450" xr:uid="{F41C4F13-5347-4957-9A27-118AF936526E}"/>
    <cellStyle name="Normal 2 2 4 5 6 2 2" xfId="28373" xr:uid="{273C0756-2776-4BA1-959B-4C4F49D88BF9}"/>
    <cellStyle name="Normal 2 2 4 5 6 2 3" xfId="17830" xr:uid="{90CB542C-D474-473F-A9E1-74BA300B9FCB}"/>
    <cellStyle name="Normal 2 2 4 5 6 3" xfId="10283" xr:uid="{E33EA191-46E5-476C-8E41-FE5C7F3751EE}"/>
    <cellStyle name="Normal 2 2 4 5 6 3 2" xfId="20663" xr:uid="{809E6F6C-1E7F-42AB-9E97-32FCE6D8504F}"/>
    <cellStyle name="Normal 2 2 4 5 6 4" xfId="24175" xr:uid="{CA1C02D9-C18B-435F-9838-57D8C1FCB386}"/>
    <cellStyle name="Normal 2 2 4 5 6 5" xfId="14997" xr:uid="{15C86A47-CAD9-4DF2-894C-75F8E206E539}"/>
    <cellStyle name="Normal 2 2 4 5 7" xfId="3931" xr:uid="{92C6F550-D67D-4D22-B4F4-71D3B594C79A}"/>
    <cellStyle name="Normal 2 2 4 5 7 2" xfId="8762" xr:uid="{F5E22FFD-B196-431C-BB9C-3E3F3A5ED9C4}"/>
    <cellStyle name="Normal 2 2 4 5 7 2 2" xfId="19142" xr:uid="{1A0B5E1F-9C62-46C2-AC7E-A68903DE8D29}"/>
    <cellStyle name="Normal 2 2 4 5 7 3" xfId="11595" xr:uid="{C8932BFE-8894-4946-9B20-BA1522CD46DA}"/>
    <cellStyle name="Normal 2 2 4 5 7 3 2" xfId="21975" xr:uid="{37AA7A53-86F3-43A6-85AE-B014BFE186E5}"/>
    <cellStyle name="Normal 2 2 4 5 7 4" xfId="28524" xr:uid="{51A23BEE-B27A-4184-A621-0A37B2EBE4D2}"/>
    <cellStyle name="Normal 2 2 4 5 7 5" xfId="16309" xr:uid="{19324787-BDE0-43D5-A9BC-938202896513}"/>
    <cellStyle name="Normal 2 2 4 5 8" xfId="5093" xr:uid="{E495AB42-427E-401E-938A-EA0A6B689707}"/>
    <cellStyle name="Normal 2 2 4 5 8 2" xfId="14390" xr:uid="{E71EFFA8-FE06-4932-8A74-650685A0237C}"/>
    <cellStyle name="Normal 2 2 4 5 9" xfId="6843" xr:uid="{EF6F5DF1-233C-43E7-8B22-AE589CEA1C77}"/>
    <cellStyle name="Normal 2 2 4 5 9 2" xfId="17223" xr:uid="{9665B699-C701-4FD8-A7AF-CFE727F32265}"/>
    <cellStyle name="Normal 2 2 4 6" xfId="745" xr:uid="{00000000-0005-0000-0000-000095040000}"/>
    <cellStyle name="Normal 2 2 4 6 10" xfId="9681" xr:uid="{408595D7-41CC-42B1-A421-11E52BBA95A2}"/>
    <cellStyle name="Normal 2 2 4 6 10 2" xfId="20061" xr:uid="{1F6FFD65-21B2-4ACC-BD36-251E90851B36}"/>
    <cellStyle name="Normal 2 2 4 6 11" xfId="24515" xr:uid="{CB15B39F-AAF7-4C08-91FD-C1E8B4B1E228}"/>
    <cellStyle name="Normal 2 2 4 6 12" xfId="12558" xr:uid="{84174D08-5A5E-4135-99CB-28BAF4EDF7AB}"/>
    <cellStyle name="Normal 2 2 4 6 2" xfId="746" xr:uid="{00000000-0005-0000-0000-000096040000}"/>
    <cellStyle name="Normal 2 2 4 6 2 2" xfId="747" xr:uid="{00000000-0005-0000-0000-000097040000}"/>
    <cellStyle name="Normal 2 2 4 6 2 2 2" xfId="5100" xr:uid="{65E64113-2928-481F-BA28-D79E0828D443}"/>
    <cellStyle name="Normal 2 2 4 6 2 2 2 2" xfId="24767" xr:uid="{E979248C-F30D-44A0-A701-C30CB53BFF2E}"/>
    <cellStyle name="Normal 2 2 4 6 2 2 2 3" xfId="27788" xr:uid="{1D847D1A-DDC9-458B-A302-6CBC445D8C64}"/>
    <cellStyle name="Normal 2 2 4 6 2 2 2 4" xfId="14397" xr:uid="{0D728C46-3C6A-4464-9C82-F07151C98568}"/>
    <cellStyle name="Normal 2 2 4 6 2 2 3" xfId="6850" xr:uid="{0B664914-040C-4665-956D-86BF111E755C}"/>
    <cellStyle name="Normal 2 2 4 6 2 2 3 2" xfId="27589" xr:uid="{6A89B77E-4289-4DA1-944E-CB57D2DAA56D}"/>
    <cellStyle name="Normal 2 2 4 6 2 2 3 3" xfId="26265" xr:uid="{EC9512CA-C58B-4D06-99AC-3C5FD4248845}"/>
    <cellStyle name="Normal 2 2 4 6 2 2 3 4" xfId="17230" xr:uid="{B2A6C6E6-82B8-4283-9B95-5C54C6FF9011}"/>
    <cellStyle name="Normal 2 2 4 6 2 2 4" xfId="9683" xr:uid="{ECF8B02D-BFC9-4E55-948F-51C97DFF27FF}"/>
    <cellStyle name="Normal 2 2 4 6 2 2 4 2" xfId="29392" xr:uid="{88881E2F-0548-4190-8AF6-A4882BDCE985}"/>
    <cellStyle name="Normal 2 2 4 6 2 2 4 3" xfId="20063" xr:uid="{B31E253D-8024-4A47-AFDB-25E18C2B9E79}"/>
    <cellStyle name="Normal 2 2 4 6 2 2 5" xfId="24900" xr:uid="{3B3188CC-9711-4848-B304-6AC79D714848}"/>
    <cellStyle name="Normal 2 2 4 6 2 2 6" xfId="13711" xr:uid="{19CF3CF2-897B-40BC-9648-B06F6E9BB3B7}"/>
    <cellStyle name="Normal 2 2 4 6 2 3" xfId="2727" xr:uid="{00000000-0005-0000-0000-0000F5030000}"/>
    <cellStyle name="Normal 2 2 4 6 2 3 2" xfId="5944" xr:uid="{097181E5-E9EF-4068-A7B0-C2E9A0CE2964}"/>
    <cellStyle name="Normal 2 2 4 6 2 3 2 2" xfId="25921" xr:uid="{33E1FBD7-6340-4522-A1AA-5C3BA1F6A282}"/>
    <cellStyle name="Normal 2 2 4 6 2 3 2 3" xfId="15397" xr:uid="{DBB5A473-A32C-402B-B3B4-21588613500B}"/>
    <cellStyle name="Normal 2 2 4 6 2 3 3" xfId="7850" xr:uid="{9C6DD874-62BE-43DA-90E7-F209C302BF99}"/>
    <cellStyle name="Normal 2 2 4 6 2 3 3 2" xfId="18230" xr:uid="{639DEB33-012B-46D6-8F0F-91E06600082D}"/>
    <cellStyle name="Normal 2 2 4 6 2 3 4" xfId="10683" xr:uid="{E1C6315D-D5CA-4D48-B7FC-14D7D3071883}"/>
    <cellStyle name="Normal 2 2 4 6 2 3 4 2" xfId="21063" xr:uid="{D5C3D8F6-159B-4B67-8E32-3A911C78227A}"/>
    <cellStyle name="Normal 2 2 4 6 2 3 5" xfId="23799" xr:uid="{FA297568-3CB1-411A-AC70-981E9323BBE1}"/>
    <cellStyle name="Normal 2 2 4 6 2 3 6" xfId="13158" xr:uid="{24E3AC71-5FC0-4017-AF6F-8D84BF9CF3A7}"/>
    <cellStyle name="Normal 2 2 4 6 2 4" xfId="4161" xr:uid="{03476FED-558C-4760-B4EB-47358C077E06}"/>
    <cellStyle name="Normal 2 2 4 6 2 4 2" xfId="8932" xr:uid="{6A46078A-F71C-4CA8-8D27-B8BA2ACF1924}"/>
    <cellStyle name="Normal 2 2 4 6 2 4 2 2" xfId="29029" xr:uid="{970C6B59-BE74-4C8C-AE0B-C6EBFC61C049}"/>
    <cellStyle name="Normal 2 2 4 6 2 4 2 3" xfId="19312" xr:uid="{402AEF9B-3CED-4965-897A-F23E5F30F708}"/>
    <cellStyle name="Normal 2 2 4 6 2 4 3" xfId="11765" xr:uid="{DDF0B2F5-943A-4FA8-AAE5-0E74BDEE1E97}"/>
    <cellStyle name="Normal 2 2 4 6 2 4 3 2" xfId="22145" xr:uid="{7496990B-87AF-4E35-B2B5-7886D0C741E7}"/>
    <cellStyle name="Normal 2 2 4 6 2 4 4" xfId="24040" xr:uid="{11263EB5-1908-4096-94F6-39CED5DCE089}"/>
    <cellStyle name="Normal 2 2 4 6 2 4 5" xfId="16479" xr:uid="{763711D8-4B1F-48E5-8D67-CFB6C4EF2B1A}"/>
    <cellStyle name="Normal 2 2 4 6 2 5" xfId="5099" xr:uid="{5B0DE48B-48A5-4772-851F-D348BCBE3BC1}"/>
    <cellStyle name="Normal 2 2 4 6 2 5 2" xfId="27307" xr:uid="{C233E342-3D47-450D-A863-7E068B132F55}"/>
    <cellStyle name="Normal 2 2 4 6 2 5 3" xfId="14396" xr:uid="{DE79CD2B-93A7-4E8F-A966-F54B37EC6E8A}"/>
    <cellStyle name="Normal 2 2 4 6 2 6" xfId="6849" xr:uid="{650B39C0-4DC4-488C-B526-156F8448FE1F}"/>
    <cellStyle name="Normal 2 2 4 6 2 6 2" xfId="17229" xr:uid="{9E3FA734-3C77-41FD-BC5E-8E9D32E8977C}"/>
    <cellStyle name="Normal 2 2 4 6 2 7" xfId="9682" xr:uid="{750A2031-CD1B-490F-8E57-185A083316C3}"/>
    <cellStyle name="Normal 2 2 4 6 2 7 2" xfId="20062" xr:uid="{5CA5386B-9504-433E-91B6-CD51CEFBCFA7}"/>
    <cellStyle name="Normal 2 2 4 6 2 8" xfId="25195" xr:uid="{D47530D6-7C98-4AEE-A645-55465B1523EE}"/>
    <cellStyle name="Normal 2 2 4 6 2 9" xfId="12716" xr:uid="{0C09109B-2439-474B-A7A8-61D74E5FE4F9}"/>
    <cellStyle name="Normal 2 2 4 6 3" xfId="748" xr:uid="{00000000-0005-0000-0000-000098040000}"/>
    <cellStyle name="Normal 2 2 4 6 3 2" xfId="4463" xr:uid="{7330F69A-9662-402D-84C8-CE37C86C70B6}"/>
    <cellStyle name="Normal 2 2 4 6 3 2 2" xfId="9234" xr:uid="{F66737E9-F7B4-415B-AAFF-680329B87C7D}"/>
    <cellStyle name="Normal 2 2 4 6 3 2 2 2" xfId="29225" xr:uid="{25CC22C7-AD63-407B-917E-350BC90BCFCC}"/>
    <cellStyle name="Normal 2 2 4 6 3 2 2 3" xfId="19614" xr:uid="{7D092387-7A31-4587-93AD-E53A488CE09F}"/>
    <cellStyle name="Normal 2 2 4 6 3 2 3" xfId="12067" xr:uid="{F25645DE-D19B-4823-A2C9-21182D451357}"/>
    <cellStyle name="Normal 2 2 4 6 3 2 3 2" xfId="22447" xr:uid="{DE7A291A-C6FA-49E4-A648-15B5868CA022}"/>
    <cellStyle name="Normal 2 2 4 6 3 2 4" xfId="25628" xr:uid="{961A35DF-A680-458F-BDFC-15EA7762F7C6}"/>
    <cellStyle name="Normal 2 2 4 6 3 2 5" xfId="16781" xr:uid="{45304DF5-304B-40CE-8DD6-527F6694A510}"/>
    <cellStyle name="Normal 2 2 4 6 3 3" xfId="5101" xr:uid="{E152507B-B35A-48CB-BE11-9449DAD2C94A}"/>
    <cellStyle name="Normal 2 2 4 6 3 3 2" xfId="26786" xr:uid="{6ACD856D-043C-4264-863E-20ED6A935079}"/>
    <cellStyle name="Normal 2 2 4 6 3 3 3" xfId="28605" xr:uid="{CA3D05CE-942F-439B-9CF4-61BD721E077E}"/>
    <cellStyle name="Normal 2 2 4 6 3 3 4" xfId="14398" xr:uid="{DA712E4B-0D62-4FAB-BC0F-DD6102EBE473}"/>
    <cellStyle name="Normal 2 2 4 6 3 4" xfId="6851" xr:uid="{96C93305-6539-4C43-96C2-490DD1F7C22A}"/>
    <cellStyle name="Normal 2 2 4 6 3 4 2" xfId="26749" xr:uid="{364AD7D8-C916-4CA7-AEF0-0AEA75DC43B4}"/>
    <cellStyle name="Normal 2 2 4 6 3 4 3" xfId="26455" xr:uid="{2092BBCB-E2F2-4FEF-9B78-6423CD5EF474}"/>
    <cellStyle name="Normal 2 2 4 6 3 4 4" xfId="17231" xr:uid="{CEB8FDED-9EE5-49A8-92B0-E51BA542DA1A}"/>
    <cellStyle name="Normal 2 2 4 6 3 5" xfId="9684" xr:uid="{B907490F-0F92-4428-AF5C-CC9B08CE2475}"/>
    <cellStyle name="Normal 2 2 4 6 3 5 2" xfId="29393" xr:uid="{467430A6-D7E5-446B-968E-BBF14BBD1DC5}"/>
    <cellStyle name="Normal 2 2 4 6 3 5 3" xfId="20064" xr:uid="{37F73F47-AB18-498A-819F-4C4909409898}"/>
    <cellStyle name="Normal 2 2 4 6 3 6" xfId="23947" xr:uid="{4ED4925B-2F87-4160-AB4C-8081076A4EFF}"/>
    <cellStyle name="Normal 2 2 4 6 3 7" xfId="13712" xr:uid="{5C44CE8F-0823-40A9-944C-F0638CEADC5A}"/>
    <cellStyle name="Normal 2 2 4 6 4" xfId="749" xr:uid="{00000000-0005-0000-0000-000099040000}"/>
    <cellStyle name="Normal 2 2 4 6 4 2" xfId="5102" xr:uid="{CB0DDAC2-3BDC-4EBC-826D-3D10D9F4216E}"/>
    <cellStyle name="Normal 2 2 4 6 4 2 2" xfId="23258" xr:uid="{A37EABCB-3C05-4388-B83B-6F7F0B1D503D}"/>
    <cellStyle name="Normal 2 2 4 6 4 2 3" xfId="27397" xr:uid="{706743A4-1EA8-4D2D-A03F-A7D92C4AF5D7}"/>
    <cellStyle name="Normal 2 2 4 6 4 2 4" xfId="14399" xr:uid="{0A8DEE1E-2232-4BB7-816A-E83C3A045AC9}"/>
    <cellStyle name="Normal 2 2 4 6 4 3" xfId="6852" xr:uid="{B5DFA1EF-242D-49FA-913E-D8FFA076E054}"/>
    <cellStyle name="Normal 2 2 4 6 4 3 2" xfId="27120" xr:uid="{A4D89A8C-4198-4AAB-9EEE-F4B4DE912F96}"/>
    <cellStyle name="Normal 2 2 4 6 4 3 3" xfId="17232" xr:uid="{0A98C1B7-B01A-4358-89A1-5B9E85B29CC6}"/>
    <cellStyle name="Normal 2 2 4 6 4 4" xfId="9685" xr:uid="{E5525FD3-D61F-4547-A6E1-6E33C8E543F0}"/>
    <cellStyle name="Normal 2 2 4 6 4 4 2" xfId="20065" xr:uid="{04AB415C-7312-4AD5-97CC-F7293E8F944B}"/>
    <cellStyle name="Normal 2 2 4 6 4 5" xfId="23321" xr:uid="{8246FBCD-0BAF-41D1-92FD-9938F93EC46A}"/>
    <cellStyle name="Normal 2 2 4 6 4 6" xfId="13414" xr:uid="{4CACB45E-42BB-480A-8E48-8F7400E53665}"/>
    <cellStyle name="Normal 2 2 4 6 5" xfId="2576" xr:uid="{00000000-0005-0000-0000-0000F8030000}"/>
    <cellStyle name="Normal 2 2 4 6 5 2" xfId="5840" xr:uid="{D55F8470-9350-4F88-81CE-34F8E67365BC}"/>
    <cellStyle name="Normal 2 2 4 6 5 2 2" xfId="27905" xr:uid="{CD0810B1-AF7E-4A50-89DB-B411BEB470A4}"/>
    <cellStyle name="Normal 2 2 4 6 5 2 3" xfId="15247" xr:uid="{6E0253C7-F98E-4082-8F5A-D233E96C0250}"/>
    <cellStyle name="Normal 2 2 4 6 5 3" xfId="7700" xr:uid="{A9121AD8-9572-486C-ABD9-3BE1DA4E1649}"/>
    <cellStyle name="Normal 2 2 4 6 5 3 2" xfId="18080" xr:uid="{171B1402-D0A5-4AE5-B492-E52ECE4AF0E1}"/>
    <cellStyle name="Normal 2 2 4 6 5 4" xfId="10533" xr:uid="{938E4951-2C90-4BBF-B998-927A9BEA4420}"/>
    <cellStyle name="Normal 2 2 4 6 5 4 2" xfId="20913" xr:uid="{AD8DB3CC-8555-4B5B-B0A9-45C6797B4CED}"/>
    <cellStyle name="Normal 2 2 4 6 5 5" xfId="25385" xr:uid="{AC43E61B-4C90-4F5B-82B0-896CBC252D0C}"/>
    <cellStyle name="Normal 2 2 4 6 5 6" xfId="12963" xr:uid="{CFBB2030-7CEA-4E30-8F61-C5FFD0B0D402}"/>
    <cellStyle name="Normal 2 2 4 6 6" xfId="2325" xr:uid="{00000000-0005-0000-0000-0000F2030000}"/>
    <cellStyle name="Normal 2 2 4 6 6 2" xfId="7451" xr:uid="{ABE5D2F9-96EB-45E4-A55C-169970B161FA}"/>
    <cellStyle name="Normal 2 2 4 6 6 2 2" xfId="28385" xr:uid="{9315E1BC-311A-4EF1-BCA4-B5609EB70199}"/>
    <cellStyle name="Normal 2 2 4 6 6 2 3" xfId="17831" xr:uid="{7B1AE74E-8CC0-4110-8D46-82545F55D897}"/>
    <cellStyle name="Normal 2 2 4 6 6 3" xfId="10284" xr:uid="{C18AD641-BFF8-49C0-91EB-9BD0A2E611B2}"/>
    <cellStyle name="Normal 2 2 4 6 6 3 2" xfId="20664" xr:uid="{9645759D-6B02-4C27-B4E3-7151ADFD3856}"/>
    <cellStyle name="Normal 2 2 4 6 6 4" xfId="23908" xr:uid="{726C56AC-C7AD-4BB8-94D0-7C28A14E31C1}"/>
    <cellStyle name="Normal 2 2 4 6 6 5" xfId="14998" xr:uid="{0576DE7E-BB35-4999-BF7F-F6F4FD5AD241}"/>
    <cellStyle name="Normal 2 2 4 6 7" xfId="3932" xr:uid="{0253A996-D2CD-4E24-B041-2E924C7EE5D0}"/>
    <cellStyle name="Normal 2 2 4 6 7 2" xfId="8763" xr:uid="{79901FCA-833D-4A54-A8C2-616BBA1A916D}"/>
    <cellStyle name="Normal 2 2 4 6 7 2 2" xfId="19143" xr:uid="{7A5BCC12-6465-4CF0-820E-1300D5C2642E}"/>
    <cellStyle name="Normal 2 2 4 6 7 3" xfId="11596" xr:uid="{B37C41D0-DA10-479B-896A-EAC3E6365F6A}"/>
    <cellStyle name="Normal 2 2 4 6 7 3 2" xfId="21976" xr:uid="{34BF8363-34E8-4710-919C-B5437A143794}"/>
    <cellStyle name="Normal 2 2 4 6 7 4" xfId="27568" xr:uid="{680FC575-4081-4D11-A822-875D2B12E9FE}"/>
    <cellStyle name="Normal 2 2 4 6 7 5" xfId="16310" xr:uid="{E949FF74-B171-4799-B296-50C791561D41}"/>
    <cellStyle name="Normal 2 2 4 6 8" xfId="5098" xr:uid="{936B60CE-480B-492E-B494-E803B02EA797}"/>
    <cellStyle name="Normal 2 2 4 6 8 2" xfId="14395" xr:uid="{9C8D84A7-D29E-4AF2-A394-686938E6A0F1}"/>
    <cellStyle name="Normal 2 2 4 6 9" xfId="6848" xr:uid="{BA243AF1-8DCD-4A81-B9F9-E559A354E78C}"/>
    <cellStyle name="Normal 2 2 4 6 9 2" xfId="17228" xr:uid="{8FB6BE78-4246-48EC-8844-40F41EE1961D}"/>
    <cellStyle name="Normal 2 2 4 7" xfId="750" xr:uid="{00000000-0005-0000-0000-00009A040000}"/>
    <cellStyle name="Normal 2 2 4 7 10" xfId="12559" xr:uid="{A84CC9C2-4F32-46FF-9BD2-C66250EB10AB}"/>
    <cellStyle name="Normal 2 2 4 7 2" xfId="751" xr:uid="{00000000-0005-0000-0000-00009B040000}"/>
    <cellStyle name="Normal 2 2 4 7 2 2" xfId="2901" xr:uid="{00000000-0005-0000-0000-0000FB030000}"/>
    <cellStyle name="Normal 2 2 4 7 2 2 2" xfId="6086" xr:uid="{D1672633-0CE3-4AB2-A8FB-213FF68619D0}"/>
    <cellStyle name="Normal 2 2 4 7 2 2 2 2" xfId="28556" xr:uid="{1C959889-FC8B-40DE-87FE-7ED0C4F8199F}"/>
    <cellStyle name="Normal 2 2 4 7 2 2 2 3" xfId="25907" xr:uid="{8F001275-F335-426A-9D11-0BBF99DBB86A}"/>
    <cellStyle name="Normal 2 2 4 7 2 2 2 4" xfId="15564" xr:uid="{11654B7D-CF22-487E-8E64-0975FA9828A7}"/>
    <cellStyle name="Normal 2 2 4 7 2 2 3" xfId="8017" xr:uid="{57DD36D5-239A-471A-9BDF-6CC9F7686FDD}"/>
    <cellStyle name="Normal 2 2 4 7 2 2 3 2" xfId="28021" xr:uid="{8BBA0471-8E5E-4401-9D22-993FEB5F0484}"/>
    <cellStyle name="Normal 2 2 4 7 2 2 3 3" xfId="18397" xr:uid="{3DD4EEF6-6F14-4ABE-A655-83DBE3966C3E}"/>
    <cellStyle name="Normal 2 2 4 7 2 2 4" xfId="10850" xr:uid="{99237510-E4FF-4E57-97D3-E22A69F1C28A}"/>
    <cellStyle name="Normal 2 2 4 7 2 2 4 2" xfId="21230" xr:uid="{A9BE7BEC-33A2-4079-9BCD-3155E9C924BF}"/>
    <cellStyle name="Normal 2 2 4 7 2 2 5" xfId="24189" xr:uid="{40880786-28E2-462C-9CA3-3461A9983DB4}"/>
    <cellStyle name="Normal 2 2 4 7 2 2 6" xfId="13415" xr:uid="{040DB001-46ED-4B9D-8CF8-263D3E06FB8D}"/>
    <cellStyle name="Normal 2 2 4 7 2 3" xfId="5104" xr:uid="{D98481B5-F162-4968-90DE-896C1D2C6025}"/>
    <cellStyle name="Normal 2 2 4 7 2 3 2" xfId="24033" xr:uid="{DF5802CA-525D-42F7-B9C3-76DCA748B93A}"/>
    <cellStyle name="Normal 2 2 4 7 2 3 3" xfId="27985" xr:uid="{5100A763-53F0-49D1-8206-EE3B8D33A67D}"/>
    <cellStyle name="Normal 2 2 4 7 2 3 4" xfId="14401" xr:uid="{3B12B2D5-3771-43FB-A972-AAB3FD3F98C8}"/>
    <cellStyle name="Normal 2 2 4 7 2 4" xfId="6854" xr:uid="{0549BF0E-63BE-483D-A9FB-AB3A68DEAA03}"/>
    <cellStyle name="Normal 2 2 4 7 2 4 2" xfId="27448" xr:uid="{AAD5E344-5403-489D-A80B-AF9E9410FA21}"/>
    <cellStyle name="Normal 2 2 4 7 2 4 3" xfId="27003" xr:uid="{EDE1D26F-F4E3-4F0A-BF3A-52D293CDBC9A}"/>
    <cellStyle name="Normal 2 2 4 7 2 4 4" xfId="17234" xr:uid="{FF016738-F27F-417C-9A78-EE27EFA00488}"/>
    <cellStyle name="Normal 2 2 4 7 2 5" xfId="9687" xr:uid="{32686D98-33B7-44AC-A821-CBA9D2EC8E01}"/>
    <cellStyle name="Normal 2 2 4 7 2 5 2" xfId="29394" xr:uid="{219DDE4D-DA0C-4DBC-9B95-FB5CABE03346}"/>
    <cellStyle name="Normal 2 2 4 7 2 5 3" xfId="20067" xr:uid="{8D6D179A-7B7C-4245-8DB9-466670454DA9}"/>
    <cellStyle name="Normal 2 2 4 7 2 6" xfId="24969" xr:uid="{993EE3C4-9623-472B-9DED-747B919991F0}"/>
    <cellStyle name="Normal 2 2 4 7 2 7" xfId="12717" xr:uid="{0ACD6325-E9C2-4870-A3E4-0E7A76B61CA1}"/>
    <cellStyle name="Normal 2 2 4 7 3" xfId="752" xr:uid="{00000000-0005-0000-0000-00009C040000}"/>
    <cellStyle name="Normal 2 2 4 7 3 2" xfId="5105" xr:uid="{6DFF040E-53E1-4A1F-8A2D-959BB37C925D}"/>
    <cellStyle name="Normal 2 2 4 7 3 2 2" xfId="26351" xr:uid="{84FE70B8-6F80-491C-810F-162E111B6F84}"/>
    <cellStyle name="Normal 2 2 4 7 3 2 3" xfId="27427" xr:uid="{8D815429-2118-436E-97A4-6696CCB56EBD}"/>
    <cellStyle name="Normal 2 2 4 7 3 2 4" xfId="14402" xr:uid="{46FAE356-2463-45C2-9F99-83C39A793B2C}"/>
    <cellStyle name="Normal 2 2 4 7 3 3" xfId="6855" xr:uid="{0104E5D0-EAD1-494C-8920-B169FB26914C}"/>
    <cellStyle name="Normal 2 2 4 7 3 3 2" xfId="28192" xr:uid="{3B2F3915-BA7C-4299-9E7C-AD048CB937BF}"/>
    <cellStyle name="Normal 2 2 4 7 3 3 3" xfId="27546" xr:uid="{84180369-05F0-4732-BF96-E7CD61F19DBF}"/>
    <cellStyle name="Normal 2 2 4 7 3 3 4" xfId="17235" xr:uid="{8C3EA7D5-E4C3-4EDA-B41A-C9B21AC8D6C7}"/>
    <cellStyle name="Normal 2 2 4 7 3 4" xfId="9688" xr:uid="{E81C82B7-49CF-418D-B5C5-654A059558DA}"/>
    <cellStyle name="Normal 2 2 4 7 3 4 2" xfId="29395" xr:uid="{E8F08881-EDF5-4928-807A-49C24B182F27}"/>
    <cellStyle name="Normal 2 2 4 7 3 4 3" xfId="20068" xr:uid="{4F83EB01-C14C-4467-B242-A37FE080BB95}"/>
    <cellStyle name="Normal 2 2 4 7 3 5" xfId="22736" xr:uid="{BC95FB77-84E7-4FB9-A22D-855689978816}"/>
    <cellStyle name="Normal 2 2 4 7 3 6" xfId="13159" xr:uid="{EE48FD3A-1578-401E-AB50-98362CF46FCB}"/>
    <cellStyle name="Normal 2 2 4 7 4" xfId="2326" xr:uid="{00000000-0005-0000-0000-0000F9030000}"/>
    <cellStyle name="Normal 2 2 4 7 4 2" xfId="7452" xr:uid="{8E9AB872-5246-43FE-8812-B115D7DEFFA9}"/>
    <cellStyle name="Normal 2 2 4 7 4 2 2" xfId="26378" xr:uid="{F2632576-B911-4F69-AB59-34812F4BAA8C}"/>
    <cellStyle name="Normal 2 2 4 7 4 2 3" xfId="17832" xr:uid="{A38E2EDF-F0E9-4CBD-874D-0A76FC2AD407}"/>
    <cellStyle name="Normal 2 2 4 7 4 3" xfId="10285" xr:uid="{D29B55B2-216A-4C7A-AEE1-F71C550B6FB5}"/>
    <cellStyle name="Normal 2 2 4 7 4 3 2" xfId="20665" xr:uid="{D21C6EAF-4364-4EAB-909B-E7E99C6B2204}"/>
    <cellStyle name="Normal 2 2 4 7 4 4" xfId="24483" xr:uid="{E4B9A227-3D1F-4501-A43D-61031628010D}"/>
    <cellStyle name="Normal 2 2 4 7 4 5" xfId="14999" xr:uid="{7FCD3262-D20A-4297-8866-420DDA1C7A3D}"/>
    <cellStyle name="Normal 2 2 4 7 5" xfId="3933" xr:uid="{6EC19484-4BD6-4EB8-AE32-A39D25AD16FE}"/>
    <cellStyle name="Normal 2 2 4 7 5 2" xfId="8764" xr:uid="{73754C41-612A-41E8-901E-AB6FE2BAD6E8}"/>
    <cellStyle name="Normal 2 2 4 7 5 2 2" xfId="28978" xr:uid="{5E864213-EB0E-43D1-8F38-0874B8514DC9}"/>
    <cellStyle name="Normal 2 2 4 7 5 2 3" xfId="19144" xr:uid="{0803944F-164E-4F60-86C8-BC780592A3B2}"/>
    <cellStyle name="Normal 2 2 4 7 5 3" xfId="11597" xr:uid="{4BF4557A-146A-4BA6-A272-B8239517D366}"/>
    <cellStyle name="Normal 2 2 4 7 5 3 2" xfId="21977" xr:uid="{D6CE5784-B309-46E9-A25F-6CC6D18AF4D3}"/>
    <cellStyle name="Normal 2 2 4 7 5 4" xfId="24985" xr:uid="{5C974657-1934-4805-A930-68EAF4AC1099}"/>
    <cellStyle name="Normal 2 2 4 7 5 5" xfId="16311" xr:uid="{CFD910A6-E944-44FE-8E2F-5EA777801BBF}"/>
    <cellStyle name="Normal 2 2 4 7 6" xfId="5103" xr:uid="{1932CE5B-C50B-4EFF-B7CB-A9E5A022477B}"/>
    <cellStyle name="Normal 2 2 4 7 6 2" xfId="25952" xr:uid="{CFF717FA-05AD-46D8-850B-8D2E58D40A8C}"/>
    <cellStyle name="Normal 2 2 4 7 6 3" xfId="26674" xr:uid="{E111098F-AFA7-4CCE-962C-37AF717C404E}"/>
    <cellStyle name="Normal 2 2 4 7 6 4" xfId="14400" xr:uid="{4822C81E-E503-4DF6-BFA4-3B9CB28E8070}"/>
    <cellStyle name="Normal 2 2 4 7 7" xfId="6853" xr:uid="{32ECFB42-B472-461E-8E4D-3BD3B487A936}"/>
    <cellStyle name="Normal 2 2 4 7 7 2" xfId="28248" xr:uid="{5AA28F78-518E-4557-8FBE-A496E111D902}"/>
    <cellStyle name="Normal 2 2 4 7 7 3" xfId="17233" xr:uid="{C6000307-F52C-4BEB-8329-8F3EDA3EC909}"/>
    <cellStyle name="Normal 2 2 4 7 8" xfId="9686" xr:uid="{97413759-2B48-47AD-8755-4FCAB4A43997}"/>
    <cellStyle name="Normal 2 2 4 7 8 2" xfId="20066" xr:uid="{0B0C9FF6-EA2E-49C2-9A07-C6CE92A892D8}"/>
    <cellStyle name="Normal 2 2 4 7 9" xfId="23329" xr:uid="{7DDB72A9-D38E-4403-BED6-3B8168EA25EF}"/>
    <cellStyle name="Normal 2 2 4 8" xfId="753" xr:uid="{00000000-0005-0000-0000-00009D040000}"/>
    <cellStyle name="Normal 2 2 4 8 10" xfId="12560" xr:uid="{32CA0D4E-5782-4605-83FA-ACC72F4C4BB5}"/>
    <cellStyle name="Normal 2 2 4 8 2" xfId="754" xr:uid="{00000000-0005-0000-0000-00009E040000}"/>
    <cellStyle name="Normal 2 2 4 8 2 2" xfId="2902" xr:uid="{00000000-0005-0000-0000-0000FF030000}"/>
    <cellStyle name="Normal 2 2 4 8 2 2 2" xfId="6087" xr:uid="{81B93BA7-0481-43DF-A36F-5CE48CEFE222}"/>
    <cellStyle name="Normal 2 2 4 8 2 2 2 2" xfId="28697" xr:uid="{92825357-97A2-4968-B35F-509D1BC4CA4A}"/>
    <cellStyle name="Normal 2 2 4 8 2 2 2 3" xfId="26405" xr:uid="{532AA994-CE39-44C3-B884-43433BD34ECF}"/>
    <cellStyle name="Normal 2 2 4 8 2 2 2 4" xfId="15565" xr:uid="{F62F46BC-FB1C-4F80-9C66-FB1016B78BB6}"/>
    <cellStyle name="Normal 2 2 4 8 2 2 3" xfId="8018" xr:uid="{C4477A8C-5ABF-4DE9-8D04-8E42E0273B2E}"/>
    <cellStyle name="Normal 2 2 4 8 2 2 3 2" xfId="27317" xr:uid="{5A2A4D99-7821-4384-B91B-B843AC2D5F05}"/>
    <cellStyle name="Normal 2 2 4 8 2 2 3 3" xfId="18398" xr:uid="{1AC00D83-D570-4BD7-A53C-D34C9487E60D}"/>
    <cellStyle name="Normal 2 2 4 8 2 2 4" xfId="10851" xr:uid="{69F8C10D-76FA-4BF2-806D-375BB6610C29}"/>
    <cellStyle name="Normal 2 2 4 8 2 2 4 2" xfId="21231" xr:uid="{4812ECD6-E7A3-4616-96F3-94220565C236}"/>
    <cellStyle name="Normal 2 2 4 8 2 2 5" xfId="23889" xr:uid="{D0A8F8A3-A91C-43D7-BE81-33053183A953}"/>
    <cellStyle name="Normal 2 2 4 8 2 2 6" xfId="13416" xr:uid="{AE453CB6-F32A-46A0-AF95-91789D4EACC5}"/>
    <cellStyle name="Normal 2 2 4 8 2 3" xfId="5107" xr:uid="{DB813F9E-A43F-4C2F-87C4-F8B6A7E453A0}"/>
    <cellStyle name="Normal 2 2 4 8 2 3 2" xfId="25412" xr:uid="{D93FA058-6584-4C89-85BD-BA2574BF9E41}"/>
    <cellStyle name="Normal 2 2 4 8 2 3 3" xfId="28724" xr:uid="{85FE7ED1-616F-433E-9200-FABB160D4E56}"/>
    <cellStyle name="Normal 2 2 4 8 2 3 4" xfId="14404" xr:uid="{9583504A-261F-452C-B37E-3EC77A52BE3A}"/>
    <cellStyle name="Normal 2 2 4 8 2 4" xfId="6857" xr:uid="{94890C13-01D7-42A6-8830-61704C453C5F}"/>
    <cellStyle name="Normal 2 2 4 8 2 4 2" xfId="27560" xr:uid="{718D7577-4391-44FA-92D4-A012F591A01E}"/>
    <cellStyle name="Normal 2 2 4 8 2 4 3" xfId="27910" xr:uid="{33DDC1B7-9348-4346-B1B0-344D7FE5F0FB}"/>
    <cellStyle name="Normal 2 2 4 8 2 4 4" xfId="17237" xr:uid="{6A192F55-26CB-42A8-BB47-F8AB6CE2A948}"/>
    <cellStyle name="Normal 2 2 4 8 2 5" xfId="9690" xr:uid="{162645F1-BB41-405B-B2CF-FF2F251B15CD}"/>
    <cellStyle name="Normal 2 2 4 8 2 5 2" xfId="29396" xr:uid="{4A2FDDC8-5FE2-4D91-BB6F-DD067E5803D9}"/>
    <cellStyle name="Normal 2 2 4 8 2 5 3" xfId="20070" xr:uid="{CAEC0F4D-14FE-4FD2-BFAD-BCA0517ECD87}"/>
    <cellStyle name="Normal 2 2 4 8 2 6" xfId="24469" xr:uid="{D161FA43-D894-4061-AB2A-055B1184F6CC}"/>
    <cellStyle name="Normal 2 2 4 8 2 7" xfId="12718" xr:uid="{FD9DC352-557C-433E-B437-1B8BFAAF289D}"/>
    <cellStyle name="Normal 2 2 4 8 3" xfId="755" xr:uid="{00000000-0005-0000-0000-00009F040000}"/>
    <cellStyle name="Normal 2 2 4 8 3 2" xfId="5108" xr:uid="{377D69C9-5980-4DCB-B509-CAA57B5EF02B}"/>
    <cellStyle name="Normal 2 2 4 8 3 2 2" xfId="26076" xr:uid="{95AB3D3C-9692-44B1-AF1E-6003C00932B8}"/>
    <cellStyle name="Normal 2 2 4 8 3 2 3" xfId="28145" xr:uid="{AD91A6B3-3953-4D80-A3E5-56B33553AFE7}"/>
    <cellStyle name="Normal 2 2 4 8 3 2 4" xfId="14405" xr:uid="{A64939D6-7287-473F-83B0-154E8AA00CB4}"/>
    <cellStyle name="Normal 2 2 4 8 3 3" xfId="6858" xr:uid="{C5819798-7282-4495-AAAC-B34BD4D1EC1A}"/>
    <cellStyle name="Normal 2 2 4 8 3 3 2" xfId="26199" xr:uid="{F5C1E2EA-1320-42F9-A928-DFA42DC4D993}"/>
    <cellStyle name="Normal 2 2 4 8 3 3 3" xfId="27049" xr:uid="{4CBDBB3E-B16F-4122-95DB-FB0230654273}"/>
    <cellStyle name="Normal 2 2 4 8 3 3 4" xfId="17238" xr:uid="{A9986669-67E2-4138-90B3-6B303C2C7A93}"/>
    <cellStyle name="Normal 2 2 4 8 3 4" xfId="9691" xr:uid="{89BF3469-FD50-4158-B4DE-22359512A4C9}"/>
    <cellStyle name="Normal 2 2 4 8 3 4 2" xfId="29397" xr:uid="{BC80927C-0D6B-4EBF-9C1D-CAF9BC19A970}"/>
    <cellStyle name="Normal 2 2 4 8 3 4 3" xfId="20071" xr:uid="{9A90E804-665D-4ABF-BC26-00F32193523D}"/>
    <cellStyle name="Normal 2 2 4 8 3 5" xfId="22751" xr:uid="{8E5F7FD4-D4A3-4B56-BA6F-D16D7596C1D6}"/>
    <cellStyle name="Normal 2 2 4 8 3 6" xfId="13160" xr:uid="{C96E85DF-4609-4107-9437-3CE665E8D6FB}"/>
    <cellStyle name="Normal 2 2 4 8 4" xfId="2327" xr:uid="{00000000-0005-0000-0000-0000FD030000}"/>
    <cellStyle name="Normal 2 2 4 8 4 2" xfId="7453" xr:uid="{CC01D233-5639-4770-B1B2-D7BEA0CB8A60}"/>
    <cellStyle name="Normal 2 2 4 8 4 2 2" xfId="28658" xr:uid="{9C509E5B-75A2-410B-8ACF-64CE025ECF08}"/>
    <cellStyle name="Normal 2 2 4 8 4 2 3" xfId="17833" xr:uid="{E9D564C4-3480-4820-869A-E019842F16F6}"/>
    <cellStyle name="Normal 2 2 4 8 4 3" xfId="10286" xr:uid="{FFF21E9B-8D36-4EEB-9BA8-897C39CC07D9}"/>
    <cellStyle name="Normal 2 2 4 8 4 3 2" xfId="20666" xr:uid="{3E92D07A-643F-4BF0-B8C9-2F88F38F9764}"/>
    <cellStyle name="Normal 2 2 4 8 4 4" xfId="22846" xr:uid="{CD8555F5-3FF8-4616-ABB3-C682723A45B7}"/>
    <cellStyle name="Normal 2 2 4 8 4 5" xfId="15000" xr:uid="{C3274E2A-2A7D-4E42-AB32-C9AB31EABB58}"/>
    <cellStyle name="Normal 2 2 4 8 5" xfId="3934" xr:uid="{7361772D-B82B-4655-AEBF-51CF7CC244A8}"/>
    <cellStyle name="Normal 2 2 4 8 5 2" xfId="8765" xr:uid="{1B34E587-146B-4D91-9943-0CE61867449D}"/>
    <cellStyle name="Normal 2 2 4 8 5 2 2" xfId="28979" xr:uid="{F700DE6E-3B5A-47B5-946D-75009DB66DEE}"/>
    <cellStyle name="Normal 2 2 4 8 5 2 3" xfId="19145" xr:uid="{6660985C-A164-46AD-9112-35152CED6F8B}"/>
    <cellStyle name="Normal 2 2 4 8 5 3" xfId="11598" xr:uid="{33878D3A-3CD1-4E46-BB49-6C4AF87F9BFA}"/>
    <cellStyle name="Normal 2 2 4 8 5 3 2" xfId="21978" xr:uid="{9B7005BD-4C6A-41F0-922D-4033D90161AE}"/>
    <cellStyle name="Normal 2 2 4 8 5 4" xfId="25697" xr:uid="{6F10DFCA-DA95-48F8-8245-4C0B4D79A6CC}"/>
    <cellStyle name="Normal 2 2 4 8 5 5" xfId="16312" xr:uid="{0648896E-AFE5-4D58-A04A-4BCBF2A07429}"/>
    <cellStyle name="Normal 2 2 4 8 6" xfId="5106" xr:uid="{B3B202DA-A825-4586-87CB-57A17D06604F}"/>
    <cellStyle name="Normal 2 2 4 8 6 2" xfId="27904" xr:uid="{CB558D48-4D54-4F06-9868-10E5E13B013B}"/>
    <cellStyle name="Normal 2 2 4 8 6 3" xfId="26333" xr:uid="{B8ED6CF3-EB6D-405D-8C03-E2FC62683F3B}"/>
    <cellStyle name="Normal 2 2 4 8 6 4" xfId="14403" xr:uid="{B7CF0047-6FBB-45CC-B3F0-FF59C62A227E}"/>
    <cellStyle name="Normal 2 2 4 8 7" xfId="6856" xr:uid="{6365EC70-1142-428C-B033-0EBE2A2CDFDD}"/>
    <cellStyle name="Normal 2 2 4 8 7 2" xfId="28354" xr:uid="{DB6B6716-5184-43BD-BF54-E77FEFAD1D61}"/>
    <cellStyle name="Normal 2 2 4 8 7 3" xfId="17236" xr:uid="{18307660-AD9E-4E68-9AE1-CE1582228D00}"/>
    <cellStyle name="Normal 2 2 4 8 8" xfId="9689" xr:uid="{D35338E7-E3BF-488C-9B96-0E426D4BB067}"/>
    <cellStyle name="Normal 2 2 4 8 8 2" xfId="20069" xr:uid="{E238607D-A999-410C-9B1F-8E45C7B8AB45}"/>
    <cellStyle name="Normal 2 2 4 8 9" xfId="22970" xr:uid="{470A2003-D823-4710-917B-A3E7D9677BC3}"/>
    <cellStyle name="Normal 2 2 4 9" xfId="756" xr:uid="{00000000-0005-0000-0000-0000A0040000}"/>
    <cellStyle name="Normal 2 2 4 9 10" xfId="12553" xr:uid="{E518C3B1-334A-48C5-97B6-33F18364A5D7}"/>
    <cellStyle name="Normal 2 2 4 9 2" xfId="3174" xr:uid="{00000000-0005-0000-0000-000002040000}"/>
    <cellStyle name="Normal 2 2 4 9 2 2" xfId="6231" xr:uid="{F11B47A3-29BA-4007-84ED-4D04D29243FF}"/>
    <cellStyle name="Normal 2 2 4 9 2 2 2" xfId="25470" xr:uid="{66CE10FF-534B-4058-AD42-86FF0E5150F5}"/>
    <cellStyle name="Normal 2 2 4 9 2 2 3" xfId="28552" xr:uid="{DBB1BED7-6F71-4177-A931-711059B9E7E8}"/>
    <cellStyle name="Normal 2 2 4 9 2 2 4" xfId="15800" xr:uid="{D42B7806-2D3F-478B-86CE-37D54FD41BB0}"/>
    <cellStyle name="Normal 2 2 4 9 2 3" xfId="8253" xr:uid="{DC7CC9B1-D11B-4AB3-BA19-2099136C6ABE}"/>
    <cellStyle name="Normal 2 2 4 9 2 3 2" xfId="25895" xr:uid="{0E6D1423-5BA7-497A-8427-0234468C11A4}"/>
    <cellStyle name="Normal 2 2 4 9 2 3 3" xfId="28876" xr:uid="{25103BBB-BA6D-4BC5-BCA9-573FB85F1229}"/>
    <cellStyle name="Normal 2 2 4 9 2 3 4" xfId="18633" xr:uid="{01BB0F42-6E7C-4EA8-843A-4DDBDEBD024A}"/>
    <cellStyle name="Normal 2 2 4 9 2 4" xfId="11086" xr:uid="{F8267ABE-FEC8-4907-861C-0E80C19C9250}"/>
    <cellStyle name="Normal 2 2 4 9 2 4 2" xfId="29476" xr:uid="{BFCF8B5F-2897-4238-9AA0-E4349DC440F1}"/>
    <cellStyle name="Normal 2 2 4 9 2 4 3" xfId="21466" xr:uid="{02DCB4AC-7C5C-4862-B4C6-2137C1902CAA}"/>
    <cellStyle name="Normal 2 2 4 9 2 5" xfId="22656" xr:uid="{297B4BD9-F56E-4583-A2FD-50AFFB11EFA4}"/>
    <cellStyle name="Normal 2 2 4 9 2 6" xfId="13713" xr:uid="{B3BA8438-2044-4664-9A77-ACFEBD73A3F1}"/>
    <cellStyle name="Normal 2 2 4 9 3" xfId="2719" xr:uid="{00000000-0005-0000-0000-000003040000}"/>
    <cellStyle name="Normal 2 2 4 9 3 2" xfId="5936" xr:uid="{DCDB52EA-7D99-46B2-B6AE-5B437DAEB77B}"/>
    <cellStyle name="Normal 2 2 4 9 3 2 2" xfId="28105" xr:uid="{18B84544-6330-406A-9B39-C37BAFA32D7D}"/>
    <cellStyle name="Normal 2 2 4 9 3 2 3" xfId="15389" xr:uid="{CF49331E-440E-4490-90AB-A18BEE1A3F78}"/>
    <cellStyle name="Normal 2 2 4 9 3 3" xfId="7842" xr:uid="{89E2FCC4-2FE5-4D3E-BC74-3FFCADC4B390}"/>
    <cellStyle name="Normal 2 2 4 9 3 3 2" xfId="18222" xr:uid="{0F3B74CA-F6A3-4C5E-9CB6-891631FCF951}"/>
    <cellStyle name="Normal 2 2 4 9 3 4" xfId="10675" xr:uid="{2240138A-8FBC-407C-ACF6-161590020600}"/>
    <cellStyle name="Normal 2 2 4 9 3 4 2" xfId="21055" xr:uid="{8ADC96C3-7F78-4A33-9374-D7B3B595A145}"/>
    <cellStyle name="Normal 2 2 4 9 3 5" xfId="25042" xr:uid="{30CE1CF7-3C44-4686-BDEA-A21661A9C3B7}"/>
    <cellStyle name="Normal 2 2 4 9 3 6" xfId="13147" xr:uid="{D78EDF1A-DC7E-48C9-AD0D-51AF5DA0C825}"/>
    <cellStyle name="Normal 2 2 4 9 4" xfId="2320" xr:uid="{00000000-0005-0000-0000-000001040000}"/>
    <cellStyle name="Normal 2 2 4 9 4 2" xfId="7446" xr:uid="{DD4C7D60-C1DB-4967-8A65-349B90B70183}"/>
    <cellStyle name="Normal 2 2 4 9 4 2 2" xfId="27680" xr:uid="{BF95B59C-2FB6-46F3-A249-F7A7EA766CAD}"/>
    <cellStyle name="Normal 2 2 4 9 4 2 3" xfId="17826" xr:uid="{EA3B48B4-99CB-47C7-BCA9-8CBD23268FE3}"/>
    <cellStyle name="Normal 2 2 4 9 4 3" xfId="10279" xr:uid="{1E96EA61-B737-40BF-BB3A-0DAEBF1F2C4D}"/>
    <cellStyle name="Normal 2 2 4 9 4 3 2" xfId="20659" xr:uid="{A6CD76C1-9D07-48C6-82E7-648741BFD668}"/>
    <cellStyle name="Normal 2 2 4 9 4 4" xfId="24886" xr:uid="{098D1425-3CDB-455F-A7CF-0202B9002F5C}"/>
    <cellStyle name="Normal 2 2 4 9 4 5" xfId="14993" xr:uid="{3FEC1276-0941-4814-BF81-AFC85F833821}"/>
    <cellStyle name="Normal 2 2 4 9 5" xfId="3839" xr:uid="{FFAC9B94-1C5B-429C-930C-E2E585B1E0C7}"/>
    <cellStyle name="Normal 2 2 4 9 5 2" xfId="8671" xr:uid="{56E4464B-8F43-4B7D-8495-D607D67A37A2}"/>
    <cellStyle name="Normal 2 2 4 9 5 2 2" xfId="19051" xr:uid="{80297E9C-B5A8-4096-90AD-E8825B091F10}"/>
    <cellStyle name="Normal 2 2 4 9 5 3" xfId="11504" xr:uid="{0FFD07DC-23BD-4249-B430-4FB1819A4BA3}"/>
    <cellStyle name="Normal 2 2 4 9 5 3 2" xfId="21884" xr:uid="{AC30304B-BE7E-4073-8F56-A5C3B71E510B}"/>
    <cellStyle name="Normal 2 2 4 9 5 4" xfId="28311" xr:uid="{0D037300-E5B8-434B-ADD3-5F09B3B49EBD}"/>
    <cellStyle name="Normal 2 2 4 9 5 5" xfId="16218" xr:uid="{B9BF5F2A-5EBB-44AF-A014-E34A439D5D92}"/>
    <cellStyle name="Normal 2 2 4 9 6" xfId="5109" xr:uid="{CDDD6C3D-CFBD-4AA7-A2A2-9913B4CEFDCC}"/>
    <cellStyle name="Normal 2 2 4 9 6 2" xfId="14406" xr:uid="{DAFBCF16-D0E3-424B-91D9-29AC84747C6C}"/>
    <cellStyle name="Normal 2 2 4 9 7" xfId="6859" xr:uid="{DBB49B0A-FB5F-4C51-80E3-08D7AEFC86E0}"/>
    <cellStyle name="Normal 2 2 4 9 7 2" xfId="17239" xr:uid="{38E01FB3-314A-4711-878B-E8567CF9DD09}"/>
    <cellStyle name="Normal 2 2 4 9 8" xfId="9692" xr:uid="{8F138781-26C2-47FC-828D-1FE9F015B37B}"/>
    <cellStyle name="Normal 2 2 4 9 8 2" xfId="20072" xr:uid="{A056445A-F138-42C2-995F-D975FAEFB282}"/>
    <cellStyle name="Normal 2 2 4 9 9" xfId="24853" xr:uid="{2E7C2F10-E7A5-4885-9DB5-EAF1D3CF4268}"/>
    <cellStyle name="Normal 2 2 5" xfId="757" xr:uid="{00000000-0005-0000-0000-0000A1040000}"/>
    <cellStyle name="Normal 2 2 5 10" xfId="5110" xr:uid="{CCECF284-14D1-41BD-A4F2-B21FA652AD07}"/>
    <cellStyle name="Normal 2 2 5 10 2" xfId="14407" xr:uid="{0D9E3353-2026-42E8-8E37-37AB3D376827}"/>
    <cellStyle name="Normal 2 2 5 11" xfId="6860" xr:uid="{AF9CC1EF-81A4-4414-BD8B-98D593304241}"/>
    <cellStyle name="Normal 2 2 5 11 2" xfId="17240" xr:uid="{50A895FB-7C5C-42AC-A530-6CE0651CEF88}"/>
    <cellStyle name="Normal 2 2 5 12" xfId="9693" xr:uid="{4C9D5DC4-3632-44D9-B759-AD41F0A1DFF4}"/>
    <cellStyle name="Normal 2 2 5 12 2" xfId="20073" xr:uid="{802EA5F1-5903-49D8-A4F3-894B0E83EE8B}"/>
    <cellStyle name="Normal 2 2 5 13" xfId="24580" xr:uid="{3168C4C5-4703-4372-BCB8-F31F4D4EF815}"/>
    <cellStyle name="Normal 2 2 5 14" xfId="12407" xr:uid="{B4FBA886-21B4-43EA-AFA5-F43F1DC89EB6}"/>
    <cellStyle name="Normal 2 2 5 2" xfId="758" xr:uid="{00000000-0005-0000-0000-0000A2040000}"/>
    <cellStyle name="Normal 2 2 5 2 10" xfId="6861" xr:uid="{8733B662-EA52-4ED5-90DB-9D2D09607590}"/>
    <cellStyle name="Normal 2 2 5 2 10 2" xfId="17241" xr:uid="{5EB252E4-C8A2-430F-8E14-70FF295AB9E8}"/>
    <cellStyle name="Normal 2 2 5 2 11" xfId="9694" xr:uid="{D3D6C01F-0E27-4EA5-89EB-B9E46088A3A1}"/>
    <cellStyle name="Normal 2 2 5 2 11 2" xfId="20074" xr:uid="{9066755D-AE40-4F1D-8E8D-D54DC228B706}"/>
    <cellStyle name="Normal 2 2 5 2 12" xfId="23680" xr:uid="{F921DEE3-B3C4-42BD-AD2F-47E9E6C51284}"/>
    <cellStyle name="Normal 2 2 5 2 13" xfId="12467" xr:uid="{7D13A686-8244-45D0-9961-3AED61D5F178}"/>
    <cellStyle name="Normal 2 2 5 2 2" xfId="759" xr:uid="{00000000-0005-0000-0000-0000A3040000}"/>
    <cellStyle name="Normal 2 2 5 2 2 10" xfId="9695" xr:uid="{4FA6C0C9-382C-43F6-9E7D-1507D2860F3A}"/>
    <cellStyle name="Normal 2 2 5 2 2 10 2" xfId="20075" xr:uid="{57A9011A-7790-414D-B768-B14EDCD469F7}"/>
    <cellStyle name="Normal 2 2 5 2 2 11" xfId="25288" xr:uid="{B3D9838B-C878-4BB8-8620-A2485B1D3ADD}"/>
    <cellStyle name="Normal 2 2 5 2 2 12" xfId="12562" xr:uid="{E62547C6-F14F-4E3B-968D-CBDC3AD4582E}"/>
    <cellStyle name="Normal 2 2 5 2 2 2" xfId="2730" xr:uid="{00000000-0005-0000-0000-000007040000}"/>
    <cellStyle name="Normal 2 2 5 2 2 2 2" xfId="3176" xr:uid="{00000000-0005-0000-0000-000008040000}"/>
    <cellStyle name="Normal 2 2 5 2 2 2 2 2" xfId="6233" xr:uid="{6C7EA008-DE5E-4CE5-8503-228F9FA94F3B}"/>
    <cellStyle name="Normal 2 2 5 2 2 2 2 2 2" xfId="26820" xr:uid="{E5236E6A-9039-4FE6-A4C3-ACE9611C49A7}"/>
    <cellStyle name="Normal 2 2 5 2 2 2 2 2 3" xfId="28685" xr:uid="{03302CF9-F315-4B2F-8E5C-4E48AD813A6C}"/>
    <cellStyle name="Normal 2 2 5 2 2 2 2 2 4" xfId="15802" xr:uid="{416905B0-8C34-4EAF-B2EE-83FB9633C06C}"/>
    <cellStyle name="Normal 2 2 5 2 2 2 2 3" xfId="8255" xr:uid="{E73053D0-DAB2-4621-8B69-8DD246C60620}"/>
    <cellStyle name="Normal 2 2 5 2 2 2 2 3 2" xfId="28877" xr:uid="{1ED4BFE3-FE82-4BDE-ACD6-1011F9A362EE}"/>
    <cellStyle name="Normal 2 2 5 2 2 2 2 3 3" xfId="18635" xr:uid="{EAC47606-B6CF-468A-A0B3-0B86DB72B3A4}"/>
    <cellStyle name="Normal 2 2 5 2 2 2 2 4" xfId="11088" xr:uid="{1B5921B0-042E-4BDB-A622-B64673E90D06}"/>
    <cellStyle name="Normal 2 2 5 2 2 2 2 4 2" xfId="21468" xr:uid="{BE9D713F-9234-4834-B38E-9DA48C0B1DD5}"/>
    <cellStyle name="Normal 2 2 5 2 2 2 2 5" xfId="24951" xr:uid="{DE9DE425-78CF-4FC1-AAED-4D4D739717D4}"/>
    <cellStyle name="Normal 2 2 5 2 2 2 2 6" xfId="13715" xr:uid="{473BE161-38AF-432F-8D97-A2AA2458A135}"/>
    <cellStyle name="Normal 2 2 5 2 2 2 3" xfId="4295" xr:uid="{B540126C-CBF3-438D-A163-D41348C34181}"/>
    <cellStyle name="Normal 2 2 5 2 2 2 3 2" xfId="9066" xr:uid="{097A9ECB-B1E7-4CAA-B99E-24633FBBF15E}"/>
    <cellStyle name="Normal 2 2 5 2 2 2 3 2 2" xfId="29109" xr:uid="{0E6D8B8B-E350-4037-A369-8C87D3BF7257}"/>
    <cellStyle name="Normal 2 2 5 2 2 2 3 2 3" xfId="19446" xr:uid="{09BAB93A-CF6E-4525-B161-0966E8B021AD}"/>
    <cellStyle name="Normal 2 2 5 2 2 2 3 3" xfId="11899" xr:uid="{722736AD-AB6E-4426-895F-29E7FBD1BDE2}"/>
    <cellStyle name="Normal 2 2 5 2 2 2 3 3 2" xfId="22279" xr:uid="{FAE00ADA-14AF-4963-8C68-F41B80685E82}"/>
    <cellStyle name="Normal 2 2 5 2 2 2 3 4" xfId="25485" xr:uid="{5EE46B0A-EC95-4442-9320-B0A68B5E9303}"/>
    <cellStyle name="Normal 2 2 5 2 2 2 3 5" xfId="16613" xr:uid="{8B60813B-16E3-44F0-9CE2-C44668E98EF0}"/>
    <cellStyle name="Normal 2 2 5 2 2 2 4" xfId="5947" xr:uid="{C3820229-FF72-433D-A0F7-E522322D9E73}"/>
    <cellStyle name="Normal 2 2 5 2 2 2 4 2" xfId="28213" xr:uid="{5C474A1A-0888-4F3F-9585-5D2B42AC5D88}"/>
    <cellStyle name="Normal 2 2 5 2 2 2 4 3" xfId="15400" xr:uid="{B27D4E90-C4DE-4AD3-905D-D5E865380096}"/>
    <cellStyle name="Normal 2 2 5 2 2 2 5" xfId="7853" xr:uid="{C7407326-E5BA-4D95-A4A5-F6DEF9D6133F}"/>
    <cellStyle name="Normal 2 2 5 2 2 2 5 2" xfId="18233" xr:uid="{C5529907-18E8-41F3-A2C9-7638948473D8}"/>
    <cellStyle name="Normal 2 2 5 2 2 2 6" xfId="10686" xr:uid="{238BFC77-4777-4A6A-9924-44C3C272C76A}"/>
    <cellStyle name="Normal 2 2 5 2 2 2 6 2" xfId="21066" xr:uid="{50CA46B1-4DF1-4410-A5D1-5FB3B1C07921}"/>
    <cellStyle name="Normal 2 2 5 2 2 2 7" xfId="23324" xr:uid="{FF8025E8-9FFF-439A-A830-11468EAB3B7A}"/>
    <cellStyle name="Normal 2 2 5 2 2 2 8" xfId="13163" xr:uid="{07BEF1A2-CBC1-4DD8-9A8D-F344C2B7F648}"/>
    <cellStyle name="Normal 2 2 5 2 2 3" xfId="3177" xr:uid="{00000000-0005-0000-0000-000009040000}"/>
    <cellStyle name="Normal 2 2 5 2 2 3 2" xfId="4464" xr:uid="{4CEFD531-6DC8-4933-A08C-FCC744DA5A7D}"/>
    <cellStyle name="Normal 2 2 5 2 2 3 2 2" xfId="9235" xr:uid="{D26C2B8C-A4B5-4B88-9F76-EDAFB6399D4B}"/>
    <cellStyle name="Normal 2 2 5 2 2 3 2 2 2" xfId="29226" xr:uid="{1699C1AA-992C-41F0-94E6-8A2847D9090B}"/>
    <cellStyle name="Normal 2 2 5 2 2 3 2 2 3" xfId="19615" xr:uid="{7A872625-E9BC-4B6B-A66A-768F15486530}"/>
    <cellStyle name="Normal 2 2 5 2 2 3 2 3" xfId="12068" xr:uid="{5B92F177-2D5A-4909-89B3-1C73C0386018}"/>
    <cellStyle name="Normal 2 2 5 2 2 3 2 3 2" xfId="22448" xr:uid="{B8DD0900-B2FD-4D9F-9C96-16C4454F04D0}"/>
    <cellStyle name="Normal 2 2 5 2 2 3 2 4" xfId="27758" xr:uid="{617BC2D3-3736-402C-A14E-BD8CBD267028}"/>
    <cellStyle name="Normal 2 2 5 2 2 3 2 5" xfId="16782" xr:uid="{730C0D24-B54F-46CD-A538-34245F353A95}"/>
    <cellStyle name="Normal 2 2 5 2 2 3 3" xfId="6234" xr:uid="{4AB8D882-A60E-4EB6-8AB6-7631DB8C0179}"/>
    <cellStyle name="Normal 2 2 5 2 2 3 3 2" xfId="27410" xr:uid="{980A3846-D16D-49B0-9460-EEEF04713EB5}"/>
    <cellStyle name="Normal 2 2 5 2 2 3 3 3" xfId="15803" xr:uid="{53818701-DBE8-4EBA-9F51-9F10AAAA5B50}"/>
    <cellStyle name="Normal 2 2 5 2 2 3 4" xfId="8256" xr:uid="{9FE62E0B-3EB9-4966-B5FF-89E32C42A46D}"/>
    <cellStyle name="Normal 2 2 5 2 2 3 4 2" xfId="18636" xr:uid="{8D0FD7B3-3FF0-4ABC-A03E-32CB9E2E3B29}"/>
    <cellStyle name="Normal 2 2 5 2 2 3 5" xfId="11089" xr:uid="{F5CF5724-7237-41E2-8A18-2E5F0F7CC5A2}"/>
    <cellStyle name="Normal 2 2 5 2 2 3 5 2" xfId="21469" xr:uid="{A6498B79-8411-461D-BCA2-11E829EA01DB}"/>
    <cellStyle name="Normal 2 2 5 2 2 3 6" xfId="25510" xr:uid="{5CE8895A-DF4B-402B-AFFE-D89B3D3DAB51}"/>
    <cellStyle name="Normal 2 2 5 2 2 3 7" xfId="13716" xr:uid="{FD766A7C-592C-47E0-BB04-00C6FFDE6298}"/>
    <cellStyle name="Normal 2 2 5 2 2 4" xfId="3175" xr:uid="{00000000-0005-0000-0000-00000A040000}"/>
    <cellStyle name="Normal 2 2 5 2 2 4 2" xfId="6232" xr:uid="{A7711E8B-4397-4BDF-AD2A-074ECE53391E}"/>
    <cellStyle name="Normal 2 2 5 2 2 4 2 2" xfId="28368" xr:uid="{29D270F5-A310-4F02-BDC3-4B9E04FD2489}"/>
    <cellStyle name="Normal 2 2 5 2 2 4 2 3" xfId="15801" xr:uid="{6E468B09-BEE9-40FD-A309-ADB821F82D1E}"/>
    <cellStyle name="Normal 2 2 5 2 2 4 3" xfId="8254" xr:uid="{251BCB6C-9C74-41F5-9B6B-3F6CAFBD93CF}"/>
    <cellStyle name="Normal 2 2 5 2 2 4 3 2" xfId="18634" xr:uid="{EF5D7492-E9DB-416E-A9DB-13FBFE58DFD6}"/>
    <cellStyle name="Normal 2 2 5 2 2 4 4" xfId="11087" xr:uid="{90EA8961-543F-4FB0-86DB-C3E86DA6626D}"/>
    <cellStyle name="Normal 2 2 5 2 2 4 4 2" xfId="21467" xr:uid="{9C0A8CDF-9C8B-41ED-A24F-4B4944E816AD}"/>
    <cellStyle name="Normal 2 2 5 2 2 4 5" xfId="25021" xr:uid="{4366B986-B845-4B6F-B510-64348E684793}"/>
    <cellStyle name="Normal 2 2 5 2 2 4 6" xfId="13714" xr:uid="{D3A59B73-7E2C-41A9-9415-9871974961BE}"/>
    <cellStyle name="Normal 2 2 5 2 2 5" xfId="2644" xr:uid="{00000000-0005-0000-0000-00000B040000}"/>
    <cellStyle name="Normal 2 2 5 2 2 5 2" xfId="5905" xr:uid="{8CFF2044-928E-480E-AD2D-F6E9AAAC0731}"/>
    <cellStyle name="Normal 2 2 5 2 2 5 2 2" xfId="28420" xr:uid="{1FD9D166-1B25-4F69-A805-625EE389A4BE}"/>
    <cellStyle name="Normal 2 2 5 2 2 5 2 3" xfId="15315" xr:uid="{18A76B74-A7D1-40B9-A7B0-E65FCB9E6200}"/>
    <cellStyle name="Normal 2 2 5 2 2 5 3" xfId="7768" xr:uid="{561B5177-5DB6-4A3B-825E-85C2A34917B5}"/>
    <cellStyle name="Normal 2 2 5 2 2 5 3 2" xfId="18148" xr:uid="{E1FBEE2C-F155-4914-BF20-642C45CD70E3}"/>
    <cellStyle name="Normal 2 2 5 2 2 5 4" xfId="10601" xr:uid="{F233F524-3D64-40B5-8F41-A03DCDCE408F}"/>
    <cellStyle name="Normal 2 2 5 2 2 5 4 2" xfId="20981" xr:uid="{31ACCF3E-F9A7-4066-89C7-55F5DE1A6DB4}"/>
    <cellStyle name="Normal 2 2 5 2 2 5 5" xfId="22782" xr:uid="{33145012-9A5C-4EC4-9195-06EAD766F625}"/>
    <cellStyle name="Normal 2 2 5 2 2 5 6" xfId="13032" xr:uid="{E4C07432-1FF4-4055-8D47-7BD5967CA77A}"/>
    <cellStyle name="Normal 2 2 5 2 2 6" xfId="2329" xr:uid="{00000000-0005-0000-0000-000006040000}"/>
    <cellStyle name="Normal 2 2 5 2 2 6 2" xfId="7455" xr:uid="{1D69DBE1-204C-4ECF-84F8-39E0D5C657C3}"/>
    <cellStyle name="Normal 2 2 5 2 2 6 2 2" xfId="17835" xr:uid="{B10D6174-85EF-4414-BBAB-3803E0FD227F}"/>
    <cellStyle name="Normal 2 2 5 2 2 6 3" xfId="10288" xr:uid="{A108CD46-B7BB-4A78-B200-90B98197F584}"/>
    <cellStyle name="Normal 2 2 5 2 2 6 3 2" xfId="20668" xr:uid="{3F335AC8-F248-40E3-B2E6-D5C7CB22C033}"/>
    <cellStyle name="Normal 2 2 5 2 2 6 4" xfId="24773" xr:uid="{ECEC4359-259E-46B9-9A69-007C76C810F6}"/>
    <cellStyle name="Normal 2 2 5 2 2 6 5" xfId="15002" xr:uid="{D26EB9C9-A5A5-477D-8DE0-CA9F13FAE740}"/>
    <cellStyle name="Normal 2 2 5 2 2 7" xfId="3844" xr:uid="{48B02B64-95AB-4344-A2CD-3FB4916A7BE5}"/>
    <cellStyle name="Normal 2 2 5 2 2 7 2" xfId="8676" xr:uid="{94182FF3-87BC-4970-866E-CF8CF44C640C}"/>
    <cellStyle name="Normal 2 2 5 2 2 7 2 2" xfId="19056" xr:uid="{3447AB07-9FBF-4ACC-9111-10A4D5F70B07}"/>
    <cellStyle name="Normal 2 2 5 2 2 7 3" xfId="11509" xr:uid="{09255C7F-7217-4B9F-835A-88A43471D589}"/>
    <cellStyle name="Normal 2 2 5 2 2 7 3 2" xfId="21889" xr:uid="{86631AE6-C195-44A2-8A24-1D1C23EBD51B}"/>
    <cellStyle name="Normal 2 2 5 2 2 7 4" xfId="16223" xr:uid="{49214307-4659-45B4-9EC9-267B3CE81593}"/>
    <cellStyle name="Normal 2 2 5 2 2 8" xfId="5112" xr:uid="{F208FDEE-D072-4013-8D23-5A573C8E96F9}"/>
    <cellStyle name="Normal 2 2 5 2 2 8 2" xfId="14409" xr:uid="{CE95EE3B-CB93-4FA1-937B-6ADAF05098A8}"/>
    <cellStyle name="Normal 2 2 5 2 2 9" xfId="6862" xr:uid="{7C961A93-00CF-4A06-9F89-0EF6C6954FC2}"/>
    <cellStyle name="Normal 2 2 5 2 2 9 2" xfId="17242" xr:uid="{061F0C92-2E17-4F32-9B76-AEC8DE8D16F6}"/>
    <cellStyle name="Normal 2 2 5 2 3" xfId="760" xr:uid="{00000000-0005-0000-0000-0000A4040000}"/>
    <cellStyle name="Normal 2 2 5 2 3 2" xfId="3178" xr:uid="{00000000-0005-0000-0000-00000D040000}"/>
    <cellStyle name="Normal 2 2 5 2 3 2 2" xfId="6235" xr:uid="{7671342D-DC81-4A3A-9A80-C9C93765E2A0}"/>
    <cellStyle name="Normal 2 2 5 2 3 2 2 2" xfId="28010" xr:uid="{836D8BCC-1643-4830-907A-7862E2C668B2}"/>
    <cellStyle name="Normal 2 2 5 2 3 2 2 3" xfId="26478" xr:uid="{F100F1D5-5B19-4463-88C4-B74EA0143188}"/>
    <cellStyle name="Normal 2 2 5 2 3 2 2 4" xfId="15804" xr:uid="{9A7420C0-E4AA-44DA-ADF1-7DE9403863C6}"/>
    <cellStyle name="Normal 2 2 5 2 3 2 3" xfId="8257" xr:uid="{62D90871-03EE-4C54-BC46-D5729DAE5598}"/>
    <cellStyle name="Normal 2 2 5 2 3 2 3 2" xfId="28878" xr:uid="{4DED0B6B-9FA7-428E-96F0-9B44709F3832}"/>
    <cellStyle name="Normal 2 2 5 2 3 2 3 3" xfId="18637" xr:uid="{8C043991-1422-48FE-8C4B-2DCA36E78D10}"/>
    <cellStyle name="Normal 2 2 5 2 3 2 4" xfId="11090" xr:uid="{7D7E4BE2-BBAA-4F30-B227-2DDFF530C835}"/>
    <cellStyle name="Normal 2 2 5 2 3 2 4 2" xfId="21470" xr:uid="{23A50764-7713-42B7-AEC4-7FBE9A4435EF}"/>
    <cellStyle name="Normal 2 2 5 2 3 2 5" xfId="24219" xr:uid="{E0AD114A-9F8E-40D5-A71A-77D28069D632}"/>
    <cellStyle name="Normal 2 2 5 2 3 2 6" xfId="13717" xr:uid="{E40BF5E5-F5FD-45EC-8EB9-E0C8C8215B51}"/>
    <cellStyle name="Normal 2 2 5 2 3 3" xfId="2729" xr:uid="{00000000-0005-0000-0000-00000E040000}"/>
    <cellStyle name="Normal 2 2 5 2 3 3 2" xfId="5946" xr:uid="{15D59BA5-CC2A-4E70-AD10-18DA53AE4161}"/>
    <cellStyle name="Normal 2 2 5 2 3 3 2 2" xfId="27791" xr:uid="{6C2AB6CC-99C9-4393-8A7D-2EDFD118096E}"/>
    <cellStyle name="Normal 2 2 5 2 3 3 2 3" xfId="15399" xr:uid="{045343DE-B0AD-4CB1-BF9A-5B9964515EE2}"/>
    <cellStyle name="Normal 2 2 5 2 3 3 3" xfId="7852" xr:uid="{772F91EC-9462-49A4-B389-FC5D9799408F}"/>
    <cellStyle name="Normal 2 2 5 2 3 3 3 2" xfId="18232" xr:uid="{0A418F78-E7EF-4788-BE47-6DD79556DB4F}"/>
    <cellStyle name="Normal 2 2 5 2 3 3 4" xfId="10685" xr:uid="{8E7377C0-6698-4826-BE3B-764718F6B425}"/>
    <cellStyle name="Normal 2 2 5 2 3 3 4 2" xfId="21065" xr:uid="{25B5D6BC-7AB1-4973-AC78-A67966B40E4C}"/>
    <cellStyle name="Normal 2 2 5 2 3 3 5" xfId="24651" xr:uid="{B06FAF1E-9418-4804-B577-50DC3162DCA1}"/>
    <cellStyle name="Normal 2 2 5 2 3 3 6" xfId="13162" xr:uid="{83653CA8-1C2D-40A3-92EC-1414155DCA11}"/>
    <cellStyle name="Normal 2 2 5 2 3 4" xfId="4163" xr:uid="{37F35E24-F25E-40F3-842E-05A5F5C821FF}"/>
    <cellStyle name="Normal 2 2 5 2 3 4 2" xfId="8934" xr:uid="{EE852AE6-BD3A-4388-979F-311F52C1B4F2}"/>
    <cellStyle name="Normal 2 2 5 2 3 4 2 2" xfId="29031" xr:uid="{09CF3D11-8BF7-4B74-86F0-175816DB2EB9}"/>
    <cellStyle name="Normal 2 2 5 2 3 4 2 3" xfId="19314" xr:uid="{61E1501E-80F9-43E8-90FB-EA5769F2F1A4}"/>
    <cellStyle name="Normal 2 2 5 2 3 4 3" xfId="11767" xr:uid="{645FA318-7E0B-4F97-B2B1-32A0D8564636}"/>
    <cellStyle name="Normal 2 2 5 2 3 4 3 2" xfId="22147" xr:uid="{01D11F82-CED9-4AE0-B555-D8C20066FC17}"/>
    <cellStyle name="Normal 2 2 5 2 3 4 4" xfId="23467" xr:uid="{0868E0E5-911A-40EB-80C8-8DFA30F6D1FE}"/>
    <cellStyle name="Normal 2 2 5 2 3 4 5" xfId="16481" xr:uid="{F8318EE4-F355-4469-A883-5CB5947B91E9}"/>
    <cellStyle name="Normal 2 2 5 2 3 5" xfId="5113" xr:uid="{0C8D7411-411D-41FE-AAD0-B2ED35D09B1B}"/>
    <cellStyle name="Normal 2 2 5 2 3 5 2" xfId="26313" xr:uid="{96BE5A80-2062-4778-88EA-486BBD1F3EA1}"/>
    <cellStyle name="Normal 2 2 5 2 3 5 3" xfId="14410" xr:uid="{2955E46F-4E4A-4AC8-8F0C-475FE29DF94B}"/>
    <cellStyle name="Normal 2 2 5 2 3 6" xfId="6863" xr:uid="{6BED6A0B-5C0A-47D5-93B7-CD5500CA60D4}"/>
    <cellStyle name="Normal 2 2 5 2 3 6 2" xfId="17243" xr:uid="{7DFF01D4-2C2B-4392-B67C-994F7FA3BE53}"/>
    <cellStyle name="Normal 2 2 5 2 3 7" xfId="9696" xr:uid="{52B0BC81-04F4-4B33-9979-ACDD4B8EB1D7}"/>
    <cellStyle name="Normal 2 2 5 2 3 7 2" xfId="20076" xr:uid="{804EB2CB-F995-411C-A8F4-63A50BC1B1A7}"/>
    <cellStyle name="Normal 2 2 5 2 3 8" xfId="24649" xr:uid="{70536A9A-7AC4-45C8-A6EB-22FA6F4C27D7}"/>
    <cellStyle name="Normal 2 2 5 2 3 9" xfId="12720" xr:uid="{41AC3D4C-B08B-4878-83C5-E040CF37AAA5}"/>
    <cellStyle name="Normal 2 2 5 2 4" xfId="3179" xr:uid="{00000000-0005-0000-0000-00000F040000}"/>
    <cellStyle name="Normal 2 2 5 2 4 2" xfId="4465" xr:uid="{C9E20F56-6F54-4390-8DD2-BD82F443448C}"/>
    <cellStyle name="Normal 2 2 5 2 4 2 2" xfId="9236" xr:uid="{035F2F7C-A2D9-4621-981B-9ED88B058A01}"/>
    <cellStyle name="Normal 2 2 5 2 4 2 2 2" xfId="29227" xr:uid="{107E6348-4C31-4C67-816C-E500DEB082EB}"/>
    <cellStyle name="Normal 2 2 5 2 4 2 2 3" xfId="19616" xr:uid="{5B0EC37C-C6A7-4038-B3E1-16AFA0F7A6D1}"/>
    <cellStyle name="Normal 2 2 5 2 4 2 3" xfId="12069" xr:uid="{AD1B2371-1AA9-485E-A275-3F371D70EB60}"/>
    <cellStyle name="Normal 2 2 5 2 4 2 3 2" xfId="22449" xr:uid="{D7A3B5AF-C478-480D-A941-A413733C6753}"/>
    <cellStyle name="Normal 2 2 5 2 4 2 4" xfId="23709" xr:uid="{DCADD72E-4C18-4FE0-BAF5-2D39FBD7A790}"/>
    <cellStyle name="Normal 2 2 5 2 4 2 5" xfId="16783" xr:uid="{2A9033E2-A0E7-4539-806B-2994D8C6B181}"/>
    <cellStyle name="Normal 2 2 5 2 4 3" xfId="6236" xr:uid="{B330333B-27B6-4FAC-8385-CEABC3B157EE}"/>
    <cellStyle name="Normal 2 2 5 2 4 3 2" xfId="26263" xr:uid="{0A0059EA-94E6-4777-9D1E-1CACCCD0996F}"/>
    <cellStyle name="Normal 2 2 5 2 4 3 3" xfId="15805" xr:uid="{31EC71FE-4301-4F53-9405-74A63B9BAF02}"/>
    <cellStyle name="Normal 2 2 5 2 4 4" xfId="8258" xr:uid="{BBE116D6-323F-4AE9-8026-4AC193136700}"/>
    <cellStyle name="Normal 2 2 5 2 4 4 2" xfId="18638" xr:uid="{466EF179-8029-4E30-A575-2104EAFAAAC3}"/>
    <cellStyle name="Normal 2 2 5 2 4 5" xfId="11091" xr:uid="{7C8729C1-B9B4-4171-A2BC-F29947856249}"/>
    <cellStyle name="Normal 2 2 5 2 4 5 2" xfId="21471" xr:uid="{08C40333-5364-4DF0-A9EC-B7A5FCF83B50}"/>
    <cellStyle name="Normal 2 2 5 2 4 6" xfId="24179" xr:uid="{095A202C-2D37-4AD8-A263-3823CC9E4FDD}"/>
    <cellStyle name="Normal 2 2 5 2 4 7" xfId="13718" xr:uid="{7496F5B8-7BE8-4F30-9C2E-499BF2B6BBA6}"/>
    <cellStyle name="Normal 2 2 5 2 5" xfId="2904" xr:uid="{00000000-0005-0000-0000-000010040000}"/>
    <cellStyle name="Normal 2 2 5 2 5 2" xfId="6089" xr:uid="{B6894EBA-D4F9-4999-BA38-F8BC05D7F206}"/>
    <cellStyle name="Normal 2 2 5 2 5 2 2" xfId="27395" xr:uid="{3A1071B8-28F1-4251-B58F-A26EEB6B85D3}"/>
    <cellStyle name="Normal 2 2 5 2 5 2 3" xfId="28216" xr:uid="{34441506-560F-4171-BBE8-0AAA5D1ECF18}"/>
    <cellStyle name="Normal 2 2 5 2 5 2 4" xfId="15567" xr:uid="{62CA858A-BF27-4401-A068-5C1DD0D56A8C}"/>
    <cellStyle name="Normal 2 2 5 2 5 3" xfId="8020" xr:uid="{ABFF5A1F-AC8A-428A-81E7-F5100C25AC5E}"/>
    <cellStyle name="Normal 2 2 5 2 5 3 2" xfId="28417" xr:uid="{A9A0004C-1657-41FC-B526-0C144352775B}"/>
    <cellStyle name="Normal 2 2 5 2 5 3 3" xfId="18400" xr:uid="{B329EB4B-4CDD-4478-A140-93E6FC79ED9F}"/>
    <cellStyle name="Normal 2 2 5 2 5 4" xfId="10853" xr:uid="{EF41FF9B-619E-4262-9FAF-BFEC7836058A}"/>
    <cellStyle name="Normal 2 2 5 2 5 4 2" xfId="21233" xr:uid="{5C53EB13-881F-4012-AE40-2DA4F90E8A9B}"/>
    <cellStyle name="Normal 2 2 5 2 5 5" xfId="24755" xr:uid="{379ECBB2-C11B-4E05-BDE5-CDA1A61439A1}"/>
    <cellStyle name="Normal 2 2 5 2 5 6" xfId="13418" xr:uid="{985B20EB-C0C9-4665-9390-A6FB4B0DC8AD}"/>
    <cellStyle name="Normal 2 2 5 2 6" xfId="2542" xr:uid="{00000000-0005-0000-0000-000011040000}"/>
    <cellStyle name="Normal 2 2 5 2 6 2" xfId="5813" xr:uid="{699F9465-D080-4D69-B966-84E27401E56F}"/>
    <cellStyle name="Normal 2 2 5 2 6 2 2" xfId="26550" xr:uid="{A901BF6F-3A14-42C0-AAC1-638CB8F0D37D}"/>
    <cellStyle name="Normal 2 2 5 2 6 2 3" xfId="15213" xr:uid="{314BD354-BDB8-4B7F-8791-EBEA355B449C}"/>
    <cellStyle name="Normal 2 2 5 2 6 3" xfId="7666" xr:uid="{4EFCA50F-A57C-4BF0-AACF-DE8B26A93024}"/>
    <cellStyle name="Normal 2 2 5 2 6 3 2" xfId="18046" xr:uid="{5A17AA12-2EF9-4B2D-AEDE-9D23EA99FFFD}"/>
    <cellStyle name="Normal 2 2 5 2 6 4" xfId="10499" xr:uid="{7779AA36-E2BC-4556-BF52-9CC53B73E024}"/>
    <cellStyle name="Normal 2 2 5 2 6 4 2" xfId="20879" xr:uid="{E017C883-8967-459B-8370-4FD549B51FE3}"/>
    <cellStyle name="Normal 2 2 5 2 6 5" xfId="25186" xr:uid="{C016EE01-47B7-412F-983D-3432A44E850B}"/>
    <cellStyle name="Normal 2 2 5 2 6 6" xfId="12929" xr:uid="{0C927CA1-CCF6-4AD3-AA05-0017B7A9ACF8}"/>
    <cellStyle name="Normal 2 2 5 2 7" xfId="2236" xr:uid="{00000000-0005-0000-0000-000005040000}"/>
    <cellStyle name="Normal 2 2 5 2 7 2" xfId="7362" xr:uid="{38332203-CE39-491F-B705-EE061949E435}"/>
    <cellStyle name="Normal 2 2 5 2 7 2 2" xfId="17742" xr:uid="{1625E781-7A70-4D28-BC6A-CAD3F0C52332}"/>
    <cellStyle name="Normal 2 2 5 2 7 3" xfId="10195" xr:uid="{0936674F-D607-490D-81FE-F219362C21AA}"/>
    <cellStyle name="Normal 2 2 5 2 7 3 2" xfId="20575" xr:uid="{F7AA5EC4-439C-43F9-80B1-416D193F93D2}"/>
    <cellStyle name="Normal 2 2 5 2 7 4" xfId="25574" xr:uid="{38EB2627-4D0F-4F55-9A6B-CA08DCC73ED4}"/>
    <cellStyle name="Normal 2 2 5 2 7 5" xfId="14909" xr:uid="{B3842ADD-C684-411A-9B67-0279154E1BE5}"/>
    <cellStyle name="Normal 2 2 5 2 8" xfId="3936" xr:uid="{5A51DEF3-B876-43F1-9829-BEC3A0C9779E}"/>
    <cellStyle name="Normal 2 2 5 2 8 2" xfId="8767" xr:uid="{45BD9648-31E1-435B-988C-7BC0F8E084B5}"/>
    <cellStyle name="Normal 2 2 5 2 8 2 2" xfId="19147" xr:uid="{43117BD3-7E0C-4CD9-B8BC-DAC89571DBE1}"/>
    <cellStyle name="Normal 2 2 5 2 8 3" xfId="11600" xr:uid="{E6F14F03-593A-4EE2-906F-5BC7FCFA8EB3}"/>
    <cellStyle name="Normal 2 2 5 2 8 3 2" xfId="21980" xr:uid="{AB3D4F39-0181-4332-B8AA-C4C721A4CF63}"/>
    <cellStyle name="Normal 2 2 5 2 8 4" xfId="16314" xr:uid="{90F3F3A7-1C62-4CFA-8DCD-1D77B804D306}"/>
    <cellStyle name="Normal 2 2 5 2 9" xfId="5111" xr:uid="{AD536F58-F2F5-4216-976C-1862C83261E7}"/>
    <cellStyle name="Normal 2 2 5 2 9 2" xfId="14408" xr:uid="{B6C4BCC5-2CA8-472F-B677-E81C10B28A1F}"/>
    <cellStyle name="Normal 2 2 5 3" xfId="761" xr:uid="{00000000-0005-0000-0000-0000A5040000}"/>
    <cellStyle name="Normal 2 2 5 3 10" xfId="9697" xr:uid="{7364066B-39EB-4205-8D30-52E2A4F8F68A}"/>
    <cellStyle name="Normal 2 2 5 3 10 2" xfId="20077" xr:uid="{071C8EA1-DF30-4A73-B218-94EED7F49BF3}"/>
    <cellStyle name="Normal 2 2 5 3 11" xfId="23341" xr:uid="{ADC48A0A-5EAD-425A-8A31-6ADDEFD672D0}"/>
    <cellStyle name="Normal 2 2 5 3 12" xfId="12561" xr:uid="{967E07C1-269E-4F03-A799-B5DDA3A1E6FE}"/>
    <cellStyle name="Normal 2 2 5 3 2" xfId="2731" xr:uid="{00000000-0005-0000-0000-000013040000}"/>
    <cellStyle name="Normal 2 2 5 3 2 2" xfId="3181" xr:uid="{00000000-0005-0000-0000-000014040000}"/>
    <cellStyle name="Normal 2 2 5 3 2 2 2" xfId="6238" xr:uid="{DB8B03FE-930A-4F15-84FC-735F30984B5F}"/>
    <cellStyle name="Normal 2 2 5 3 2 2 2 2" xfId="25923" xr:uid="{D3BEF0C3-AD65-4847-AC71-7A84C123640C}"/>
    <cellStyle name="Normal 2 2 5 3 2 2 2 3" xfId="27208" xr:uid="{15CF10F0-03CF-434D-8F32-B2134E64E2A2}"/>
    <cellStyle name="Normal 2 2 5 3 2 2 2 4" xfId="15807" xr:uid="{1A18B310-3CF7-44E8-99CD-46036AB80A47}"/>
    <cellStyle name="Normal 2 2 5 3 2 2 3" xfId="8260" xr:uid="{CD516AE2-16B3-44E9-A956-813B74203E9D}"/>
    <cellStyle name="Normal 2 2 5 3 2 2 3 2" xfId="28879" xr:uid="{8FE66765-C894-4BB7-97AA-31AF476783DC}"/>
    <cellStyle name="Normal 2 2 5 3 2 2 3 3" xfId="18640" xr:uid="{DE88CF14-BADD-4144-8754-66F492327E62}"/>
    <cellStyle name="Normal 2 2 5 3 2 2 4" xfId="11093" xr:uid="{D464F0E7-6051-450A-AB71-818208813C24}"/>
    <cellStyle name="Normal 2 2 5 3 2 2 4 2" xfId="21473" xr:uid="{C1B261EA-B1CD-4C88-B775-A81B9A5510EA}"/>
    <cellStyle name="Normal 2 2 5 3 2 2 5" xfId="22851" xr:uid="{15A51E91-E3F0-4BD5-8969-9FF147681057}"/>
    <cellStyle name="Normal 2 2 5 3 2 2 6" xfId="13720" xr:uid="{18CE4E08-502F-4119-A32A-1ECFF10F038B}"/>
    <cellStyle name="Normal 2 2 5 3 2 3" xfId="4296" xr:uid="{30081D75-D036-4F84-B039-199494EB6D8B}"/>
    <cellStyle name="Normal 2 2 5 3 2 3 2" xfId="9067" xr:uid="{1FBBC496-A930-42B3-B32E-489E9E59193B}"/>
    <cellStyle name="Normal 2 2 5 3 2 3 2 2" xfId="29110" xr:uid="{C42E494C-BB98-46ED-AA07-A34B89EC5FF3}"/>
    <cellStyle name="Normal 2 2 5 3 2 3 2 3" xfId="19447" xr:uid="{CA31F7C8-4F7E-4C79-9C83-E7162B8A083A}"/>
    <cellStyle name="Normal 2 2 5 3 2 3 3" xfId="11900" xr:uid="{37E3D474-187A-4129-8F64-8667AD58FC1A}"/>
    <cellStyle name="Normal 2 2 5 3 2 3 3 2" xfId="22280" xr:uid="{F1B6D957-B0FB-48B1-9B05-3F9D1B3777FB}"/>
    <cellStyle name="Normal 2 2 5 3 2 3 4" xfId="23658" xr:uid="{8A391D46-349F-43B1-904A-35F13F278832}"/>
    <cellStyle name="Normal 2 2 5 3 2 3 5" xfId="16614" xr:uid="{A04AA1EA-07D4-4F15-9369-C5E371E72847}"/>
    <cellStyle name="Normal 2 2 5 3 2 4" xfId="5948" xr:uid="{7E671051-7CA9-4436-B501-677FA828FABA}"/>
    <cellStyle name="Normal 2 2 5 3 2 4 2" xfId="26736" xr:uid="{C8492F1F-2400-4772-9838-13D7264B6017}"/>
    <cellStyle name="Normal 2 2 5 3 2 4 3" xfId="15401" xr:uid="{D5CFDB2D-2905-41F1-94D5-6792A993CDA8}"/>
    <cellStyle name="Normal 2 2 5 3 2 5" xfId="7854" xr:uid="{B9528EED-444F-48CF-BC18-E898022C2355}"/>
    <cellStyle name="Normal 2 2 5 3 2 5 2" xfId="18234" xr:uid="{9F20B949-05E0-47E7-81D1-F51539E959E7}"/>
    <cellStyle name="Normal 2 2 5 3 2 6" xfId="10687" xr:uid="{20C5FB41-F9F2-459E-8B5B-C1772DFD6307}"/>
    <cellStyle name="Normal 2 2 5 3 2 6 2" xfId="21067" xr:uid="{9C5859D7-9238-4A3F-9AAC-FEE4E12811D1}"/>
    <cellStyle name="Normal 2 2 5 3 2 7" xfId="24993" xr:uid="{8804360D-1740-4126-BA92-E232EB43B6B3}"/>
    <cellStyle name="Normal 2 2 5 3 2 8" xfId="13164" xr:uid="{9A60082A-A36E-4BBF-AC03-54C96FDD41FC}"/>
    <cellStyle name="Normal 2 2 5 3 3" xfId="3182" xr:uid="{00000000-0005-0000-0000-000015040000}"/>
    <cellStyle name="Normal 2 2 5 3 3 2" xfId="4466" xr:uid="{48360EDB-E31A-4E4C-9125-017600EDB684}"/>
    <cellStyle name="Normal 2 2 5 3 3 2 2" xfId="9237" xr:uid="{9C0C4736-A865-4F40-88B2-84236B470E38}"/>
    <cellStyle name="Normal 2 2 5 3 3 2 2 2" xfId="29228" xr:uid="{00D117A8-9AB0-4313-8331-9C81385CE407}"/>
    <cellStyle name="Normal 2 2 5 3 3 2 2 3" xfId="19617" xr:uid="{910AD68C-77C9-4230-AF2B-6E7B524EACAF}"/>
    <cellStyle name="Normal 2 2 5 3 3 2 3" xfId="12070" xr:uid="{C4328F12-4599-410E-8A77-D36F4B619AB8}"/>
    <cellStyle name="Normal 2 2 5 3 3 2 3 2" xfId="22450" xr:uid="{5235CF13-B17C-4812-BE0D-878DB742EAEE}"/>
    <cellStyle name="Normal 2 2 5 3 3 2 4" xfId="25638" xr:uid="{E472F8F3-6451-4567-99E5-8E594F17347F}"/>
    <cellStyle name="Normal 2 2 5 3 3 2 5" xfId="16784" xr:uid="{50E1624C-D7AB-499D-8F02-19B458F092E0}"/>
    <cellStyle name="Normal 2 2 5 3 3 3" xfId="6239" xr:uid="{B1E78442-0E9C-48A1-AD39-4A87BFDDEB23}"/>
    <cellStyle name="Normal 2 2 5 3 3 3 2" xfId="26045" xr:uid="{9D62ACC6-3D89-4B37-A4D6-BCB14B26C743}"/>
    <cellStyle name="Normal 2 2 5 3 3 3 3" xfId="15808" xr:uid="{A75462E0-4BF7-40B1-B1EA-6ABB72912050}"/>
    <cellStyle name="Normal 2 2 5 3 3 4" xfId="8261" xr:uid="{D894F6F5-39DF-407E-A6FA-8A59032844B1}"/>
    <cellStyle name="Normal 2 2 5 3 3 4 2" xfId="18641" xr:uid="{E1574776-3B4A-4525-BDF2-D34701C8483C}"/>
    <cellStyle name="Normal 2 2 5 3 3 5" xfId="11094" xr:uid="{A5940AD3-DD33-4FCB-95F3-8114BB2A6E13}"/>
    <cellStyle name="Normal 2 2 5 3 3 5 2" xfId="21474" xr:uid="{71838B3F-DCFB-4A51-B536-617B63F5D4A6}"/>
    <cellStyle name="Normal 2 2 5 3 3 6" xfId="22679" xr:uid="{9FE6C028-320A-4758-9989-784CF0F7E6EE}"/>
    <cellStyle name="Normal 2 2 5 3 3 7" xfId="13721" xr:uid="{56555126-E6DA-43E6-8C14-699C3DF768D7}"/>
    <cellStyle name="Normal 2 2 5 3 4" xfId="3180" xr:uid="{00000000-0005-0000-0000-000016040000}"/>
    <cellStyle name="Normal 2 2 5 3 4 2" xfId="6237" xr:uid="{8B5ABF74-57FE-4540-AA36-409E8F3C9144}"/>
    <cellStyle name="Normal 2 2 5 3 4 2 2" xfId="27413" xr:uid="{6052559B-A1CD-461B-A294-F2CB39611FE1}"/>
    <cellStyle name="Normal 2 2 5 3 4 2 3" xfId="15806" xr:uid="{CC3804E1-D2A0-426F-94A6-CB82AD0BC555}"/>
    <cellStyle name="Normal 2 2 5 3 4 3" xfId="8259" xr:uid="{7842EA77-8563-4802-ABC0-662519A88A62}"/>
    <cellStyle name="Normal 2 2 5 3 4 3 2" xfId="18639" xr:uid="{6F1577AA-AA59-4970-9A36-A04A3D7A9682}"/>
    <cellStyle name="Normal 2 2 5 3 4 4" xfId="11092" xr:uid="{D0D32A41-2D50-46A3-AAB5-2582E55B6B1C}"/>
    <cellStyle name="Normal 2 2 5 3 4 4 2" xfId="21472" xr:uid="{8F4D5BCC-6BC0-46E3-BC18-5168F1C8DC9F}"/>
    <cellStyle name="Normal 2 2 5 3 4 5" xfId="23063" xr:uid="{324B6F1E-E111-4D26-A32C-7A93DD29F9D0}"/>
    <cellStyle name="Normal 2 2 5 3 4 6" xfId="13719" xr:uid="{5FCE5877-5A3E-4E51-9459-FD4AE3BDF133}"/>
    <cellStyle name="Normal 2 2 5 3 5" xfId="2585" xr:uid="{00000000-0005-0000-0000-000017040000}"/>
    <cellStyle name="Normal 2 2 5 3 5 2" xfId="5849" xr:uid="{D68FD721-F74C-48E2-88D7-F5695118B0F5}"/>
    <cellStyle name="Normal 2 2 5 3 5 2 2" xfId="25886" xr:uid="{9FC1A68A-E832-41FF-AA80-E4C7B7827E46}"/>
    <cellStyle name="Normal 2 2 5 3 5 2 3" xfId="15256" xr:uid="{637E43A1-21B7-4C71-9C1D-C3534A45FB3A}"/>
    <cellStyle name="Normal 2 2 5 3 5 3" xfId="7709" xr:uid="{0F5B11BE-E2EF-43C9-AA70-9A4C9F809519}"/>
    <cellStyle name="Normal 2 2 5 3 5 3 2" xfId="18089" xr:uid="{6156AA97-D391-4421-A893-BD8A70C4EAEB}"/>
    <cellStyle name="Normal 2 2 5 3 5 4" xfId="10542" xr:uid="{B8B5B2DE-A2D8-4990-9E77-1E27173B78AD}"/>
    <cellStyle name="Normal 2 2 5 3 5 4 2" xfId="20922" xr:uid="{F98BE8BC-826A-459C-97C2-9A46A0929D43}"/>
    <cellStyle name="Normal 2 2 5 3 5 5" xfId="25338" xr:uid="{0B085AAA-4493-420A-8209-AB304D7B5653}"/>
    <cellStyle name="Normal 2 2 5 3 5 6" xfId="12972" xr:uid="{1990347C-B4F0-405F-9412-D0ADB4536A11}"/>
    <cellStyle name="Normal 2 2 5 3 6" xfId="2328" xr:uid="{00000000-0005-0000-0000-000012040000}"/>
    <cellStyle name="Normal 2 2 5 3 6 2" xfId="7454" xr:uid="{355A4282-D669-44C1-88B9-47C0ABA07E59}"/>
    <cellStyle name="Normal 2 2 5 3 6 2 2" xfId="17834" xr:uid="{5730EDBC-00E3-4467-8ED7-7FE48586581A}"/>
    <cellStyle name="Normal 2 2 5 3 6 3" xfId="10287" xr:uid="{4B95A07D-90D6-49F9-A0DB-986EA1DD1001}"/>
    <cellStyle name="Normal 2 2 5 3 6 3 2" xfId="20667" xr:uid="{D368E7D5-52BA-49BF-B3EF-63151CDA95B8}"/>
    <cellStyle name="Normal 2 2 5 3 6 4" xfId="24178" xr:uid="{0A7E2AAE-7538-4048-AC32-7D9E71F9699C}"/>
    <cellStyle name="Normal 2 2 5 3 6 5" xfId="15001" xr:uid="{C196E802-6982-4FEE-A6DE-C08935646518}"/>
    <cellStyle name="Normal 2 2 5 3 7" xfId="3843" xr:uid="{768E63F6-D0FB-427E-8CB9-301DD97546F9}"/>
    <cellStyle name="Normal 2 2 5 3 7 2" xfId="8675" xr:uid="{167A86E3-850C-4FB7-B244-9DC88C162A53}"/>
    <cellStyle name="Normal 2 2 5 3 7 2 2" xfId="19055" xr:uid="{A67BD2E5-D873-4902-9428-AA80E9E8B7EC}"/>
    <cellStyle name="Normal 2 2 5 3 7 3" xfId="11508" xr:uid="{AEDB1F02-3940-466E-9B01-770FF4DEA4CB}"/>
    <cellStyle name="Normal 2 2 5 3 7 3 2" xfId="21888" xr:uid="{54D42C56-CAB3-4AB6-93D6-A2A2C01B576C}"/>
    <cellStyle name="Normal 2 2 5 3 7 4" xfId="16222" xr:uid="{E1E88A3A-BE1A-4FB9-9BF2-494092A3B254}"/>
    <cellStyle name="Normal 2 2 5 3 8" xfId="5114" xr:uid="{30AF1C54-D2CC-4BBB-8766-0A393ABB8F1E}"/>
    <cellStyle name="Normal 2 2 5 3 8 2" xfId="14411" xr:uid="{92177246-C24D-451E-B088-5CFB429D4F22}"/>
    <cellStyle name="Normal 2 2 5 3 9" xfId="6864" xr:uid="{36AD9A76-892B-4B2F-95EB-E6ED3902772F}"/>
    <cellStyle name="Normal 2 2 5 3 9 2" xfId="17244" xr:uid="{48B43599-86E4-4CC4-A5A6-23AB3A005D75}"/>
    <cellStyle name="Normal 2 2 5 4" xfId="762" xr:uid="{00000000-0005-0000-0000-0000A6040000}"/>
    <cellStyle name="Normal 2 2 5 4 2" xfId="3183" xr:uid="{00000000-0005-0000-0000-000019040000}"/>
    <cellStyle name="Normal 2 2 5 4 2 2" xfId="6240" xr:uid="{1951603C-8860-4B43-9F11-FA631F269DCB}"/>
    <cellStyle name="Normal 2 2 5 4 2 2 2" xfId="24822" xr:uid="{730ECCB9-507B-49DD-9658-F3160CBE68C3}"/>
    <cellStyle name="Normal 2 2 5 4 2 2 3" xfId="27803" xr:uid="{2A7317C0-643E-4B65-9A97-C61A8E4A2474}"/>
    <cellStyle name="Normal 2 2 5 4 2 2 4" xfId="15809" xr:uid="{8C99B084-32E9-4F72-BBAE-3EA79CC8675A}"/>
    <cellStyle name="Normal 2 2 5 4 2 3" xfId="8262" xr:uid="{40F4AC1B-381C-40DE-A5E8-9EB8A2D02592}"/>
    <cellStyle name="Normal 2 2 5 4 2 3 2" xfId="28880" xr:uid="{584F1855-DA4E-4BAA-A86E-1BA7CA7C6D36}"/>
    <cellStyle name="Normal 2 2 5 4 2 3 3" xfId="18642" xr:uid="{EBA367CA-932D-4C99-92B1-278D334A4118}"/>
    <cellStyle name="Normal 2 2 5 4 2 4" xfId="11095" xr:uid="{8E68B3E8-45EE-4C41-A096-EF05DFC2B3E7}"/>
    <cellStyle name="Normal 2 2 5 4 2 4 2" xfId="21475" xr:uid="{FE16556B-F3C3-4906-8FDB-D4F60EC5402C}"/>
    <cellStyle name="Normal 2 2 5 4 2 5" xfId="23817" xr:uid="{3D58558D-803C-48F1-BDF8-9829FCD01334}"/>
    <cellStyle name="Normal 2 2 5 4 2 6" xfId="13722" xr:uid="{8EF7EF2B-CED1-4007-921C-297E3E70F6A4}"/>
    <cellStyle name="Normal 2 2 5 4 3" xfId="2728" xr:uid="{00000000-0005-0000-0000-00001A040000}"/>
    <cellStyle name="Normal 2 2 5 4 3 2" xfId="5945" xr:uid="{194E08B5-DDC3-4709-A771-073277BF9EB7}"/>
    <cellStyle name="Normal 2 2 5 4 3 2 2" xfId="25849" xr:uid="{BFA93C3E-B576-4D4B-8F77-BA345C374600}"/>
    <cellStyle name="Normal 2 2 5 4 3 2 3" xfId="15398" xr:uid="{6419E0F1-5E07-422F-A27A-2F6D3E62703E}"/>
    <cellStyle name="Normal 2 2 5 4 3 3" xfId="7851" xr:uid="{B02F34D0-F82F-4006-BE55-77B22080AA39}"/>
    <cellStyle name="Normal 2 2 5 4 3 3 2" xfId="18231" xr:uid="{AE538EAD-83E0-4905-9C2F-9D9D0B4A8B1A}"/>
    <cellStyle name="Normal 2 2 5 4 3 4" xfId="10684" xr:uid="{151237DE-A10E-4667-B110-49113A11C1F7}"/>
    <cellStyle name="Normal 2 2 5 4 3 4 2" xfId="21064" xr:uid="{A6D2CB03-5FCD-4ED8-A370-172DFFE921C3}"/>
    <cellStyle name="Normal 2 2 5 4 3 5" xfId="24050" xr:uid="{7A09FDC2-7262-4111-8465-3F92D0BCCB11}"/>
    <cellStyle name="Normal 2 2 5 4 3 6" xfId="13161" xr:uid="{0C71C1B2-E423-4854-A243-169C4D025D96}"/>
    <cellStyle name="Normal 2 2 5 4 4" xfId="4162" xr:uid="{77133353-D78F-4905-AB0C-35331A391DAE}"/>
    <cellStyle name="Normal 2 2 5 4 4 2" xfId="8933" xr:uid="{700A96BE-64B7-46B2-B34F-A7D01E8A7D5B}"/>
    <cellStyle name="Normal 2 2 5 4 4 2 2" xfId="29030" xr:uid="{41102D16-4D18-4AA7-AFAE-8D8CD5422523}"/>
    <cellStyle name="Normal 2 2 5 4 4 2 3" xfId="19313" xr:uid="{410448E5-A392-466B-BC94-70B7C721290F}"/>
    <cellStyle name="Normal 2 2 5 4 4 3" xfId="11766" xr:uid="{1BCC2FB2-0DDF-4976-BEC7-654235EAADF4}"/>
    <cellStyle name="Normal 2 2 5 4 4 3 2" xfId="22146" xr:uid="{5E9C6438-4F90-47FB-9C1D-9C1AB1F57212}"/>
    <cellStyle name="Normal 2 2 5 4 4 4" xfId="24295" xr:uid="{40F6B065-C3AD-47BD-A6D9-B439B3223AE3}"/>
    <cellStyle name="Normal 2 2 5 4 4 5" xfId="16480" xr:uid="{E90B7D13-EAC6-403B-9F55-E502846BCB6F}"/>
    <cellStyle name="Normal 2 2 5 4 5" xfId="5115" xr:uid="{AEC81067-9A7A-4124-98E2-43D87D46AE9F}"/>
    <cellStyle name="Normal 2 2 5 4 5 2" xfId="26566" xr:uid="{F238678A-0463-4B49-A10A-95980D151155}"/>
    <cellStyle name="Normal 2 2 5 4 5 3" xfId="14412" xr:uid="{5D2AC5DD-A604-416C-BC6E-4E7C1A4EC5F6}"/>
    <cellStyle name="Normal 2 2 5 4 6" xfId="6865" xr:uid="{886AA42F-5700-42A5-BCEC-FFD1618DB977}"/>
    <cellStyle name="Normal 2 2 5 4 6 2" xfId="17245" xr:uid="{49C11A60-C1B1-49EA-A045-52DF8345965B}"/>
    <cellStyle name="Normal 2 2 5 4 7" xfId="9698" xr:uid="{F319566E-35AB-4788-8D03-EF4C36780B1C}"/>
    <cellStyle name="Normal 2 2 5 4 7 2" xfId="20078" xr:uid="{3C8B4D5D-2598-40AF-9298-2D95E104DC58}"/>
    <cellStyle name="Normal 2 2 5 4 8" xfId="22865" xr:uid="{4B2F798E-48E6-4376-A3B5-403E93C6E944}"/>
    <cellStyle name="Normal 2 2 5 4 9" xfId="12719" xr:uid="{20C2B9F8-FAA2-4D18-BA7C-7E931A4EA708}"/>
    <cellStyle name="Normal 2 2 5 5" xfId="763" xr:uid="{00000000-0005-0000-0000-0000A7040000}"/>
    <cellStyle name="Normal 2 2 5 5 2" xfId="4467" xr:uid="{6EF105C5-F98E-47DB-8906-F1ED9D61A476}"/>
    <cellStyle name="Normal 2 2 5 5 2 2" xfId="9238" xr:uid="{A33EEAB3-632D-4D41-97EE-2557CA7BAEEA}"/>
    <cellStyle name="Normal 2 2 5 5 2 2 2" xfId="29229" xr:uid="{FA08C50A-BDB3-4FD3-988D-B5459F856DE8}"/>
    <cellStyle name="Normal 2 2 5 5 2 2 3" xfId="19618" xr:uid="{8F9AB79D-D5A4-4FA3-B6DB-2A7DC7A269D1}"/>
    <cellStyle name="Normal 2 2 5 5 2 3" xfId="12071" xr:uid="{687B8F02-F39D-4E3D-BD9A-2BE9832D13B2}"/>
    <cellStyle name="Normal 2 2 5 5 2 3 2" xfId="22451" xr:uid="{0AA9CD85-3DD1-4BB8-93C5-465249CD6FE7}"/>
    <cellStyle name="Normal 2 2 5 5 2 4" xfId="25657" xr:uid="{34A26308-FF30-49D3-A190-491D65A62777}"/>
    <cellStyle name="Normal 2 2 5 5 2 5" xfId="16785" xr:uid="{1B7185B3-42A4-4084-B389-8624BE7E45D8}"/>
    <cellStyle name="Normal 2 2 5 5 3" xfId="5116" xr:uid="{5586B6F1-6EB7-4B54-B794-696523042EF4}"/>
    <cellStyle name="Normal 2 2 5 5 3 2" xfId="27006" xr:uid="{69CF3FCA-36C7-46CB-BE6F-FC7C88B21E84}"/>
    <cellStyle name="Normal 2 2 5 5 3 3" xfId="14413" xr:uid="{E15399E6-B3FA-4164-8340-785A6301940F}"/>
    <cellStyle name="Normal 2 2 5 5 4" xfId="6866" xr:uid="{BCBDC9C9-7B71-4675-BD67-499DCD957E6B}"/>
    <cellStyle name="Normal 2 2 5 5 4 2" xfId="17246" xr:uid="{5EB6FF69-AA65-4918-A829-595B3426E334}"/>
    <cellStyle name="Normal 2 2 5 5 5" xfId="9699" xr:uid="{E5DAA30A-0FD0-441C-AD84-E2333F9131EE}"/>
    <cellStyle name="Normal 2 2 5 5 5 2" xfId="20079" xr:uid="{A48991DE-F369-4251-93C9-87B4E86CD9E0}"/>
    <cellStyle name="Normal 2 2 5 5 6" xfId="22921" xr:uid="{69AA6929-94EE-4741-AD22-8466135E8D83}"/>
    <cellStyle name="Normal 2 2 5 5 7" xfId="13723" xr:uid="{33796E81-926B-4F0C-9B80-EEC6EC1A3FF2}"/>
    <cellStyle name="Normal 2 2 5 6" xfId="2903" xr:uid="{00000000-0005-0000-0000-00001C040000}"/>
    <cellStyle name="Normal 2 2 5 6 2" xfId="6088" xr:uid="{5EBF24F2-A5F7-415E-8EC7-4EF7815E1FF6}"/>
    <cellStyle name="Normal 2 2 5 6 2 2" xfId="23892" xr:uid="{47724E20-B1D8-4FF8-9A44-2977CC2ED5ED}"/>
    <cellStyle name="Normal 2 2 5 6 2 3" xfId="27545" xr:uid="{936ED42E-6F05-4888-ADC8-F1C177BD493A}"/>
    <cellStyle name="Normal 2 2 5 6 2 4" xfId="15566" xr:uid="{62DEA000-66AC-4EB3-B753-EA729D248FB4}"/>
    <cellStyle name="Normal 2 2 5 6 3" xfId="8019" xr:uid="{E7E24CD5-241B-43B1-9373-D1BEA0AD1624}"/>
    <cellStyle name="Normal 2 2 5 6 3 2" xfId="26163" xr:uid="{4039BB8E-FF83-4E7A-85E1-B650C0CDDBCB}"/>
    <cellStyle name="Normal 2 2 5 6 3 3" xfId="18399" xr:uid="{6B3710D7-32C9-4D74-8EFD-A1B74B09B9DC}"/>
    <cellStyle name="Normal 2 2 5 6 4" xfId="10852" xr:uid="{3C5902C3-3749-417F-A46F-5727D6DE332E}"/>
    <cellStyle name="Normal 2 2 5 6 4 2" xfId="21232" xr:uid="{14C21B63-49BB-49D3-BD82-B5814AAFD628}"/>
    <cellStyle name="Normal 2 2 5 6 5" xfId="23124" xr:uid="{34687A96-B813-4212-AD0D-48688AADA035}"/>
    <cellStyle name="Normal 2 2 5 6 6" xfId="13417" xr:uid="{2753E1A2-47B8-40BE-98AF-F0541F5C54CA}"/>
    <cellStyle name="Normal 2 2 5 7" xfId="2482" xr:uid="{00000000-0005-0000-0000-00001D040000}"/>
    <cellStyle name="Normal 2 2 5 7 2" xfId="5767" xr:uid="{4A390432-8884-423E-B9B8-DF3CF691D005}"/>
    <cellStyle name="Normal 2 2 5 7 2 2" xfId="28050" xr:uid="{17E6F790-6F59-4460-BF00-3CC8B8C84973}"/>
    <cellStyle name="Normal 2 2 5 7 2 3" xfId="15153" xr:uid="{745D3E67-3388-4477-A046-426F2E8DC4A5}"/>
    <cellStyle name="Normal 2 2 5 7 3" xfId="7606" xr:uid="{0DE4E01E-561D-41AE-8E2F-82443E2BA269}"/>
    <cellStyle name="Normal 2 2 5 7 3 2" xfId="17986" xr:uid="{CD67BFA3-8443-427E-A786-7416E437B4C1}"/>
    <cellStyle name="Normal 2 2 5 7 4" xfId="10439" xr:uid="{2A472E99-D46F-4FEF-BCB4-06BC1102DFB8}"/>
    <cellStyle name="Normal 2 2 5 7 4 2" xfId="20819" xr:uid="{84EF04DB-5612-47F1-8449-AB9707B7515D}"/>
    <cellStyle name="Normal 2 2 5 7 5" xfId="24297" xr:uid="{58332B38-93AE-40A3-800E-DF25E10ADFE2}"/>
    <cellStyle name="Normal 2 2 5 7 6" xfId="12869" xr:uid="{B252D23F-8BE9-4572-AC13-4923320155E8}"/>
    <cellStyle name="Normal 2 2 5 8" xfId="2176" xr:uid="{00000000-0005-0000-0000-000004040000}"/>
    <cellStyle name="Normal 2 2 5 8 2" xfId="7302" xr:uid="{E95D3F49-3715-4CC7-A760-1E140DD01628}"/>
    <cellStyle name="Normal 2 2 5 8 2 2" xfId="17682" xr:uid="{3DCD14CB-512D-4F5B-AB36-25B9A2B1A262}"/>
    <cellStyle name="Normal 2 2 5 8 3" xfId="10135" xr:uid="{34BE5327-55F5-41C8-A25C-E16241875A20}"/>
    <cellStyle name="Normal 2 2 5 8 3 2" xfId="20515" xr:uid="{D18D9AEB-696E-40E6-8BB4-B1F1C23B2141}"/>
    <cellStyle name="Normal 2 2 5 8 4" xfId="24765" xr:uid="{DA8323EF-60AF-49BB-88C6-1245D70DB90C}"/>
    <cellStyle name="Normal 2 2 5 8 5" xfId="14849" xr:uid="{C731C4D0-E9A2-419F-AD92-A0D07C4414C0}"/>
    <cellStyle name="Normal 2 2 5 9" xfId="3935" xr:uid="{0CB43D55-C908-4083-90A9-FF89559DAF34}"/>
    <cellStyle name="Normal 2 2 5 9 2" xfId="8766" xr:uid="{9F9FAC5D-37F6-40AA-9967-869F0D927DD2}"/>
    <cellStyle name="Normal 2 2 5 9 2 2" xfId="19146" xr:uid="{5514B669-E767-4499-AE3E-0C65A0D899B3}"/>
    <cellStyle name="Normal 2 2 5 9 3" xfId="11599" xr:uid="{011153CF-D809-4F59-B9C6-B301772D3432}"/>
    <cellStyle name="Normal 2 2 5 9 3 2" xfId="21979" xr:uid="{9D4DC90F-B09C-4CAA-B5EF-B0F3321B0EB2}"/>
    <cellStyle name="Normal 2 2 5 9 4" xfId="16313" xr:uid="{88DA3762-90A6-4CF1-B16D-09030B2DDF34}"/>
    <cellStyle name="Normal 2 2 6" xfId="764" xr:uid="{00000000-0005-0000-0000-0000A8040000}"/>
    <cellStyle name="Normal 2 2 6 10" xfId="5117" xr:uid="{963C3611-457B-4569-9F08-D8E8B6B58342}"/>
    <cellStyle name="Normal 2 2 6 10 2" xfId="14414" xr:uid="{A46C3E5A-5793-40F1-80F7-CEA82D001334}"/>
    <cellStyle name="Normal 2 2 6 11" xfId="6867" xr:uid="{5FEA02F8-0573-4DF3-B8C8-ECF91A657C05}"/>
    <cellStyle name="Normal 2 2 6 11 2" xfId="17247" xr:uid="{D37E6582-3CA9-4B8C-94C3-9E8894BC760E}"/>
    <cellStyle name="Normal 2 2 6 12" xfId="9700" xr:uid="{19674DD6-4C3E-4791-A002-9C3FE93F77E3}"/>
    <cellStyle name="Normal 2 2 6 12 2" xfId="20080" xr:uid="{6958F3CF-F388-4709-895B-4FB571CA5106}"/>
    <cellStyle name="Normal 2 2 6 13" xfId="25252" xr:uid="{D795BB32-094F-4C86-BC01-958FFB9C5DA9}"/>
    <cellStyle name="Normal 2 2 6 14" xfId="12413" xr:uid="{44E83FAC-7AE5-4706-93FB-4C37F2A24648}"/>
    <cellStyle name="Normal 2 2 6 2" xfId="765" xr:uid="{00000000-0005-0000-0000-0000A9040000}"/>
    <cellStyle name="Normal 2 2 6 2 10" xfId="6868" xr:uid="{3D25EB71-E123-4DA6-8867-E93C8C63A2E3}"/>
    <cellStyle name="Normal 2 2 6 2 10 2" xfId="17248" xr:uid="{E1E7A34D-89B4-4BAB-B149-E73C0ADA2435}"/>
    <cellStyle name="Normal 2 2 6 2 11" xfId="9701" xr:uid="{E4D72A88-F242-45A2-AF03-6E6DE242E170}"/>
    <cellStyle name="Normal 2 2 6 2 11 2" xfId="20081" xr:uid="{51D6941F-2BF5-47B5-BBA8-EE83DA7B171E}"/>
    <cellStyle name="Normal 2 2 6 2 12" xfId="23917" xr:uid="{A8E6C921-55CD-4646-A6F9-922F714D4063}"/>
    <cellStyle name="Normal 2 2 6 2 13" xfId="12473" xr:uid="{9151C67F-479C-4177-953B-C2BE45EDB23B}"/>
    <cellStyle name="Normal 2 2 6 2 2" xfId="766" xr:uid="{00000000-0005-0000-0000-0000AA040000}"/>
    <cellStyle name="Normal 2 2 6 2 2 10" xfId="13038" xr:uid="{C6C09AA8-2003-487A-87BA-B7B0FAA2F8B5}"/>
    <cellStyle name="Normal 2 2 6 2 2 2" xfId="2734" xr:uid="{00000000-0005-0000-0000-000021040000}"/>
    <cellStyle name="Normal 2 2 6 2 2 2 2" xfId="3186" xr:uid="{00000000-0005-0000-0000-000022040000}"/>
    <cellStyle name="Normal 2 2 6 2 2 2 2 2" xfId="6243" xr:uid="{AD0C4932-6D7D-45FF-85DF-AAE8C9EA23D8}"/>
    <cellStyle name="Normal 2 2 6 2 2 2 2 2 2" xfId="27149" xr:uid="{50074F00-B7A6-44B7-B7EE-7797041DF54E}"/>
    <cellStyle name="Normal 2 2 6 2 2 2 2 2 3" xfId="15812" xr:uid="{21D05B74-0F66-4913-B9C8-FE2ACC83066F}"/>
    <cellStyle name="Normal 2 2 6 2 2 2 2 3" xfId="8265" xr:uid="{EC5842AE-3220-4106-A5C5-E92115EC7152}"/>
    <cellStyle name="Normal 2 2 6 2 2 2 2 3 2" xfId="18645" xr:uid="{9B71C1FF-CEE3-46D2-9EC3-B4FC49711316}"/>
    <cellStyle name="Normal 2 2 6 2 2 2 2 4" xfId="11098" xr:uid="{FD0D516E-94FA-4926-BBCE-687265CCF63B}"/>
    <cellStyle name="Normal 2 2 6 2 2 2 2 4 2" xfId="21478" xr:uid="{58EA81BF-3C1A-4F49-A09F-A50F221FC2AA}"/>
    <cellStyle name="Normal 2 2 6 2 2 2 2 5" xfId="24991" xr:uid="{4D3465FE-A1E3-41C6-AF78-D9DD9050CBDE}"/>
    <cellStyle name="Normal 2 2 6 2 2 2 2 6" xfId="13726" xr:uid="{6054E1E5-3A1C-41B9-9D4F-531A4D34C959}"/>
    <cellStyle name="Normal 2 2 6 2 2 2 3" xfId="4298" xr:uid="{70482B53-70A1-4B5D-99B7-DD017FD52066}"/>
    <cellStyle name="Normal 2 2 6 2 2 2 3 2" xfId="9069" xr:uid="{E39B3821-DC4A-4CD8-BA22-FE8CF90F1E9B}"/>
    <cellStyle name="Normal 2 2 6 2 2 2 3 2 2" xfId="29112" xr:uid="{B630E78A-E8CD-4621-92F0-AFAA140F60BC}"/>
    <cellStyle name="Normal 2 2 6 2 2 2 3 2 3" xfId="19449" xr:uid="{49C90A69-C5F7-42DA-8D66-FC010CF0F29A}"/>
    <cellStyle name="Normal 2 2 6 2 2 2 3 3" xfId="11902" xr:uid="{FC8C8A4E-DEB0-47FC-A467-D5BB486E720F}"/>
    <cellStyle name="Normal 2 2 6 2 2 2 3 3 2" xfId="22282" xr:uid="{BF976083-E227-4568-B232-D920E2A986BA}"/>
    <cellStyle name="Normal 2 2 6 2 2 2 3 4" xfId="23769" xr:uid="{5E91C338-38B0-4726-BB70-68BE97A3DB18}"/>
    <cellStyle name="Normal 2 2 6 2 2 2 3 5" xfId="16616" xr:uid="{C6E80A27-4F98-4B01-92FF-ECD8A3A9D98D}"/>
    <cellStyle name="Normal 2 2 6 2 2 2 4" xfId="5951" xr:uid="{3052317B-4ACE-4D92-9E73-CC7F606D84E5}"/>
    <cellStyle name="Normal 2 2 6 2 2 2 4 2" xfId="27964" xr:uid="{D293BB91-55CD-455D-84B2-910305AD7982}"/>
    <cellStyle name="Normal 2 2 6 2 2 2 4 3" xfId="15404" xr:uid="{357E2879-E375-48F2-B18C-786A8BE0AC87}"/>
    <cellStyle name="Normal 2 2 6 2 2 2 5" xfId="7857" xr:uid="{75ADF92F-1C62-4755-B9F4-BA8CED2C6F9A}"/>
    <cellStyle name="Normal 2 2 6 2 2 2 5 2" xfId="18237" xr:uid="{560DB7D1-9160-404C-A82B-C71C75325B94}"/>
    <cellStyle name="Normal 2 2 6 2 2 2 6" xfId="10690" xr:uid="{3BF80FF2-EE14-4358-9740-D031390778AD}"/>
    <cellStyle name="Normal 2 2 6 2 2 2 6 2" xfId="21070" xr:uid="{CC051CC2-70E2-41D5-8D15-E09A1984C4CE}"/>
    <cellStyle name="Normal 2 2 6 2 2 2 7" xfId="23228" xr:uid="{A3F8BC61-0040-46E9-9D9A-71B8E0B6FC3E}"/>
    <cellStyle name="Normal 2 2 6 2 2 2 8" xfId="13167" xr:uid="{36D1DFF4-3C3E-45FF-A1FB-B26D221FADE5}"/>
    <cellStyle name="Normal 2 2 6 2 2 3" xfId="3187" xr:uid="{00000000-0005-0000-0000-000023040000}"/>
    <cellStyle name="Normal 2 2 6 2 2 3 2" xfId="4468" xr:uid="{9F706EB4-3E25-430F-B16D-860B5C446E2D}"/>
    <cellStyle name="Normal 2 2 6 2 2 3 2 2" xfId="9239" xr:uid="{626BCD8E-F62B-431A-92C2-B3036586811D}"/>
    <cellStyle name="Normal 2 2 6 2 2 3 2 2 2" xfId="19619" xr:uid="{4440CC75-0F12-4B17-A8B4-2E4262CF94A2}"/>
    <cellStyle name="Normal 2 2 6 2 2 3 2 3" xfId="12072" xr:uid="{6976AB79-28D1-4313-9D9D-EE3228E88690}"/>
    <cellStyle name="Normal 2 2 6 2 2 3 2 3 2" xfId="22452" xr:uid="{AFF673AF-9A91-475F-A847-FDD2B73391C5}"/>
    <cellStyle name="Normal 2 2 6 2 2 3 2 4" xfId="28387" xr:uid="{34CCB7B2-EF32-494A-A790-0975D246D964}"/>
    <cellStyle name="Normal 2 2 6 2 2 3 2 5" xfId="16786" xr:uid="{06D884E1-120A-4C5C-99F1-B742502A02A6}"/>
    <cellStyle name="Normal 2 2 6 2 2 3 3" xfId="6244" xr:uid="{588A55D6-FA85-40D2-BD6B-4D546EA36041}"/>
    <cellStyle name="Normal 2 2 6 2 2 3 3 2" xfId="15813" xr:uid="{DFA3218D-5260-4ABA-8FB3-9E54709A2A73}"/>
    <cellStyle name="Normal 2 2 6 2 2 3 4" xfId="8266" xr:uid="{7B04C46E-C949-4AAC-8114-16C9A0D5B1C2}"/>
    <cellStyle name="Normal 2 2 6 2 2 3 4 2" xfId="18646" xr:uid="{2BEABE8C-5B00-44AF-BC19-87A336C6C6F7}"/>
    <cellStyle name="Normal 2 2 6 2 2 3 5" xfId="11099" xr:uid="{634EC4EC-2AB5-4E9C-AFA6-557EAA7DB02E}"/>
    <cellStyle name="Normal 2 2 6 2 2 3 5 2" xfId="21479" xr:uid="{0F266ECA-43DD-4F95-BF92-0A9529C912E7}"/>
    <cellStyle name="Normal 2 2 6 2 2 3 6" xfId="24169" xr:uid="{F9F51225-FAF4-4573-9B50-F709384D7D8A}"/>
    <cellStyle name="Normal 2 2 6 2 2 3 7" xfId="13727" xr:uid="{77C1E2BD-82DE-453E-821D-CF20ABE192B7}"/>
    <cellStyle name="Normal 2 2 6 2 2 4" xfId="3185" xr:uid="{00000000-0005-0000-0000-000024040000}"/>
    <cellStyle name="Normal 2 2 6 2 2 4 2" xfId="6242" xr:uid="{2A8E5E90-9539-4B84-AD45-32A9701D3B66}"/>
    <cellStyle name="Normal 2 2 6 2 2 4 2 2" xfId="27300" xr:uid="{C9885A2D-4594-47B4-813F-010CB33AF84D}"/>
    <cellStyle name="Normal 2 2 6 2 2 4 2 3" xfId="15811" xr:uid="{CAFF16BF-785D-47CA-A25D-D4873D53C3D1}"/>
    <cellStyle name="Normal 2 2 6 2 2 4 3" xfId="8264" xr:uid="{CB5E47CD-F8C8-4093-B0AB-98AAE247F142}"/>
    <cellStyle name="Normal 2 2 6 2 2 4 3 2" xfId="18644" xr:uid="{D5E581C6-8383-438A-88CD-98AA4648A428}"/>
    <cellStyle name="Normal 2 2 6 2 2 4 4" xfId="11097" xr:uid="{04BE5186-75EA-4DD8-9595-CCB6BBA4325B}"/>
    <cellStyle name="Normal 2 2 6 2 2 4 4 2" xfId="21477" xr:uid="{1EDBFEEC-CF17-428D-A193-EEFD8FDBF989}"/>
    <cellStyle name="Normal 2 2 6 2 2 4 5" xfId="22655" xr:uid="{89EEE988-C7B4-44E2-B02C-0B26E4142BCE}"/>
    <cellStyle name="Normal 2 2 6 2 2 4 6" xfId="13725" xr:uid="{E33E1944-7C5B-43EA-A3F5-149F469C4A34}"/>
    <cellStyle name="Normal 2 2 6 2 2 5" xfId="4240" xr:uid="{C987F1B0-2E5B-42A7-A1CE-2CCB722445F0}"/>
    <cellStyle name="Normal 2 2 6 2 2 5 2" xfId="9011" xr:uid="{F1558F9D-14DE-4FD8-9F11-E719FFE7CEC9}"/>
    <cellStyle name="Normal 2 2 6 2 2 5 2 2" xfId="29082" xr:uid="{901F85F1-8FE2-4259-8CF1-6486B2548664}"/>
    <cellStyle name="Normal 2 2 6 2 2 5 2 3" xfId="19391" xr:uid="{1A6E6247-957C-4A52-9D3D-5ECE6DF29868}"/>
    <cellStyle name="Normal 2 2 6 2 2 5 3" xfId="11844" xr:uid="{24DB62B2-CCAF-42DD-A7C3-53BFACCEA2A6}"/>
    <cellStyle name="Normal 2 2 6 2 2 5 3 2" xfId="22224" xr:uid="{CFE1E20C-CAF7-4F2B-8993-86C72C759AE2}"/>
    <cellStyle name="Normal 2 2 6 2 2 5 4" xfId="22967" xr:uid="{F402148D-9F30-4898-9769-13A6AF983969}"/>
    <cellStyle name="Normal 2 2 6 2 2 5 5" xfId="16558" xr:uid="{9069D65B-E891-473A-93CF-206B85BD6F29}"/>
    <cellStyle name="Normal 2 2 6 2 2 6" xfId="5119" xr:uid="{2AB213AF-C036-44A2-AD92-ABE31F4DA537}"/>
    <cellStyle name="Normal 2 2 6 2 2 6 2" xfId="28673" xr:uid="{CA60F94B-B0F4-4238-BC1D-2BAB1101304D}"/>
    <cellStyle name="Normal 2 2 6 2 2 6 3" xfId="14416" xr:uid="{38FFA62B-DF00-4F78-B291-AF7FDEA7AFA5}"/>
    <cellStyle name="Normal 2 2 6 2 2 7" xfId="6869" xr:uid="{A845BEFA-03CC-4BB1-9EEF-DA2A2589E9AF}"/>
    <cellStyle name="Normal 2 2 6 2 2 7 2" xfId="17249" xr:uid="{82EB7736-7837-4160-8848-C257F564622C}"/>
    <cellStyle name="Normal 2 2 6 2 2 8" xfId="9702" xr:uid="{0139A402-3057-4F0C-A432-25E4414F7185}"/>
    <cellStyle name="Normal 2 2 6 2 2 8 2" xfId="20082" xr:uid="{499B1975-E5B7-4FFE-921C-B0F6B80AAF86}"/>
    <cellStyle name="Normal 2 2 6 2 2 9" xfId="23060" xr:uid="{00BA739F-A1B6-45AE-B77E-887C9215CE59}"/>
    <cellStyle name="Normal 2 2 6 2 3" xfId="2733" xr:uid="{00000000-0005-0000-0000-000025040000}"/>
    <cellStyle name="Normal 2 2 6 2 3 2" xfId="3188" xr:uid="{00000000-0005-0000-0000-000026040000}"/>
    <cellStyle name="Normal 2 2 6 2 3 2 2" xfId="6245" xr:uid="{6F054504-44BD-42C9-AA22-3BACA7580360}"/>
    <cellStyle name="Normal 2 2 6 2 3 2 2 2" xfId="27043" xr:uid="{B09CE0B7-9764-4C38-A97E-326DCABF4D55}"/>
    <cellStyle name="Normal 2 2 6 2 3 2 2 3" xfId="15814" xr:uid="{8E04F228-6530-4F9F-8C15-F0254E2E4C5B}"/>
    <cellStyle name="Normal 2 2 6 2 3 2 3" xfId="8267" xr:uid="{958EE414-6373-4CF0-BE5F-00C92EC1F8AE}"/>
    <cellStyle name="Normal 2 2 6 2 3 2 3 2" xfId="18647" xr:uid="{2197D954-3104-4564-940C-6D59F2A9951B}"/>
    <cellStyle name="Normal 2 2 6 2 3 2 4" xfId="11100" xr:uid="{2D6C8B97-62B4-4DA8-B626-48719476F097}"/>
    <cellStyle name="Normal 2 2 6 2 3 2 4 2" xfId="21480" xr:uid="{0F40F97C-771B-4BE9-B3DA-F94A78A64F4D}"/>
    <cellStyle name="Normal 2 2 6 2 3 2 5" xfId="24072" xr:uid="{2ADE2F64-E9FA-4AC1-A03B-726B30D3571D}"/>
    <cellStyle name="Normal 2 2 6 2 3 2 6" xfId="13728" xr:uid="{42E91BD0-98A8-4495-8410-CE6A9CCE515B}"/>
    <cellStyle name="Normal 2 2 6 2 3 3" xfId="4297" xr:uid="{971A6F7A-AFB2-436A-B1B4-F113D718A7CF}"/>
    <cellStyle name="Normal 2 2 6 2 3 3 2" xfId="9068" xr:uid="{664D73D2-B22A-4951-A932-61284E659329}"/>
    <cellStyle name="Normal 2 2 6 2 3 3 2 2" xfId="29111" xr:uid="{2EC97DC1-4E87-49EB-BA04-9DA8D87362C3}"/>
    <cellStyle name="Normal 2 2 6 2 3 3 2 3" xfId="19448" xr:uid="{F62BBE02-DD83-406E-8C47-EB15CFE84F51}"/>
    <cellStyle name="Normal 2 2 6 2 3 3 3" xfId="11901" xr:uid="{B4FD6724-96A8-4636-A3CF-3C2DB3575377}"/>
    <cellStyle name="Normal 2 2 6 2 3 3 3 2" xfId="22281" xr:uid="{C9F376C1-F2A5-4B82-B967-60AB0472EEBC}"/>
    <cellStyle name="Normal 2 2 6 2 3 3 4" xfId="25396" xr:uid="{C156F1EE-186D-4F4C-B11D-8B8C506CE98A}"/>
    <cellStyle name="Normal 2 2 6 2 3 3 5" xfId="16615" xr:uid="{0F5FF7D2-38FE-4AB6-A99B-644E84413363}"/>
    <cellStyle name="Normal 2 2 6 2 3 4" xfId="5950" xr:uid="{AC2A7418-B225-47BA-A828-664C24550EAE}"/>
    <cellStyle name="Normal 2 2 6 2 3 4 2" xfId="28501" xr:uid="{B7A50A0D-E2FE-433F-B8D8-BFA030882AE8}"/>
    <cellStyle name="Normal 2 2 6 2 3 4 3" xfId="15403" xr:uid="{715501F0-E530-4AC1-94F3-5862C988D81A}"/>
    <cellStyle name="Normal 2 2 6 2 3 5" xfId="7856" xr:uid="{B7136852-1C74-4FB9-9486-4B100A271B7C}"/>
    <cellStyle name="Normal 2 2 6 2 3 5 2" xfId="18236" xr:uid="{BCC193CB-6993-412F-8996-9DE28E9B55B3}"/>
    <cellStyle name="Normal 2 2 6 2 3 6" xfId="10689" xr:uid="{E319272E-D7B6-47E6-9583-74C368EB9E3C}"/>
    <cellStyle name="Normal 2 2 6 2 3 6 2" xfId="21069" xr:uid="{60857185-132A-4FC6-BB37-40FA88651047}"/>
    <cellStyle name="Normal 2 2 6 2 3 7" xfId="24193" xr:uid="{10413727-889B-4E73-82C4-8EF0C680A434}"/>
    <cellStyle name="Normal 2 2 6 2 3 8" xfId="13166" xr:uid="{AD3103CD-2764-44EF-A605-330EB883A61C}"/>
    <cellStyle name="Normal 2 2 6 2 4" xfId="3189" xr:uid="{00000000-0005-0000-0000-000027040000}"/>
    <cellStyle name="Normal 2 2 6 2 4 2" xfId="4469" xr:uid="{0FE318DA-088C-485A-9A1B-148B7C2FE78A}"/>
    <cellStyle name="Normal 2 2 6 2 4 2 2" xfId="9240" xr:uid="{1048AA4A-927C-4161-B8BB-3B6E9A954A52}"/>
    <cellStyle name="Normal 2 2 6 2 4 2 2 2" xfId="19620" xr:uid="{B32F671F-47F0-485A-AD34-1D9C1F20B811}"/>
    <cellStyle name="Normal 2 2 6 2 4 2 3" xfId="12073" xr:uid="{3D4A563A-E48D-426B-B3CF-A2C49C71920E}"/>
    <cellStyle name="Normal 2 2 6 2 4 2 3 2" xfId="22453" xr:uid="{FACF2DD8-440B-42CC-8206-6CB96D9402EF}"/>
    <cellStyle name="Normal 2 2 6 2 4 2 4" xfId="26098" xr:uid="{12BA8A78-EF3A-4DDE-A8F1-C8052A647E4C}"/>
    <cellStyle name="Normal 2 2 6 2 4 2 5" xfId="16787" xr:uid="{0D39DC32-5A39-4618-97E4-409303F50F70}"/>
    <cellStyle name="Normal 2 2 6 2 4 3" xfId="6246" xr:uid="{711A1386-EB02-4D5C-A20F-D17AE5B53DD3}"/>
    <cellStyle name="Normal 2 2 6 2 4 3 2" xfId="15815" xr:uid="{1C57A535-5B59-4BC1-BD8C-FB0C0791E824}"/>
    <cellStyle name="Normal 2 2 6 2 4 4" xfId="8268" xr:uid="{C032CA74-9A89-4596-905A-E92BDA9AA145}"/>
    <cellStyle name="Normal 2 2 6 2 4 4 2" xfId="18648" xr:uid="{6A0B5E13-E75A-4ABD-A2F5-0CF3D9E12D20}"/>
    <cellStyle name="Normal 2 2 6 2 4 5" xfId="11101" xr:uid="{AE521645-6376-4B68-9A18-6D97632553A1}"/>
    <cellStyle name="Normal 2 2 6 2 4 5 2" xfId="21481" xr:uid="{69CC3F87-EA81-43EF-A06E-E7DDC96303E6}"/>
    <cellStyle name="Normal 2 2 6 2 4 6" xfId="24586" xr:uid="{FF1DE5FA-250B-4680-A117-DD1976C4FB09}"/>
    <cellStyle name="Normal 2 2 6 2 4 7" xfId="13729" xr:uid="{6EDAE71B-7F2C-473D-8893-EC43F0AADD36}"/>
    <cellStyle name="Normal 2 2 6 2 5" xfId="3184" xr:uid="{00000000-0005-0000-0000-000028040000}"/>
    <cellStyle name="Normal 2 2 6 2 5 2" xfId="6241" xr:uid="{0A6AF36F-1FBE-4672-9497-A7A631B308EF}"/>
    <cellStyle name="Normal 2 2 6 2 5 2 2" xfId="28739" xr:uid="{5B69F3EA-6B7C-4570-96D6-F27E5C980BFA}"/>
    <cellStyle name="Normal 2 2 6 2 5 2 3" xfId="15810" xr:uid="{76BEACCF-5F5B-43F0-A5B2-36DD6C9A2D9E}"/>
    <cellStyle name="Normal 2 2 6 2 5 3" xfId="8263" xr:uid="{4773665C-A056-459D-95BA-07D0BBFBC73C}"/>
    <cellStyle name="Normal 2 2 6 2 5 3 2" xfId="18643" xr:uid="{62DA566B-022B-451E-8489-F37EF95BA9A5}"/>
    <cellStyle name="Normal 2 2 6 2 5 4" xfId="11096" xr:uid="{B74255FD-0D92-4281-B1B5-831CF4D94442}"/>
    <cellStyle name="Normal 2 2 6 2 5 4 2" xfId="21476" xr:uid="{A43FA36F-DA4D-490C-8866-7682DC51D2EF}"/>
    <cellStyle name="Normal 2 2 6 2 5 5" xfId="23156" xr:uid="{B356D2F5-AA29-4BBE-B9FC-DF53537515CA}"/>
    <cellStyle name="Normal 2 2 6 2 5 6" xfId="13724" xr:uid="{5F8A1828-3379-4FFE-B5D9-A6997C5EE36D}"/>
    <cellStyle name="Normal 2 2 6 2 6" xfId="2548" xr:uid="{00000000-0005-0000-0000-000029040000}"/>
    <cellStyle name="Normal 2 2 6 2 6 2" xfId="5819" xr:uid="{DD46955B-644F-4075-A62A-01E728825C72}"/>
    <cellStyle name="Normal 2 2 6 2 6 2 2" xfId="25835" xr:uid="{5E225070-8700-47AE-BB40-F61DFAA2BB7A}"/>
    <cellStyle name="Normal 2 2 6 2 6 2 3" xfId="15219" xr:uid="{8A69E008-98E6-4611-A97E-CA5A9C690D18}"/>
    <cellStyle name="Normal 2 2 6 2 6 3" xfId="7672" xr:uid="{B7E0288A-09BC-41C8-AB8F-012493240ADF}"/>
    <cellStyle name="Normal 2 2 6 2 6 3 2" xfId="18052" xr:uid="{95348DC5-EF32-4E6B-8E46-E8DE78003BA3}"/>
    <cellStyle name="Normal 2 2 6 2 6 4" xfId="10505" xr:uid="{FCB519E4-A7D2-4946-B317-76A86C0422BC}"/>
    <cellStyle name="Normal 2 2 6 2 6 4 2" xfId="20885" xr:uid="{5A289437-DBA2-47F5-9B82-C36081E33F26}"/>
    <cellStyle name="Normal 2 2 6 2 6 5" xfId="23898" xr:uid="{E133F193-E3D0-4080-B01F-FB88A4225A0F}"/>
    <cellStyle name="Normal 2 2 6 2 6 6" xfId="12935" xr:uid="{E970EBAC-FD52-4F8B-B9ED-263F3F3A9451}"/>
    <cellStyle name="Normal 2 2 6 2 7" xfId="2242" xr:uid="{00000000-0005-0000-0000-00001F040000}"/>
    <cellStyle name="Normal 2 2 6 2 7 2" xfId="7368" xr:uid="{E3315053-3F06-4B6B-8A15-8F56FD09B6D3}"/>
    <cellStyle name="Normal 2 2 6 2 7 2 2" xfId="17748" xr:uid="{59CE3CB4-48FF-436F-AB9F-5BDBA10A3A4A}"/>
    <cellStyle name="Normal 2 2 6 2 7 3" xfId="10201" xr:uid="{E237DC12-6969-46B9-BEB8-59BF47688AC7}"/>
    <cellStyle name="Normal 2 2 6 2 7 3 2" xfId="20581" xr:uid="{2AC17149-8D77-4C66-9B64-E74F2D180A93}"/>
    <cellStyle name="Normal 2 2 6 2 7 4" xfId="22831" xr:uid="{2180F4CE-54F4-4334-B8BC-350373340C0E}"/>
    <cellStyle name="Normal 2 2 6 2 7 5" xfId="14915" xr:uid="{6C7199FC-4A5B-4644-B73C-9FD92807338A}"/>
    <cellStyle name="Normal 2 2 6 2 8" xfId="3795" xr:uid="{3DC452E1-1CA4-495A-BBE7-BA28DD8D8CA8}"/>
    <cellStyle name="Normal 2 2 6 2 8 2" xfId="8630" xr:uid="{2359EFA7-1177-40B1-A540-89631581AC54}"/>
    <cellStyle name="Normal 2 2 6 2 8 2 2" xfId="19010" xr:uid="{97C046AA-3D85-4DA4-95CF-1E9F0374DAB0}"/>
    <cellStyle name="Normal 2 2 6 2 8 3" xfId="11463" xr:uid="{8D1E2DDE-0A46-49A1-97D1-BE99B96D3287}"/>
    <cellStyle name="Normal 2 2 6 2 8 3 2" xfId="21843" xr:uid="{87787337-F20C-4DAF-989E-CB84C0CCECAE}"/>
    <cellStyle name="Normal 2 2 6 2 8 4" xfId="16177" xr:uid="{956371C3-846B-4513-8438-90381C4675D2}"/>
    <cellStyle name="Normal 2 2 6 2 9" xfId="5118" xr:uid="{5C4ACD4B-02FD-4CEF-A3D2-4E04A9F0C611}"/>
    <cellStyle name="Normal 2 2 6 2 9 2" xfId="14415" xr:uid="{260E15F7-FF2D-46CF-8555-BA8822FC5CA2}"/>
    <cellStyle name="Normal 2 2 6 3" xfId="767" xr:uid="{00000000-0005-0000-0000-0000AB040000}"/>
    <cellStyle name="Normal 2 2 6 3 10" xfId="9703" xr:uid="{4C3E2F2B-56B2-4CF4-96E5-96EDB012DA49}"/>
    <cellStyle name="Normal 2 2 6 3 10 2" xfId="20083" xr:uid="{DC4C3F4A-9533-46A9-9E89-A4555E3086C2}"/>
    <cellStyle name="Normal 2 2 6 3 11" xfId="24855" xr:uid="{E3A76C8A-2F6D-4F8D-A4BA-E63D7B8AF419}"/>
    <cellStyle name="Normal 2 2 6 3 12" xfId="12563" xr:uid="{5FB5965A-D485-4ACE-BAD5-9CC525EDB1AF}"/>
    <cellStyle name="Normal 2 2 6 3 2" xfId="2735" xr:uid="{00000000-0005-0000-0000-00002B040000}"/>
    <cellStyle name="Normal 2 2 6 3 2 2" xfId="3191" xr:uid="{00000000-0005-0000-0000-00002C040000}"/>
    <cellStyle name="Normal 2 2 6 3 2 2 2" xfId="6248" xr:uid="{E44AA17E-05A2-47E2-8395-59B103ABE9B4}"/>
    <cellStyle name="Normal 2 2 6 3 2 2 2 2" xfId="27122" xr:uid="{B3EE830C-9737-40AC-B774-DC1C1CDA2AC3}"/>
    <cellStyle name="Normal 2 2 6 3 2 2 2 3" xfId="15817" xr:uid="{D41E5751-026D-427F-8873-2102B9A0E2DA}"/>
    <cellStyle name="Normal 2 2 6 3 2 2 3" xfId="8270" xr:uid="{4F15D839-68EC-4AFB-B95C-AD303D81C0F5}"/>
    <cellStyle name="Normal 2 2 6 3 2 2 3 2" xfId="18650" xr:uid="{0941D33B-37E7-4FB9-8BDD-31ECB15DD03C}"/>
    <cellStyle name="Normal 2 2 6 3 2 2 4" xfId="11103" xr:uid="{AA5D45D2-B615-4681-905D-0A0D4F4CF0A8}"/>
    <cellStyle name="Normal 2 2 6 3 2 2 4 2" xfId="21483" xr:uid="{45B34AA5-B78E-46EE-8B6C-B69CC14AE78D}"/>
    <cellStyle name="Normal 2 2 6 3 2 2 5" xfId="25434" xr:uid="{DB672273-560C-4F9C-A8CF-761B73D83566}"/>
    <cellStyle name="Normal 2 2 6 3 2 2 6" xfId="13731" xr:uid="{668FCC29-7C50-4312-9C41-BAC872544AC2}"/>
    <cellStyle name="Normal 2 2 6 3 2 3" xfId="4299" xr:uid="{AF36B563-FC36-4796-A3A6-E1993E821E9D}"/>
    <cellStyle name="Normal 2 2 6 3 2 3 2" xfId="9070" xr:uid="{F175B39D-0BCE-4077-B094-FBA606ACB714}"/>
    <cellStyle name="Normal 2 2 6 3 2 3 2 2" xfId="29113" xr:uid="{7ACC3B77-734A-4C91-A47F-8FFBABF3EF56}"/>
    <cellStyle name="Normal 2 2 6 3 2 3 2 3" xfId="19450" xr:uid="{90426A97-6901-4D73-ACFF-6E4D5F24FB00}"/>
    <cellStyle name="Normal 2 2 6 3 2 3 3" xfId="11903" xr:uid="{E90BF0AC-1250-4A66-9DE8-9F93A865D89A}"/>
    <cellStyle name="Normal 2 2 6 3 2 3 3 2" xfId="22283" xr:uid="{A409580F-2461-4D9C-BA00-8347009ECB9C}"/>
    <cellStyle name="Normal 2 2 6 3 2 3 4" xfId="23062" xr:uid="{2FD785B8-6281-4902-A97E-AF9F93D90BCC}"/>
    <cellStyle name="Normal 2 2 6 3 2 3 5" xfId="16617" xr:uid="{94FE5296-6D54-4088-A379-492CD391DFE4}"/>
    <cellStyle name="Normal 2 2 6 3 2 4" xfId="5952" xr:uid="{E3D1BA83-E110-4070-ABE3-31455F14EECF}"/>
    <cellStyle name="Normal 2 2 6 3 2 4 2" xfId="28714" xr:uid="{C9B51B7B-BA27-4989-9B77-BFB6FEEC3C11}"/>
    <cellStyle name="Normal 2 2 6 3 2 4 3" xfId="15405" xr:uid="{20CA3628-CCFE-4F2B-844E-8FBCEFF9B7DA}"/>
    <cellStyle name="Normal 2 2 6 3 2 5" xfId="7858" xr:uid="{8509A51E-F4D4-43AF-8124-F96AF6EAB54C}"/>
    <cellStyle name="Normal 2 2 6 3 2 5 2" xfId="18238" xr:uid="{58C2555D-2438-45B4-9B64-3CAF8320319B}"/>
    <cellStyle name="Normal 2 2 6 3 2 6" xfId="10691" xr:uid="{35248E13-1CF6-4D3F-A839-08077937F647}"/>
    <cellStyle name="Normal 2 2 6 3 2 6 2" xfId="21071" xr:uid="{83687619-3CB4-42C4-9E00-6EC79E49A7BF}"/>
    <cellStyle name="Normal 2 2 6 3 2 7" xfId="23505" xr:uid="{A01A4261-FC07-442C-8D9A-17FE25863308}"/>
    <cellStyle name="Normal 2 2 6 3 2 8" xfId="13168" xr:uid="{1EA23027-6384-4BE0-89B2-3EA296E8FFEE}"/>
    <cellStyle name="Normal 2 2 6 3 3" xfId="3192" xr:uid="{00000000-0005-0000-0000-00002D040000}"/>
    <cellStyle name="Normal 2 2 6 3 3 2" xfId="4470" xr:uid="{D03A52A9-8653-4C41-9A28-8E98E897D3ED}"/>
    <cellStyle name="Normal 2 2 6 3 3 2 2" xfId="9241" xr:uid="{20DDAF65-0E91-4C94-8A20-E9554F74EB6D}"/>
    <cellStyle name="Normal 2 2 6 3 3 2 2 2" xfId="29230" xr:uid="{6827C6F6-99D4-44ED-A2FB-5741B27C3E44}"/>
    <cellStyle name="Normal 2 2 6 3 3 2 2 3" xfId="19621" xr:uid="{044F6EE3-1478-4DF6-805A-DAC9A06E9FD7}"/>
    <cellStyle name="Normal 2 2 6 3 3 2 3" xfId="12074" xr:uid="{A80DECAF-5FF3-4A7E-97AD-DD68C5184EDE}"/>
    <cellStyle name="Normal 2 2 6 3 3 2 3 2" xfId="22454" xr:uid="{77B21F3D-69BA-4E03-BFD5-FF6767435652}"/>
    <cellStyle name="Normal 2 2 6 3 3 2 4" xfId="24359" xr:uid="{A627CFC4-18FF-4911-B5E0-F00CA2CA1BE1}"/>
    <cellStyle name="Normal 2 2 6 3 3 2 5" xfId="16788" xr:uid="{41E8D57E-0898-4600-8B45-5C361F73F80D}"/>
    <cellStyle name="Normal 2 2 6 3 3 3" xfId="6249" xr:uid="{D55A819E-7CBD-4C4C-87F6-1352BB2121FA}"/>
    <cellStyle name="Normal 2 2 6 3 3 3 2" xfId="28259" xr:uid="{F55449F2-2BBE-4515-BF06-BC399FBB39BE}"/>
    <cellStyle name="Normal 2 2 6 3 3 3 3" xfId="15818" xr:uid="{AB63E61B-DF1C-41AA-A088-D991A00C7282}"/>
    <cellStyle name="Normal 2 2 6 3 3 4" xfId="8271" xr:uid="{490ABBA9-728D-4597-A084-EF8D5F57061F}"/>
    <cellStyle name="Normal 2 2 6 3 3 4 2" xfId="18651" xr:uid="{9D3C7B97-38B1-4510-9996-047A2F781E5F}"/>
    <cellStyle name="Normal 2 2 6 3 3 5" xfId="11104" xr:uid="{9E3BF72C-580C-4D36-B16E-04B1671D9201}"/>
    <cellStyle name="Normal 2 2 6 3 3 5 2" xfId="21484" xr:uid="{48F4F805-4B92-4084-AFEF-8783EEF5369B}"/>
    <cellStyle name="Normal 2 2 6 3 3 6" xfId="23801" xr:uid="{279D83EF-BFFF-4CA7-B6C2-FA5BB1B9598E}"/>
    <cellStyle name="Normal 2 2 6 3 3 7" xfId="13732" xr:uid="{E82538C7-D5CF-4C2C-B896-96B5B1D6732F}"/>
    <cellStyle name="Normal 2 2 6 3 4" xfId="3190" xr:uid="{00000000-0005-0000-0000-00002E040000}"/>
    <cellStyle name="Normal 2 2 6 3 4 2" xfId="6247" xr:uid="{AB61BC95-E1D2-4C7F-9E27-637375B52DE8}"/>
    <cellStyle name="Normal 2 2 6 3 4 2 2" xfId="28728" xr:uid="{37F78F17-D5CE-43E3-80C0-38223208C2D4}"/>
    <cellStyle name="Normal 2 2 6 3 4 2 3" xfId="15816" xr:uid="{D3DFF2FF-54D9-4183-BB09-9EE6CDDCB508}"/>
    <cellStyle name="Normal 2 2 6 3 4 3" xfId="8269" xr:uid="{21262C5E-45DD-408B-AAE8-F32E1D09324A}"/>
    <cellStyle name="Normal 2 2 6 3 4 3 2" xfId="18649" xr:uid="{67090179-1D90-4D36-BA32-A0967397BC40}"/>
    <cellStyle name="Normal 2 2 6 3 4 4" xfId="11102" xr:uid="{CA746757-EAF7-45AB-9E4D-50A54017AE93}"/>
    <cellStyle name="Normal 2 2 6 3 4 4 2" xfId="21482" xr:uid="{49E2FBDE-AD09-44C4-B9E9-07E28E6BC8FD}"/>
    <cellStyle name="Normal 2 2 6 3 4 5" xfId="24354" xr:uid="{16052B0A-7BE2-4385-8D41-C9A5844DC355}"/>
    <cellStyle name="Normal 2 2 6 3 4 6" xfId="13730" xr:uid="{7DB53946-566B-4CAD-BF90-3B847D9555DD}"/>
    <cellStyle name="Normal 2 2 6 3 5" xfId="2591" xr:uid="{00000000-0005-0000-0000-00002F040000}"/>
    <cellStyle name="Normal 2 2 6 3 5 2" xfId="5855" xr:uid="{C883B5AF-18F5-4388-ABB4-D72C87122743}"/>
    <cellStyle name="Normal 2 2 6 3 5 2 2" xfId="26934" xr:uid="{5A40FB34-956B-4526-BCE3-9614D21C9E93}"/>
    <cellStyle name="Normal 2 2 6 3 5 2 3" xfId="15262" xr:uid="{E94B3B5B-1644-4E26-928B-15FF78687728}"/>
    <cellStyle name="Normal 2 2 6 3 5 3" xfId="7715" xr:uid="{E1C381A5-BA63-4B96-8942-177F60E6A9C6}"/>
    <cellStyle name="Normal 2 2 6 3 5 3 2" xfId="18095" xr:uid="{ABCB03D5-EC80-40AD-B995-D7EDB6E2CA7F}"/>
    <cellStyle name="Normal 2 2 6 3 5 4" xfId="10548" xr:uid="{C5BB12D6-85EA-467C-A043-96B8CCF861A7}"/>
    <cellStyle name="Normal 2 2 6 3 5 4 2" xfId="20928" xr:uid="{F794C766-F5A4-4669-BF82-894589530290}"/>
    <cellStyle name="Normal 2 2 6 3 5 5" xfId="23619" xr:uid="{42A9F908-E0A3-4303-88B6-2D24B095DFFE}"/>
    <cellStyle name="Normal 2 2 6 3 5 6" xfId="12978" xr:uid="{2880477B-ED04-43B6-A0F4-A0DD907F21D8}"/>
    <cellStyle name="Normal 2 2 6 3 6" xfId="2330" xr:uid="{00000000-0005-0000-0000-00002A040000}"/>
    <cellStyle name="Normal 2 2 6 3 6 2" xfId="7456" xr:uid="{B959A3A8-48A6-4881-A410-74E64567F69E}"/>
    <cellStyle name="Normal 2 2 6 3 6 2 2" xfId="17836" xr:uid="{D409532D-8BBE-435F-BEBD-A89EDF2C4362}"/>
    <cellStyle name="Normal 2 2 6 3 6 3" xfId="10289" xr:uid="{B3C768DC-DF0A-4FF1-8D0F-D49D5A9E1F17}"/>
    <cellStyle name="Normal 2 2 6 3 6 3 2" xfId="20669" xr:uid="{20424838-F57D-4E3F-934D-E62956DB1E35}"/>
    <cellStyle name="Normal 2 2 6 3 6 4" xfId="23147" xr:uid="{6C7DB46A-CB8E-4767-A221-43C87A93B7DF}"/>
    <cellStyle name="Normal 2 2 6 3 6 5" xfId="15003" xr:uid="{58137D8A-5F2E-412F-A65D-DD4557451A70}"/>
    <cellStyle name="Normal 2 2 6 3 7" xfId="3845" xr:uid="{712F6ECE-2FCF-40FF-BC3A-B8E57455C658}"/>
    <cellStyle name="Normal 2 2 6 3 7 2" xfId="8677" xr:uid="{8801AC38-17ED-48C4-B15A-5EC496CB1189}"/>
    <cellStyle name="Normal 2 2 6 3 7 2 2" xfId="19057" xr:uid="{01EAAE53-7179-4F99-8C05-CDBA10542186}"/>
    <cellStyle name="Normal 2 2 6 3 7 3" xfId="11510" xr:uid="{B40DA53C-3E90-4116-9976-35490BC4F598}"/>
    <cellStyle name="Normal 2 2 6 3 7 3 2" xfId="21890" xr:uid="{2F776532-C363-4EA1-BE90-F85AFF70E5B9}"/>
    <cellStyle name="Normal 2 2 6 3 7 4" xfId="16224" xr:uid="{7D736926-DE92-4BAD-BB26-D0719308E154}"/>
    <cellStyle name="Normal 2 2 6 3 8" xfId="5120" xr:uid="{0D41CC50-3C09-47D8-9D04-FF0749EBE539}"/>
    <cellStyle name="Normal 2 2 6 3 8 2" xfId="14417" xr:uid="{4C44EB3C-92B7-4DF4-94B3-CBB25821F1A6}"/>
    <cellStyle name="Normal 2 2 6 3 9" xfId="6870" xr:uid="{67EEB3CB-5943-4F2C-A717-EB1EB3467721}"/>
    <cellStyle name="Normal 2 2 6 3 9 2" xfId="17250" xr:uid="{B3C0259A-3C51-4FD8-AD74-DF0716C38BAD}"/>
    <cellStyle name="Normal 2 2 6 4" xfId="768" xr:uid="{00000000-0005-0000-0000-0000AC040000}"/>
    <cellStyle name="Normal 2 2 6 4 2" xfId="3193" xr:uid="{00000000-0005-0000-0000-000031040000}"/>
    <cellStyle name="Normal 2 2 6 4 2 2" xfId="6250" xr:uid="{CB439588-1D5F-4005-8532-AF188C452CFA}"/>
    <cellStyle name="Normal 2 2 6 4 2 2 2" xfId="26731" xr:uid="{A61F4418-B64B-495C-8A31-614827CC5054}"/>
    <cellStyle name="Normal 2 2 6 4 2 2 3" xfId="15819" xr:uid="{B27AE241-0DD4-43AF-8FE3-F64AA791483B}"/>
    <cellStyle name="Normal 2 2 6 4 2 3" xfId="8272" xr:uid="{38EFA85C-082D-4ECE-A0AC-E6CBB8D45E4E}"/>
    <cellStyle name="Normal 2 2 6 4 2 3 2" xfId="18652" xr:uid="{17081F4A-10E4-4BEB-A3DD-8714A69DC71B}"/>
    <cellStyle name="Normal 2 2 6 4 2 4" xfId="11105" xr:uid="{AB647E7E-1D38-436E-B315-9751ECB1C453}"/>
    <cellStyle name="Normal 2 2 6 4 2 4 2" xfId="21485" xr:uid="{96F0541B-B4A5-4A30-AA34-B3D1F76A4527}"/>
    <cellStyle name="Normal 2 2 6 4 2 5" xfId="22997" xr:uid="{19A55A42-EF4F-4980-94B4-D4D545CBB56D}"/>
    <cellStyle name="Normal 2 2 6 4 2 6" xfId="13733" xr:uid="{D9031275-8D50-4DD1-9158-5A6601AD56D2}"/>
    <cellStyle name="Normal 2 2 6 4 3" xfId="2732" xr:uid="{00000000-0005-0000-0000-000032040000}"/>
    <cellStyle name="Normal 2 2 6 4 3 2" xfId="5949" xr:uid="{11B2852D-EDF7-4948-8623-C6242D2A565C}"/>
    <cellStyle name="Normal 2 2 6 4 3 2 2" xfId="28520" xr:uid="{B8A26FFE-FD78-420C-9DA2-1CE49CD93A72}"/>
    <cellStyle name="Normal 2 2 6 4 3 2 3" xfId="15402" xr:uid="{C30637F1-3D60-4C29-B383-B0542E07093A}"/>
    <cellStyle name="Normal 2 2 6 4 3 3" xfId="7855" xr:uid="{F1F9433B-0784-4153-9E12-4A4B4BF106CD}"/>
    <cellStyle name="Normal 2 2 6 4 3 3 2" xfId="18235" xr:uid="{4173CB35-3A2E-47F1-AA16-7B0E91E0B47E}"/>
    <cellStyle name="Normal 2 2 6 4 3 4" xfId="10688" xr:uid="{DCB347E5-4172-4DB5-B7FF-960D1BEC6F5A}"/>
    <cellStyle name="Normal 2 2 6 4 3 4 2" xfId="21068" xr:uid="{7D6A8905-8AC6-472E-93F1-89521DC82887}"/>
    <cellStyle name="Normal 2 2 6 4 3 5" xfId="25426" xr:uid="{A3D8D863-91FE-4A5A-B3FF-AEAB0AD23AC7}"/>
    <cellStyle name="Normal 2 2 6 4 3 6" xfId="13165" xr:uid="{8F0C0AEF-395A-44BD-A2DE-C4B39BBA0447}"/>
    <cellStyle name="Normal 2 2 6 4 4" xfId="4164" xr:uid="{0955D02B-ABE6-43BB-A2F0-E7BD877C50A1}"/>
    <cellStyle name="Normal 2 2 6 4 4 2" xfId="8935" xr:uid="{0F7D7877-6C21-48D3-9F5B-B4BC947A6719}"/>
    <cellStyle name="Normal 2 2 6 4 4 2 2" xfId="19315" xr:uid="{90F97ABE-9CA5-4539-94EF-79C5B2370B11}"/>
    <cellStyle name="Normal 2 2 6 4 4 3" xfId="11768" xr:uid="{C6512C9C-1DCE-4B4F-8549-4756852FD341}"/>
    <cellStyle name="Normal 2 2 6 4 4 3 2" xfId="22148" xr:uid="{25AFC8E6-F1E4-4611-B59B-A4D8AD2EC480}"/>
    <cellStyle name="Normal 2 2 6 4 4 4" xfId="24133" xr:uid="{A11D0DC3-5B44-4E74-BA89-53B7C535938D}"/>
    <cellStyle name="Normal 2 2 6 4 4 5" xfId="16482" xr:uid="{67E362AA-8D03-493D-957E-C45DFBA2D8E0}"/>
    <cellStyle name="Normal 2 2 6 4 5" xfId="5121" xr:uid="{F054F7C7-62F7-4116-B376-3EC374D865E7}"/>
    <cellStyle name="Normal 2 2 6 4 5 2" xfId="14418" xr:uid="{1B9BB4CB-0A06-49DF-ABF3-0EDFCF0F66D2}"/>
    <cellStyle name="Normal 2 2 6 4 6" xfId="6871" xr:uid="{9D58F73D-007B-4442-B32E-FCA7DC647B7E}"/>
    <cellStyle name="Normal 2 2 6 4 6 2" xfId="17251" xr:uid="{2C27107F-B77C-49B4-9A60-9E75B92D05E4}"/>
    <cellStyle name="Normal 2 2 6 4 7" xfId="9704" xr:uid="{118CD2BE-CE2D-4E3F-9EC0-A270E7B58A2D}"/>
    <cellStyle name="Normal 2 2 6 4 7 2" xfId="20084" xr:uid="{515A166A-0811-46E5-BD81-5274C64ACC04}"/>
    <cellStyle name="Normal 2 2 6 4 8" xfId="25106" xr:uid="{662F58D9-B0B3-404D-B0BA-5EF31AF847BF}"/>
    <cellStyle name="Normal 2 2 6 4 9" xfId="12721" xr:uid="{579D2275-C61E-415B-8BC5-51251ECF05D9}"/>
    <cellStyle name="Normal 2 2 6 5" xfId="3194" xr:uid="{00000000-0005-0000-0000-000033040000}"/>
    <cellStyle name="Normal 2 2 6 5 2" xfId="4471" xr:uid="{CBD07B7A-1544-404E-99B7-7AD42747BAF4}"/>
    <cellStyle name="Normal 2 2 6 5 2 2" xfId="9242" xr:uid="{CA8839B8-562D-4FEB-B1E5-229693210434}"/>
    <cellStyle name="Normal 2 2 6 5 2 2 2" xfId="29231" xr:uid="{7008ECDD-72A8-4384-9DE2-80A96C4C0FE1}"/>
    <cellStyle name="Normal 2 2 6 5 2 2 3" xfId="19622" xr:uid="{E250A443-58A5-4F1E-8887-54B5054E386F}"/>
    <cellStyle name="Normal 2 2 6 5 2 3" xfId="12075" xr:uid="{A7439361-3315-47F8-8836-473F23E19C0C}"/>
    <cellStyle name="Normal 2 2 6 5 2 3 2" xfId="22455" xr:uid="{8DA188E4-7D8C-4664-B87F-A2AC6C5358B8}"/>
    <cellStyle name="Normal 2 2 6 5 2 4" xfId="24069" xr:uid="{646BF25D-7858-4818-8FFB-C90EE6BB55BE}"/>
    <cellStyle name="Normal 2 2 6 5 2 5" xfId="16789" xr:uid="{85F5C205-8DAA-44DB-87A6-464B58944ED8}"/>
    <cellStyle name="Normal 2 2 6 5 3" xfId="6251" xr:uid="{895B147F-601B-4065-8645-5AD015666B32}"/>
    <cellStyle name="Normal 2 2 6 5 3 2" xfId="27913" xr:uid="{C45325C8-0CFF-4DC3-A87E-160F529C2D2B}"/>
    <cellStyle name="Normal 2 2 6 5 3 3" xfId="15820" xr:uid="{E7C8CA88-9C26-485E-B413-3C25F41487E1}"/>
    <cellStyle name="Normal 2 2 6 5 4" xfId="8273" xr:uid="{63A4AD72-30FC-40F9-8FB2-C73EA5B302F1}"/>
    <cellStyle name="Normal 2 2 6 5 4 2" xfId="18653" xr:uid="{66B849C8-0EA1-4C13-AF88-FE7571754B86}"/>
    <cellStyle name="Normal 2 2 6 5 5" xfId="11106" xr:uid="{5986780A-0B59-44F2-8E1F-FECB6B30AD7D}"/>
    <cellStyle name="Normal 2 2 6 5 5 2" xfId="21486" xr:uid="{BA19BD5D-A4AF-42F1-B58E-71A2A59A390D}"/>
    <cellStyle name="Normal 2 2 6 5 6" xfId="25223" xr:uid="{CEC419A5-CA5A-4DBB-B3B6-4C8BF7921A29}"/>
    <cellStyle name="Normal 2 2 6 5 7" xfId="13734" xr:uid="{8447C74C-ED2E-40B8-B030-E3008A10DE80}"/>
    <cellStyle name="Normal 2 2 6 6" xfId="2905" xr:uid="{00000000-0005-0000-0000-000034040000}"/>
    <cellStyle name="Normal 2 2 6 6 2" xfId="6090" xr:uid="{16CCF25F-2BD3-4135-9602-703A2BCB5A3C}"/>
    <cellStyle name="Normal 2 2 6 6 2 2" xfId="27702" xr:uid="{E10C9B2E-92BC-4CE7-926E-3F7744D6AE09}"/>
    <cellStyle name="Normal 2 2 6 6 2 3" xfId="15568" xr:uid="{426A488E-3F6F-4736-ABBE-26DF1BF33C1D}"/>
    <cellStyle name="Normal 2 2 6 6 3" xfId="8021" xr:uid="{78D8298A-1551-45ED-92A9-35D92C38DAC8}"/>
    <cellStyle name="Normal 2 2 6 6 3 2" xfId="18401" xr:uid="{11096A96-338B-4C74-9D7E-5DD9EEFC39F6}"/>
    <cellStyle name="Normal 2 2 6 6 4" xfId="10854" xr:uid="{A64EA007-8B20-4236-A1E1-D7AD8F2E0402}"/>
    <cellStyle name="Normal 2 2 6 6 4 2" xfId="21234" xr:uid="{A568604F-B051-45B5-B2AE-184A6C336636}"/>
    <cellStyle name="Normal 2 2 6 6 5" xfId="25278" xr:uid="{43C848A0-2D16-45DD-9695-5240E1C8FA92}"/>
    <cellStyle name="Normal 2 2 6 6 6" xfId="13419" xr:uid="{A33F8664-23C1-415E-AF6C-867349EDD5A7}"/>
    <cellStyle name="Normal 2 2 6 7" xfId="2488" xr:uid="{00000000-0005-0000-0000-000035040000}"/>
    <cellStyle name="Normal 2 2 6 7 2" xfId="5772" xr:uid="{76CAC20D-489B-4B80-AD7E-D302E50A89E9}"/>
    <cellStyle name="Normal 2 2 6 7 2 2" xfId="26467" xr:uid="{D18F8181-AC54-42E7-B8E9-3673541D1599}"/>
    <cellStyle name="Normal 2 2 6 7 2 3" xfId="15159" xr:uid="{30643F72-C803-4F70-A78F-77234816673F}"/>
    <cellStyle name="Normal 2 2 6 7 3" xfId="7612" xr:uid="{EB608BF7-F122-4D70-BD0D-248C68CE590A}"/>
    <cellStyle name="Normal 2 2 6 7 3 2" xfId="17992" xr:uid="{9BC7CEE9-1CB8-4489-93FE-B18739EEFB5A}"/>
    <cellStyle name="Normal 2 2 6 7 4" xfId="10445" xr:uid="{F98CD522-C74E-4D1E-9884-1EBA819EBE4C}"/>
    <cellStyle name="Normal 2 2 6 7 4 2" xfId="20825" xr:uid="{1B78D906-7CBB-4C14-8AEE-11AAE0094DCB}"/>
    <cellStyle name="Normal 2 2 6 7 5" xfId="24942" xr:uid="{0BDC3D58-65E9-4A77-A03E-5C78897CB417}"/>
    <cellStyle name="Normal 2 2 6 7 6" xfId="12875" xr:uid="{A61C95EC-B2BA-4019-8830-F0EC110B5898}"/>
    <cellStyle name="Normal 2 2 6 8" xfId="2182" xr:uid="{00000000-0005-0000-0000-00001E040000}"/>
    <cellStyle name="Normal 2 2 6 8 2" xfId="7308" xr:uid="{6FC49187-1498-4000-B451-C8FB2596069A}"/>
    <cellStyle name="Normal 2 2 6 8 2 2" xfId="17688" xr:uid="{79745B4B-26CA-4AC5-AE20-0B3FB148D3D9}"/>
    <cellStyle name="Normal 2 2 6 8 3" xfId="10141" xr:uid="{C57AE7CB-C828-480E-A737-28460381E7A3}"/>
    <cellStyle name="Normal 2 2 6 8 3 2" xfId="20521" xr:uid="{E3DE3E9B-B822-4C8F-AD42-AEE9F96751B6}"/>
    <cellStyle name="Normal 2 2 6 8 4" xfId="24879" xr:uid="{C13717B4-B448-4C7A-AC0F-334D441DECE9}"/>
    <cellStyle name="Normal 2 2 6 8 5" xfId="14855" xr:uid="{B26FC4E8-4B10-4E19-A201-225B353C08D8}"/>
    <cellStyle name="Normal 2 2 6 9" xfId="3937" xr:uid="{4F71D83A-959D-475E-9D25-7D6B36415D87}"/>
    <cellStyle name="Normal 2 2 6 9 2" xfId="8768" xr:uid="{96233D5B-8A89-48F1-9A57-B9BB5A2D37F7}"/>
    <cellStyle name="Normal 2 2 6 9 2 2" xfId="19148" xr:uid="{C662E802-04A3-4507-9901-49DF157CDFAB}"/>
    <cellStyle name="Normal 2 2 6 9 3" xfId="11601" xr:uid="{37797751-1450-47F8-9DE4-6D15B02F0F8C}"/>
    <cellStyle name="Normal 2 2 6 9 3 2" xfId="21981" xr:uid="{A0CF1402-2736-4402-90DC-2EE07E6D4E1F}"/>
    <cellStyle name="Normal 2 2 6 9 4" xfId="16315" xr:uid="{D1D6B85D-8E12-4532-AB67-4098610E0955}"/>
    <cellStyle name="Normal 2 2 7" xfId="769" xr:uid="{00000000-0005-0000-0000-0000AD040000}"/>
    <cellStyle name="Normal 2 2 7 10" xfId="5122" xr:uid="{97DE0FAD-FD61-428C-B324-15458C6A0DE0}"/>
    <cellStyle name="Normal 2 2 7 10 2" xfId="14419" xr:uid="{5A552025-BB63-47C8-A716-65B49A2A9EB2}"/>
    <cellStyle name="Normal 2 2 7 11" xfId="6872" xr:uid="{1FBE5570-8EB9-4FA4-89F2-2A70BF75E24B}"/>
    <cellStyle name="Normal 2 2 7 11 2" xfId="17252" xr:uid="{8F1A0535-AADD-49A8-B8C7-E616384AD067}"/>
    <cellStyle name="Normal 2 2 7 12" xfId="9705" xr:uid="{32224345-8BBA-42D9-98F0-CE4FAE9AE546}"/>
    <cellStyle name="Normal 2 2 7 12 2" xfId="20085" xr:uid="{CD5807E9-F3EE-4241-B288-F1ADAD15438D}"/>
    <cellStyle name="Normal 2 2 7 13" xfId="23475" xr:uid="{415A84E5-3159-4712-8FD1-985112B084C9}"/>
    <cellStyle name="Normal 2 2 7 14" xfId="12447" xr:uid="{CCF5E73B-3EDA-4F88-A85B-AD221AFC95BD}"/>
    <cellStyle name="Normal 2 2 7 2" xfId="770" xr:uid="{00000000-0005-0000-0000-0000AE040000}"/>
    <cellStyle name="Normal 2 2 7 2 10" xfId="9706" xr:uid="{96B7BC76-69A9-41C1-9071-99C298FB4CFB}"/>
    <cellStyle name="Normal 2 2 7 2 10 2" xfId="20086" xr:uid="{94D6349B-CF0D-4CAC-BB03-F05F5F955F3C}"/>
    <cellStyle name="Normal 2 2 7 2 11" xfId="25196" xr:uid="{970A88EF-7558-4745-BAD3-842CFCCC2476}"/>
    <cellStyle name="Normal 2 2 7 2 12" xfId="12564" xr:uid="{14A48E73-5367-44A3-A89F-BE47A5943D14}"/>
    <cellStyle name="Normal 2 2 7 2 2" xfId="771" xr:uid="{00000000-0005-0000-0000-0000AF040000}"/>
    <cellStyle name="Normal 2 2 7 2 2 2" xfId="3196" xr:uid="{00000000-0005-0000-0000-000039040000}"/>
    <cellStyle name="Normal 2 2 7 2 2 2 2" xfId="6253" xr:uid="{8B11C461-0E06-45AB-BD28-47EC1E74397F}"/>
    <cellStyle name="Normal 2 2 7 2 2 2 2 2" xfId="27097" xr:uid="{A2CCF78B-5DD6-47A7-84C9-8DA8F0D392B4}"/>
    <cellStyle name="Normal 2 2 7 2 2 2 2 3" xfId="27664" xr:uid="{5120584F-076D-44DE-8E1C-FDF7DE413BEE}"/>
    <cellStyle name="Normal 2 2 7 2 2 2 2 4" xfId="15822" xr:uid="{88F2C3A9-307E-4134-B781-3A57D5248454}"/>
    <cellStyle name="Normal 2 2 7 2 2 2 3" xfId="8275" xr:uid="{7BE2E20E-F2EA-49A6-9ACC-66CECE11E9F9}"/>
    <cellStyle name="Normal 2 2 7 2 2 2 3 2" xfId="28881" xr:uid="{AEB2A2CB-9366-4AE7-8001-9CBCA404FA79}"/>
    <cellStyle name="Normal 2 2 7 2 2 2 3 3" xfId="18655" xr:uid="{73B34709-9830-4084-8A92-2F31CF5ACFC4}"/>
    <cellStyle name="Normal 2 2 7 2 2 2 4" xfId="11108" xr:uid="{F4CFA1E6-1823-474B-A36C-6B8D54B5BE31}"/>
    <cellStyle name="Normal 2 2 7 2 2 2 4 2" xfId="21488" xr:uid="{6046E642-0BB4-46AC-9CF4-488A10B6EBD7}"/>
    <cellStyle name="Normal 2 2 7 2 2 2 5" xfId="25172" xr:uid="{0C8150D5-790E-4464-88E3-73F177477228}"/>
    <cellStyle name="Normal 2 2 7 2 2 2 6" xfId="13736" xr:uid="{02216744-12C4-4C6E-A890-ECFFA8F6FE2F}"/>
    <cellStyle name="Normal 2 2 7 2 2 3" xfId="4301" xr:uid="{5BF1446D-7DBC-47F3-8E2E-3AC34E7B0E6E}"/>
    <cellStyle name="Normal 2 2 7 2 2 3 2" xfId="9072" xr:uid="{BE47E111-92AC-4C0C-8529-002B140A12F9}"/>
    <cellStyle name="Normal 2 2 7 2 2 3 2 2" xfId="29115" xr:uid="{43363453-912B-4F5E-851B-25802F134C88}"/>
    <cellStyle name="Normal 2 2 7 2 2 3 2 3" xfId="19452" xr:uid="{4D73426A-9A7A-4ACD-A503-0CEFB7FC3F61}"/>
    <cellStyle name="Normal 2 2 7 2 2 3 3" xfId="11905" xr:uid="{88B15B4F-B2C9-43F1-8EF5-28198862C72D}"/>
    <cellStyle name="Normal 2 2 7 2 2 3 3 2" xfId="22285" xr:uid="{6755AD40-28FB-4E7D-A94B-D136868330C0}"/>
    <cellStyle name="Normal 2 2 7 2 2 3 4" xfId="23311" xr:uid="{0D01CC80-EC2F-491C-8FB7-AC748902593B}"/>
    <cellStyle name="Normal 2 2 7 2 2 3 5" xfId="16619" xr:uid="{DAF76C26-DB75-47F7-8EBA-DF102241B8B3}"/>
    <cellStyle name="Normal 2 2 7 2 2 4" xfId="5124" xr:uid="{829582CC-8806-4FA3-A337-62363E98AB53}"/>
    <cellStyle name="Normal 2 2 7 2 2 4 2" xfId="25882" xr:uid="{A51740CD-DFD9-4F10-A675-5809E6580706}"/>
    <cellStyle name="Normal 2 2 7 2 2 4 3" xfId="14421" xr:uid="{22F09D4F-0AD0-4215-AD98-2BDBBCF02486}"/>
    <cellStyle name="Normal 2 2 7 2 2 5" xfId="6874" xr:uid="{29BDE919-A952-42B7-9861-EEE06193E0CD}"/>
    <cellStyle name="Normal 2 2 7 2 2 5 2" xfId="17254" xr:uid="{C8AB0511-E919-4E33-9EA1-139219EE4BA6}"/>
    <cellStyle name="Normal 2 2 7 2 2 6" xfId="9707" xr:uid="{4EA87817-1414-45A3-8CDC-010B98153A50}"/>
    <cellStyle name="Normal 2 2 7 2 2 6 2" xfId="20087" xr:uid="{140904F0-1D4A-4C7A-94F9-38C6FCBB4593}"/>
    <cellStyle name="Normal 2 2 7 2 2 7" xfId="23575" xr:uid="{75409168-E756-4EE6-92D5-D0BEB4372556}"/>
    <cellStyle name="Normal 2 2 7 2 2 8" xfId="13170" xr:uid="{8E17ED30-0202-45B1-AF39-E9ECBB348417}"/>
    <cellStyle name="Normal 2 2 7 2 3" xfId="3197" xr:uid="{00000000-0005-0000-0000-00003A040000}"/>
    <cellStyle name="Normal 2 2 7 2 3 2" xfId="4472" xr:uid="{D6D0C682-5969-4AC5-9296-5C9390C11DD7}"/>
    <cellStyle name="Normal 2 2 7 2 3 2 2" xfId="9243" xr:uid="{ED2845A6-9518-4346-9FDE-1F0839C90A5B}"/>
    <cellStyle name="Normal 2 2 7 2 3 2 2 2" xfId="29232" xr:uid="{045A4F97-EE36-42E4-AD16-B94B3C10FB01}"/>
    <cellStyle name="Normal 2 2 7 2 3 2 2 3" xfId="19623" xr:uid="{9FB96ECF-A0C4-42EF-8303-C99252B9D45F}"/>
    <cellStyle name="Normal 2 2 7 2 3 2 3" xfId="12076" xr:uid="{B344CE8A-4F10-4CDB-9883-E7ED2F225F10}"/>
    <cellStyle name="Normal 2 2 7 2 3 2 3 2" xfId="22456" xr:uid="{D9F654AB-3DCA-43C0-9942-68D3398C16E2}"/>
    <cellStyle name="Normal 2 2 7 2 3 2 4" xfId="23183" xr:uid="{9277E302-6DAB-407E-9C1D-A5D8F6A355C6}"/>
    <cellStyle name="Normal 2 2 7 2 3 2 5" xfId="16790" xr:uid="{71B25BC7-30E6-4D6A-AB81-F9522879AEA8}"/>
    <cellStyle name="Normal 2 2 7 2 3 3" xfId="6254" xr:uid="{CEDDA396-6283-461F-9196-E75D991EE142}"/>
    <cellStyle name="Normal 2 2 7 2 3 3 2" xfId="27032" xr:uid="{FAF40926-BBA6-40FB-A9B8-993BF85ACA13}"/>
    <cellStyle name="Normal 2 2 7 2 3 3 3" xfId="15823" xr:uid="{41B0010C-AC18-47D0-ABF8-05B957E3ACEA}"/>
    <cellStyle name="Normal 2 2 7 2 3 4" xfId="8276" xr:uid="{3A501C5D-B598-42DE-AA9C-2D0B185BE320}"/>
    <cellStyle name="Normal 2 2 7 2 3 4 2" xfId="18656" xr:uid="{98154A14-30EF-498C-BD93-16585A4C902D}"/>
    <cellStyle name="Normal 2 2 7 2 3 5" xfId="11109" xr:uid="{07C0A32C-C2F8-4C30-BA14-3A2352C2684B}"/>
    <cellStyle name="Normal 2 2 7 2 3 5 2" xfId="21489" xr:uid="{27D4A009-BAD5-4E39-9EB7-8502857800DF}"/>
    <cellStyle name="Normal 2 2 7 2 3 6" xfId="25135" xr:uid="{6DFABF6E-1F9B-4625-BDF1-C54002BA0E42}"/>
    <cellStyle name="Normal 2 2 7 2 3 7" xfId="13737" xr:uid="{44024F55-7CC3-4707-8DC4-26D77126A2E3}"/>
    <cellStyle name="Normal 2 2 7 2 4" xfId="3195" xr:uid="{00000000-0005-0000-0000-00003B040000}"/>
    <cellStyle name="Normal 2 2 7 2 4 2" xfId="6252" xr:uid="{A7A1CCB2-E3D0-43EA-8197-34A7C09AEF96}"/>
    <cellStyle name="Normal 2 2 7 2 4 2 2" xfId="27155" xr:uid="{3E2FF402-3FDD-43AC-8ABB-5AAA0B77C2CE}"/>
    <cellStyle name="Normal 2 2 7 2 4 2 3" xfId="15821" xr:uid="{1D5EA078-8212-4425-8345-5A255D9DAD6E}"/>
    <cellStyle name="Normal 2 2 7 2 4 3" xfId="8274" xr:uid="{C74BA113-14D3-4CB9-B20E-273E7EB6FD33}"/>
    <cellStyle name="Normal 2 2 7 2 4 3 2" xfId="18654" xr:uid="{E6C0D189-9183-442D-9D68-7E282810D9F1}"/>
    <cellStyle name="Normal 2 2 7 2 4 4" xfId="11107" xr:uid="{BA254123-1B17-4C76-85E0-9AB7220FD05C}"/>
    <cellStyle name="Normal 2 2 7 2 4 4 2" xfId="21487" xr:uid="{D47D7829-4F01-405F-9CD6-6DE623E2F170}"/>
    <cellStyle name="Normal 2 2 7 2 4 5" xfId="23441" xr:uid="{CF19129B-7CF2-4FAA-8889-965D44A5F84E}"/>
    <cellStyle name="Normal 2 2 7 2 4 6" xfId="13735" xr:uid="{A2FEC267-718D-44B3-A1DD-EB431AD8109B}"/>
    <cellStyle name="Normal 2 2 7 2 5" xfId="2522" xr:uid="{00000000-0005-0000-0000-00003C040000}"/>
    <cellStyle name="Normal 2 2 7 2 5 2" xfId="5798" xr:uid="{23A0BEF1-34F6-404A-814A-EEB3AB3D6CC9}"/>
    <cellStyle name="Normal 2 2 7 2 5 2 2" xfId="28745" xr:uid="{383549BB-5F0D-44D9-A695-FB8092A97676}"/>
    <cellStyle name="Normal 2 2 7 2 5 2 3" xfId="15193" xr:uid="{C9121AAE-BCE2-4E47-A76D-C5EFDF2C471C}"/>
    <cellStyle name="Normal 2 2 7 2 5 3" xfId="7646" xr:uid="{ADEA8325-5E94-48BA-B7EE-99860C3CA05E}"/>
    <cellStyle name="Normal 2 2 7 2 5 3 2" xfId="18026" xr:uid="{97FAF7B9-8F45-4792-B0F2-58B344511F34}"/>
    <cellStyle name="Normal 2 2 7 2 5 4" xfId="10479" xr:uid="{B1F3EEF4-88D2-4FD9-BBC4-8072DF524313}"/>
    <cellStyle name="Normal 2 2 7 2 5 4 2" xfId="20859" xr:uid="{F439DE09-43CA-43ED-A509-79F09AF9D346}"/>
    <cellStyle name="Normal 2 2 7 2 5 5" xfId="24865" xr:uid="{DFC9CDCE-CD34-4F68-AC8B-3E978F5E142E}"/>
    <cellStyle name="Normal 2 2 7 2 5 6" xfId="12909" xr:uid="{F0FAC557-219A-4CC5-87C5-59F8BD421481}"/>
    <cellStyle name="Normal 2 2 7 2 6" xfId="2331" xr:uid="{00000000-0005-0000-0000-000037040000}"/>
    <cellStyle name="Normal 2 2 7 2 6 2" xfId="7457" xr:uid="{AA518F21-B686-48E8-B898-EC04D5D2B410}"/>
    <cellStyle name="Normal 2 2 7 2 6 2 2" xfId="17837" xr:uid="{4F3935D6-4461-4126-B862-3FF94E3FD125}"/>
    <cellStyle name="Normal 2 2 7 2 6 3" xfId="10290" xr:uid="{11BC9346-AD29-4F36-90D3-7C872D157AFB}"/>
    <cellStyle name="Normal 2 2 7 2 6 3 2" xfId="20670" xr:uid="{9B00FE18-2CDF-413E-A2B7-1C59FA4D06DA}"/>
    <cellStyle name="Normal 2 2 7 2 6 4" xfId="23209" xr:uid="{A3C83875-F8A8-4E4D-9003-627B13C89284}"/>
    <cellStyle name="Normal 2 2 7 2 6 5" xfId="15004" xr:uid="{CA5708F2-7C54-4703-8E71-37C3A0A7BB5E}"/>
    <cellStyle name="Normal 2 2 7 2 7" xfId="3846" xr:uid="{D771F0E0-C0AC-4977-97D7-6CCA4D9AA339}"/>
    <cellStyle name="Normal 2 2 7 2 7 2" xfId="8678" xr:uid="{0C570D39-C3EB-435E-96B0-04A4C5B12501}"/>
    <cellStyle name="Normal 2 2 7 2 7 2 2" xfId="19058" xr:uid="{48824E7D-FEE0-4B8B-AE88-C8DEE2217EA4}"/>
    <cellStyle name="Normal 2 2 7 2 7 3" xfId="11511" xr:uid="{1299A268-0595-4B2F-A6DE-39BA0E2E8536}"/>
    <cellStyle name="Normal 2 2 7 2 7 3 2" xfId="21891" xr:uid="{887E6F02-517A-43A6-8954-2FC1E9DA644D}"/>
    <cellStyle name="Normal 2 2 7 2 7 4" xfId="16225" xr:uid="{94FED017-C12D-47E2-A831-420BF6B109B2}"/>
    <cellStyle name="Normal 2 2 7 2 8" xfId="5123" xr:uid="{ADAE79B2-4B97-4577-89B0-127316D79130}"/>
    <cellStyle name="Normal 2 2 7 2 8 2" xfId="14420" xr:uid="{CE00637D-9DCD-4172-9738-12F69E7ACD9A}"/>
    <cellStyle name="Normal 2 2 7 2 9" xfId="6873" xr:uid="{4FACCF4B-8810-4D34-B90E-8A139B2A6C5C}"/>
    <cellStyle name="Normal 2 2 7 2 9 2" xfId="17253" xr:uid="{FD74E31E-4DE3-469F-9005-4292C928A904}"/>
    <cellStyle name="Normal 2 2 7 3" xfId="772" xr:uid="{00000000-0005-0000-0000-0000B0040000}"/>
    <cellStyle name="Normal 2 2 7 3 10" xfId="23006" xr:uid="{F17254B3-5808-4371-AB5E-AFEDFD4B5483}"/>
    <cellStyle name="Normal 2 2 7 3 11" xfId="12722" xr:uid="{178C3338-824D-4C4A-8A4E-D25A680F0A44}"/>
    <cellStyle name="Normal 2 2 7 3 2" xfId="2736" xr:uid="{00000000-0005-0000-0000-00003E040000}"/>
    <cellStyle name="Normal 2 2 7 3 2 2" xfId="3199" xr:uid="{00000000-0005-0000-0000-00003F040000}"/>
    <cellStyle name="Normal 2 2 7 3 2 2 2" xfId="6256" xr:uid="{1A212D7B-5846-4C44-AAAC-EBFBC95895B4}"/>
    <cellStyle name="Normal 2 2 7 3 2 2 2 2" xfId="27548" xr:uid="{F3E218AA-116F-45C5-86B0-CAD0C1827EF6}"/>
    <cellStyle name="Normal 2 2 7 3 2 2 2 3" xfId="15825" xr:uid="{3C4B6901-F247-4586-BE1B-C5C9D4C80ACA}"/>
    <cellStyle name="Normal 2 2 7 3 2 2 3" xfId="8278" xr:uid="{CA3C5097-3312-4E1C-A313-E9DC851AE2C4}"/>
    <cellStyle name="Normal 2 2 7 3 2 2 3 2" xfId="18658" xr:uid="{4F701770-DC31-413F-9135-9FE178093DCF}"/>
    <cellStyle name="Normal 2 2 7 3 2 2 4" xfId="11111" xr:uid="{789F14F5-2087-4FE2-9F62-717D858521BC}"/>
    <cellStyle name="Normal 2 2 7 3 2 2 4 2" xfId="21491" xr:uid="{4904FFD4-0B5B-499F-A0DA-8C684E0A2E6D}"/>
    <cellStyle name="Normal 2 2 7 3 2 2 5" xfId="24138" xr:uid="{0E5E244E-A51D-4D1E-8426-6A6B11BCF3E7}"/>
    <cellStyle name="Normal 2 2 7 3 2 2 6" xfId="13739" xr:uid="{E87C28D9-8A87-48F5-93CB-BCB19802B7CE}"/>
    <cellStyle name="Normal 2 2 7 3 2 3" xfId="4302" xr:uid="{EAF366F8-D447-4075-81DF-515D051DD7C2}"/>
    <cellStyle name="Normal 2 2 7 3 2 3 2" xfId="9073" xr:uid="{556CF877-2043-4BA3-B28F-234F15C1AEEA}"/>
    <cellStyle name="Normal 2 2 7 3 2 3 2 2" xfId="29116" xr:uid="{021A0685-800E-4150-8DAD-FE739C4E024A}"/>
    <cellStyle name="Normal 2 2 7 3 2 3 2 3" xfId="19453" xr:uid="{DD452560-2B8B-49DC-826C-6448540E28C2}"/>
    <cellStyle name="Normal 2 2 7 3 2 3 3" xfId="11906" xr:uid="{E7745375-D0FA-4318-B53C-3CDB4467A48B}"/>
    <cellStyle name="Normal 2 2 7 3 2 3 3 2" xfId="22286" xr:uid="{9EA5C9C2-28B6-4309-AF57-177710D515A7}"/>
    <cellStyle name="Normal 2 2 7 3 2 3 4" xfId="23549" xr:uid="{6897237D-6A89-4CCD-9989-063E5488F7C7}"/>
    <cellStyle name="Normal 2 2 7 3 2 3 5" xfId="16620" xr:uid="{A0E2F83C-CEF0-46C9-B482-21FDD2B95E65}"/>
    <cellStyle name="Normal 2 2 7 3 2 4" xfId="5953" xr:uid="{DE040285-1C97-4EC5-981F-0884DD59A246}"/>
    <cellStyle name="Normal 2 2 7 3 2 4 2" xfId="27342" xr:uid="{C304F024-8373-44EF-8702-1365F2D427CD}"/>
    <cellStyle name="Normal 2 2 7 3 2 4 3" xfId="15406" xr:uid="{83F001C6-1E3E-4BEF-A578-6A98F78A5346}"/>
    <cellStyle name="Normal 2 2 7 3 2 5" xfId="7859" xr:uid="{2339EDD1-F2C1-42F8-A2DB-FAD34473DCFC}"/>
    <cellStyle name="Normal 2 2 7 3 2 5 2" xfId="18239" xr:uid="{C8AD0386-3040-46F1-B645-6655476B4E1C}"/>
    <cellStyle name="Normal 2 2 7 3 2 6" xfId="10692" xr:uid="{4E2A75C5-D6E1-4366-B646-1EA5470A1E7B}"/>
    <cellStyle name="Normal 2 2 7 3 2 6 2" xfId="21072" xr:uid="{9B0F25AF-5BD6-4B90-A454-D00D5EA39529}"/>
    <cellStyle name="Normal 2 2 7 3 2 7" xfId="25133" xr:uid="{E830B5F4-CEBC-4DFD-B7C5-8C2032ABC27D}"/>
    <cellStyle name="Normal 2 2 7 3 2 8" xfId="13171" xr:uid="{DAF114F1-DD70-4554-94B8-AEA3F3E71683}"/>
    <cellStyle name="Normal 2 2 7 3 3" xfId="3200" xr:uid="{00000000-0005-0000-0000-000040040000}"/>
    <cellStyle name="Normal 2 2 7 3 3 2" xfId="4473" xr:uid="{0428E46A-93CA-416A-8A3D-64F2AF294697}"/>
    <cellStyle name="Normal 2 2 7 3 3 2 2" xfId="9244" xr:uid="{7F6CBD5B-9D8F-4693-97C1-702733C70EEF}"/>
    <cellStyle name="Normal 2 2 7 3 3 2 2 2" xfId="29233" xr:uid="{4E15FF19-501D-4EF1-9C91-2E64E0E8506B}"/>
    <cellStyle name="Normal 2 2 7 3 3 2 2 3" xfId="19624" xr:uid="{73AA55D1-3CF8-4142-979A-740880D272DD}"/>
    <cellStyle name="Normal 2 2 7 3 3 2 3" xfId="12077" xr:uid="{DE2C7111-8310-472C-9C0D-BDF10E297E82}"/>
    <cellStyle name="Normal 2 2 7 3 3 2 3 2" xfId="22457" xr:uid="{27BD705E-F3E4-4F7C-996B-87B1BC251D6C}"/>
    <cellStyle name="Normal 2 2 7 3 3 2 4" xfId="24392" xr:uid="{58A0A0B9-BE64-483A-ABB4-854BC81CB446}"/>
    <cellStyle name="Normal 2 2 7 3 3 2 5" xfId="16791" xr:uid="{6C66086D-972D-42D1-8497-F58F520E4481}"/>
    <cellStyle name="Normal 2 2 7 3 3 3" xfId="6257" xr:uid="{D940372C-13D7-4285-9FDE-3B180C7240FF}"/>
    <cellStyle name="Normal 2 2 7 3 3 3 2" xfId="27756" xr:uid="{F28E13FF-310C-4A09-BC29-966A74D8A060}"/>
    <cellStyle name="Normal 2 2 7 3 3 3 3" xfId="15826" xr:uid="{7BCAF169-B59A-4731-AF05-776ADEDAE458}"/>
    <cellStyle name="Normal 2 2 7 3 3 4" xfId="8279" xr:uid="{C8B16FE4-4C61-4173-A19E-762D85240BFE}"/>
    <cellStyle name="Normal 2 2 7 3 3 4 2" xfId="18659" xr:uid="{347D0C6D-BD62-4E72-8C14-0AA1A467D708}"/>
    <cellStyle name="Normal 2 2 7 3 3 5" xfId="11112" xr:uid="{73022351-1C26-4939-AA38-289D77681BAD}"/>
    <cellStyle name="Normal 2 2 7 3 3 5 2" xfId="21492" xr:uid="{D838C5FD-0A15-4C6C-A084-82D9C901D236}"/>
    <cellStyle name="Normal 2 2 7 3 3 6" xfId="24000" xr:uid="{EDDCD52D-04C6-4A80-B038-2BF9C8415521}"/>
    <cellStyle name="Normal 2 2 7 3 3 7" xfId="13740" xr:uid="{7A73E4B7-EDEC-4FA0-8605-ADE538C01436}"/>
    <cellStyle name="Normal 2 2 7 3 4" xfId="3198" xr:uid="{00000000-0005-0000-0000-000041040000}"/>
    <cellStyle name="Normal 2 2 7 3 4 2" xfId="6255" xr:uid="{CF60C740-2E1F-4CDA-B4B6-BF87756449D4}"/>
    <cellStyle name="Normal 2 2 7 3 4 2 2" xfId="28392" xr:uid="{E8B8B9A0-5C61-4A77-A708-D915FD490F3B}"/>
    <cellStyle name="Normal 2 2 7 3 4 2 3" xfId="15824" xr:uid="{B7F0F487-D0C5-4F3F-9339-B478FB99E6AA}"/>
    <cellStyle name="Normal 2 2 7 3 4 3" xfId="8277" xr:uid="{2DBAAF1C-E8D3-4763-8820-5C030BFC6E29}"/>
    <cellStyle name="Normal 2 2 7 3 4 3 2" xfId="18657" xr:uid="{5AA4104F-80A6-4B4D-9D4D-25CF2EBC49CE}"/>
    <cellStyle name="Normal 2 2 7 3 4 4" xfId="11110" xr:uid="{A5022C64-CA5C-4256-9DC0-7C397D74943E}"/>
    <cellStyle name="Normal 2 2 7 3 4 4 2" xfId="21490" xr:uid="{6BDC3A3E-EE03-40BD-B52A-5ADF54128D69}"/>
    <cellStyle name="Normal 2 2 7 3 4 5" xfId="25562" xr:uid="{7B928967-CE5D-43D5-BB33-45736C0C119C}"/>
    <cellStyle name="Normal 2 2 7 3 4 6" xfId="13738" xr:uid="{394C640A-B5E2-4187-B7A5-490C8C461537}"/>
    <cellStyle name="Normal 2 2 7 3 5" xfId="2625" xr:uid="{00000000-0005-0000-0000-000042040000}"/>
    <cellStyle name="Normal 2 2 7 3 5 2" xfId="5886" xr:uid="{92CD74B9-44AB-49EB-BBE1-72D7E5630C7A}"/>
    <cellStyle name="Normal 2 2 7 3 5 2 2" xfId="26777" xr:uid="{0E0DCD71-F50E-424A-9F99-47DD45A2B674}"/>
    <cellStyle name="Normal 2 2 7 3 5 2 3" xfId="15296" xr:uid="{3F30FFEF-1A10-4243-A3EC-617D5088BDDA}"/>
    <cellStyle name="Normal 2 2 7 3 5 3" xfId="7749" xr:uid="{635E3C12-C886-44F6-9770-79ED6BFD1FC8}"/>
    <cellStyle name="Normal 2 2 7 3 5 3 2" xfId="18129" xr:uid="{F0ABDD48-8ABA-4593-94C5-CDB5D41E58DC}"/>
    <cellStyle name="Normal 2 2 7 3 5 4" xfId="10582" xr:uid="{17F5AA6E-126A-4164-9FEF-F05FAF4848F8}"/>
    <cellStyle name="Normal 2 2 7 3 5 4 2" xfId="20962" xr:uid="{199B1EF3-438D-427A-93F2-7478C7AA5889}"/>
    <cellStyle name="Normal 2 2 7 3 5 5" xfId="23744" xr:uid="{CC56BE07-5218-4782-8B3F-5BFD9E3B6494}"/>
    <cellStyle name="Normal 2 2 7 3 5 6" xfId="13012" xr:uid="{B4923DA2-90D7-4352-9E97-CED1C3F86706}"/>
    <cellStyle name="Normal 2 2 7 3 6" xfId="4165" xr:uid="{0EECCB69-E2A2-4D79-984C-AEA068311F16}"/>
    <cellStyle name="Normal 2 2 7 3 6 2" xfId="8936" xr:uid="{9C2642DB-2BEA-40C7-A32B-E7BCFF1109E9}"/>
    <cellStyle name="Normal 2 2 7 3 6 2 2" xfId="19316" xr:uid="{43F78813-33B4-4BF0-862C-D45B3E52C6CD}"/>
    <cellStyle name="Normal 2 2 7 3 6 3" xfId="11769" xr:uid="{7FB2A010-4F86-413B-A29B-80AFBA0C83FD}"/>
    <cellStyle name="Normal 2 2 7 3 6 3 2" xfId="22149" xr:uid="{33525C46-7CBE-4205-927F-564236BD8343}"/>
    <cellStyle name="Normal 2 2 7 3 6 4" xfId="23721" xr:uid="{9BC8BB49-D765-48C9-BE92-08F2EA7A9DBF}"/>
    <cellStyle name="Normal 2 2 7 3 6 5" xfId="16483" xr:uid="{82F6FC75-C16C-413E-B767-482378F3B21B}"/>
    <cellStyle name="Normal 2 2 7 3 7" xfId="5125" xr:uid="{5C452FFA-7910-4D62-A8A7-22BC1867080B}"/>
    <cellStyle name="Normal 2 2 7 3 7 2" xfId="14422" xr:uid="{71F07B88-DD81-4D19-B3F5-6CF54BC1094D}"/>
    <cellStyle name="Normal 2 2 7 3 8" xfId="6875" xr:uid="{90182203-014D-4FA0-B89A-F4D27942B154}"/>
    <cellStyle name="Normal 2 2 7 3 8 2" xfId="17255" xr:uid="{8238B354-BF9F-4916-9974-7AC3933B06CD}"/>
    <cellStyle name="Normal 2 2 7 3 9" xfId="9708" xr:uid="{B4C3058F-A649-4C9E-9CF8-5063027BD2D8}"/>
    <cellStyle name="Normal 2 2 7 3 9 2" xfId="20088" xr:uid="{4AFB8945-510C-491C-A8E1-1C9D343D4C3A}"/>
    <cellStyle name="Normal 2 2 7 4" xfId="773" xr:uid="{00000000-0005-0000-0000-0000B1040000}"/>
    <cellStyle name="Normal 2 2 7 4 2" xfId="3201" xr:uid="{00000000-0005-0000-0000-000044040000}"/>
    <cellStyle name="Normal 2 2 7 4 2 2" xfId="6258" xr:uid="{EA86242F-DE84-41B2-B4E2-49C3A6806F4C}"/>
    <cellStyle name="Normal 2 2 7 4 2 2 2" xfId="27954" xr:uid="{F130E72C-EF2A-4AE3-96A3-4BDBF9584015}"/>
    <cellStyle name="Normal 2 2 7 4 2 2 3" xfId="15827" xr:uid="{AB8DBCB1-FF55-4422-AE4F-23C7720312AB}"/>
    <cellStyle name="Normal 2 2 7 4 2 3" xfId="8280" xr:uid="{28C10E84-05C2-498D-82BA-F63707491383}"/>
    <cellStyle name="Normal 2 2 7 4 2 3 2" xfId="18660" xr:uid="{84627645-3648-4EA7-BD72-457DC4FED9D8}"/>
    <cellStyle name="Normal 2 2 7 4 2 4" xfId="11113" xr:uid="{D759EDC8-144E-4FCC-B7B5-6256B36E7E60}"/>
    <cellStyle name="Normal 2 2 7 4 2 4 2" xfId="21493" xr:uid="{F311C016-71CF-4462-93B6-AD713B647808}"/>
    <cellStyle name="Normal 2 2 7 4 2 5" xfId="24434" xr:uid="{16B3E47E-68E3-4CA5-A25D-F24AB1561C53}"/>
    <cellStyle name="Normal 2 2 7 4 2 6" xfId="13741" xr:uid="{F1B21C19-0682-443F-8D4E-BDB1C80126DC}"/>
    <cellStyle name="Normal 2 2 7 4 3" xfId="4300" xr:uid="{FB89EF37-5642-4DB4-9B87-78B865309E32}"/>
    <cellStyle name="Normal 2 2 7 4 3 2" xfId="9071" xr:uid="{58972D54-2C46-400B-B3FA-FDD33077E2A0}"/>
    <cellStyle name="Normal 2 2 7 4 3 2 2" xfId="29114" xr:uid="{3E47BE21-2C75-410C-A6C9-DD3FD87C6916}"/>
    <cellStyle name="Normal 2 2 7 4 3 2 3" xfId="19451" xr:uid="{8463DD5D-1757-4EA0-9D14-3534ED11B601}"/>
    <cellStyle name="Normal 2 2 7 4 3 3" xfId="11904" xr:uid="{099E216B-CFB5-4885-9F6B-81FA1976C52D}"/>
    <cellStyle name="Normal 2 2 7 4 3 3 2" xfId="22284" xr:uid="{FF8EC160-F987-4D10-98D0-422BEE8B6B95}"/>
    <cellStyle name="Normal 2 2 7 4 3 4" xfId="23424" xr:uid="{3AD3C7EB-4743-4B29-A5D0-0C459C1321C6}"/>
    <cellStyle name="Normal 2 2 7 4 3 5" xfId="16618" xr:uid="{4E8744E9-845E-436B-834F-356D56F91803}"/>
    <cellStyle name="Normal 2 2 7 4 4" xfId="5126" xr:uid="{BB82BBF1-892E-428D-B121-BE1B6A0F0770}"/>
    <cellStyle name="Normal 2 2 7 4 4 2" xfId="27314" xr:uid="{B6384FC8-584C-475B-A86A-E8E7D2A74AEB}"/>
    <cellStyle name="Normal 2 2 7 4 4 3" xfId="14423" xr:uid="{FA69E3F2-B838-4302-AE0D-B6EA475877A7}"/>
    <cellStyle name="Normal 2 2 7 4 5" xfId="6876" xr:uid="{DED2211D-BFE6-48E6-8FF2-55930132D76B}"/>
    <cellStyle name="Normal 2 2 7 4 5 2" xfId="17256" xr:uid="{470C8BE6-A3EE-4F87-A755-C79CAC7DCB94}"/>
    <cellStyle name="Normal 2 2 7 4 6" xfId="9709" xr:uid="{BCD325BF-24A9-435B-9AC8-82BF9A84298E}"/>
    <cellStyle name="Normal 2 2 7 4 6 2" xfId="20089" xr:uid="{5486DF0B-2ECE-43B1-AF13-431C9E6D04D1}"/>
    <cellStyle name="Normal 2 2 7 4 7" xfId="24457" xr:uid="{5D16B951-AF92-490D-9C68-F6E635E7BD61}"/>
    <cellStyle name="Normal 2 2 7 4 8" xfId="13169" xr:uid="{17041A68-1022-49C2-98E9-55807456AA15}"/>
    <cellStyle name="Normal 2 2 7 5" xfId="3202" xr:uid="{00000000-0005-0000-0000-000045040000}"/>
    <cellStyle name="Normal 2 2 7 5 2" xfId="4474" xr:uid="{F43CF885-6B3E-4233-B3EB-8EC307816EE0}"/>
    <cellStyle name="Normal 2 2 7 5 2 2" xfId="9245" xr:uid="{99C5D73E-8D59-42E6-9224-95D350907AA5}"/>
    <cellStyle name="Normal 2 2 7 5 2 2 2" xfId="29234" xr:uid="{D28169DF-F682-4D57-8E50-2BEBF72ADB7C}"/>
    <cellStyle name="Normal 2 2 7 5 2 2 3" xfId="19625" xr:uid="{911EB7F1-662E-467B-9B34-9D1B8475D22B}"/>
    <cellStyle name="Normal 2 2 7 5 2 3" xfId="12078" xr:uid="{36E12D49-82BF-46AF-871C-11FB898BFBEE}"/>
    <cellStyle name="Normal 2 2 7 5 2 3 2" xfId="22458" xr:uid="{C04B2735-E0AA-497B-8422-E367EF58C9F7}"/>
    <cellStyle name="Normal 2 2 7 5 2 4" xfId="25692" xr:uid="{2265BF51-5BC9-4777-B8E6-0889D80AE015}"/>
    <cellStyle name="Normal 2 2 7 5 2 5" xfId="16792" xr:uid="{36544D78-34B7-4DC8-990C-2DBB08710D08}"/>
    <cellStyle name="Normal 2 2 7 5 3" xfId="6259" xr:uid="{4D851889-4635-4508-8F66-E2721015AA19}"/>
    <cellStyle name="Normal 2 2 7 5 3 2" xfId="26238" xr:uid="{22637B2F-5841-439F-8B42-DC03C4B1CBE8}"/>
    <cellStyle name="Normal 2 2 7 5 3 3" xfId="15828" xr:uid="{6C442F8F-709D-41AD-83FC-99633E491AB7}"/>
    <cellStyle name="Normal 2 2 7 5 4" xfId="8281" xr:uid="{831A3850-70D5-4E84-A343-C00368EDD689}"/>
    <cellStyle name="Normal 2 2 7 5 4 2" xfId="18661" xr:uid="{C16F9157-9B3C-443E-9BDB-6FF37823E7B9}"/>
    <cellStyle name="Normal 2 2 7 5 5" xfId="11114" xr:uid="{5323322D-1828-4872-A0D0-B1C1DE137956}"/>
    <cellStyle name="Normal 2 2 7 5 5 2" xfId="21494" xr:uid="{7AFD68E4-4698-4CEB-AAD0-46CE8C566DB4}"/>
    <cellStyle name="Normal 2 2 7 5 6" xfId="24776" xr:uid="{19595CDC-3621-469D-8973-B52DF0990318}"/>
    <cellStyle name="Normal 2 2 7 5 7" xfId="13742" xr:uid="{8596851C-82E7-4787-9116-C2C662107F93}"/>
    <cellStyle name="Normal 2 2 7 6" xfId="2906" xr:uid="{00000000-0005-0000-0000-000046040000}"/>
    <cellStyle name="Normal 2 2 7 6 2" xfId="6091" xr:uid="{DA57989B-564A-4C1A-9D05-AE50DD18F86E}"/>
    <cellStyle name="Normal 2 2 7 6 2 2" xfId="27700" xr:uid="{F418126B-C980-4ECC-BE7C-18A8E2FADF60}"/>
    <cellStyle name="Normal 2 2 7 6 2 3" xfId="15569" xr:uid="{22B65360-BC90-4835-B939-315CDBC5A152}"/>
    <cellStyle name="Normal 2 2 7 6 3" xfId="8022" xr:uid="{CB3E4E3C-6CDC-4F35-9634-4C0B1E25404F}"/>
    <cellStyle name="Normal 2 2 7 6 3 2" xfId="18402" xr:uid="{2D552C60-2259-4C2D-A185-267CAB265DF4}"/>
    <cellStyle name="Normal 2 2 7 6 4" xfId="10855" xr:uid="{CF9A6020-EF53-46F0-9D9B-EC6F1A1DA70A}"/>
    <cellStyle name="Normal 2 2 7 6 4 2" xfId="21235" xr:uid="{FCBF4E9B-F8D3-4C41-B78E-2150FF51224B}"/>
    <cellStyle name="Normal 2 2 7 6 5" xfId="25339" xr:uid="{0441A294-413D-4AAF-BD16-AC300834E672}"/>
    <cellStyle name="Normal 2 2 7 6 6" xfId="13420" xr:uid="{F450886F-2E7C-48CC-A33D-E6A3B3C2BC1E}"/>
    <cellStyle name="Normal 2 2 7 7" xfId="2462" xr:uid="{00000000-0005-0000-0000-000047040000}"/>
    <cellStyle name="Normal 2 2 7 7 2" xfId="5752" xr:uid="{2E6284A3-7195-4AB7-A4FB-C092FA1EAF45}"/>
    <cellStyle name="Normal 2 2 7 7 2 2" xfId="26667" xr:uid="{15808563-0C2E-477A-AA67-BC75561D798B}"/>
    <cellStyle name="Normal 2 2 7 7 2 3" xfId="15133" xr:uid="{A4BAD895-AF33-4EF9-BD97-047C99E8F55E}"/>
    <cellStyle name="Normal 2 2 7 7 3" xfId="7586" xr:uid="{645F3ECB-47CB-43FD-93B1-D80F647453B9}"/>
    <cellStyle name="Normal 2 2 7 7 3 2" xfId="17966" xr:uid="{5276B6E8-F14B-47DA-9795-8A1D24063B5E}"/>
    <cellStyle name="Normal 2 2 7 7 4" xfId="10419" xr:uid="{32FB7C96-3693-4BBB-87D3-F468EA2058C6}"/>
    <cellStyle name="Normal 2 2 7 7 4 2" xfId="20799" xr:uid="{00B40404-8E65-48CD-AB16-729DDAF8B967}"/>
    <cellStyle name="Normal 2 2 7 7 5" xfId="22819" xr:uid="{F5302D9A-7717-43A3-9991-538FB9F931D8}"/>
    <cellStyle name="Normal 2 2 7 7 6" xfId="12849" xr:uid="{F4F92005-4B46-4882-86F0-AA33BE952BAB}"/>
    <cellStyle name="Normal 2 2 7 8" xfId="2216" xr:uid="{00000000-0005-0000-0000-000036040000}"/>
    <cellStyle name="Normal 2 2 7 8 2" xfId="7342" xr:uid="{119F46DF-C067-41EC-8126-38A40487FA8C}"/>
    <cellStyle name="Normal 2 2 7 8 2 2" xfId="17722" xr:uid="{ED305A55-2D9A-46DD-BA47-AF220451757E}"/>
    <cellStyle name="Normal 2 2 7 8 3" xfId="10175" xr:uid="{9D697A6F-542C-4ED6-AF67-5B61BA0FD18E}"/>
    <cellStyle name="Normal 2 2 7 8 3 2" xfId="20555" xr:uid="{9890D317-D2F7-49F4-9663-26A6115E9037}"/>
    <cellStyle name="Normal 2 2 7 8 4" xfId="23831" xr:uid="{DA775B2D-7C2D-4E4F-A457-253B653B3263}"/>
    <cellStyle name="Normal 2 2 7 8 5" xfId="14889" xr:uid="{6016B299-4532-427C-8DBF-F49EBF94FEEE}"/>
    <cellStyle name="Normal 2 2 7 9" xfId="3938" xr:uid="{730B2415-7D0E-4777-BD3F-FD5EA860EFA8}"/>
    <cellStyle name="Normal 2 2 7 9 2" xfId="8769" xr:uid="{DE422D28-9071-46E0-8C78-715B420E7E8C}"/>
    <cellStyle name="Normal 2 2 7 9 2 2" xfId="19149" xr:uid="{69C561B9-5447-412B-8367-27A315462274}"/>
    <cellStyle name="Normal 2 2 7 9 3" xfId="11602" xr:uid="{2B1B7C93-75A1-4EFE-A9FD-2E389EEAE17E}"/>
    <cellStyle name="Normal 2 2 7 9 3 2" xfId="21982" xr:uid="{647ECAF7-2087-4270-B0FC-26A8F245DCBA}"/>
    <cellStyle name="Normal 2 2 7 9 4" xfId="16316" xr:uid="{56E29E40-D477-49BB-A1DB-B1585FB89744}"/>
    <cellStyle name="Normal 2 2 8" xfId="774" xr:uid="{00000000-0005-0000-0000-0000B2040000}"/>
    <cellStyle name="Normal 2 2 8 10" xfId="6877" xr:uid="{628BD07A-D930-4CD2-A940-69AD564921B7}"/>
    <cellStyle name="Normal 2 2 8 10 2" xfId="17257" xr:uid="{D8B97DC8-7635-465A-856A-2FA87A0AFF44}"/>
    <cellStyle name="Normal 2 2 8 11" xfId="9710" xr:uid="{F14EE70F-160D-4DA3-A3D4-9BC7D49B5D6B}"/>
    <cellStyle name="Normal 2 2 8 11 2" xfId="20090" xr:uid="{67B869A9-2EAC-4101-B81E-0B6A04DB9C7A}"/>
    <cellStyle name="Normal 2 2 8 12" xfId="25319" xr:uid="{8BBC2563-7EB3-4F0B-B448-C24827850FBF}"/>
    <cellStyle name="Normal 2 2 8 13" xfId="12430" xr:uid="{F2398DB6-92A6-4E09-8CEA-7C4D685124A0}"/>
    <cellStyle name="Normal 2 2 8 2" xfId="775" xr:uid="{00000000-0005-0000-0000-0000B3040000}"/>
    <cellStyle name="Normal 2 2 8 2 10" xfId="9711" xr:uid="{2E8E1B31-05C3-4FE9-9EA3-A11E18571BCB}"/>
    <cellStyle name="Normal 2 2 8 2 10 2" xfId="20091" xr:uid="{65A4362D-0852-4578-B5E2-C59DB0DE1260}"/>
    <cellStyle name="Normal 2 2 8 2 11" xfId="22650" xr:uid="{EE2F466C-BF6B-4568-ACBB-F9CA7F522928}"/>
    <cellStyle name="Normal 2 2 8 2 12" xfId="12565" xr:uid="{32E0DBA3-74D1-4471-9210-559060BCEC89}"/>
    <cellStyle name="Normal 2 2 8 2 2" xfId="776" xr:uid="{00000000-0005-0000-0000-0000B4040000}"/>
    <cellStyle name="Normal 2 2 8 2 2 2" xfId="3204" xr:uid="{00000000-0005-0000-0000-00004B040000}"/>
    <cellStyle name="Normal 2 2 8 2 2 2 2" xfId="6261" xr:uid="{AD7F9C5A-5E3B-40DC-9854-FDA24E5AF8DB}"/>
    <cellStyle name="Normal 2 2 8 2 2 2 2 2" xfId="25877" xr:uid="{E730DD8D-3F10-49FC-A895-5577D56DF90B}"/>
    <cellStyle name="Normal 2 2 8 2 2 2 2 3" xfId="27615" xr:uid="{939AE3EF-EE41-49B2-BBEB-DDE8EBBE629B}"/>
    <cellStyle name="Normal 2 2 8 2 2 2 2 4" xfId="15830" xr:uid="{466C9F48-8078-4AB5-B0A3-09B931C02DB0}"/>
    <cellStyle name="Normal 2 2 8 2 2 2 3" xfId="8283" xr:uid="{01B25D7D-B9CB-4313-9A55-D93C96704B92}"/>
    <cellStyle name="Normal 2 2 8 2 2 2 3 2" xfId="28882" xr:uid="{ADA3744A-7B68-4CE9-B787-2C2419DFDC4A}"/>
    <cellStyle name="Normal 2 2 8 2 2 2 3 3" xfId="18663" xr:uid="{A25F16EE-717B-475B-A5B5-2AA233EEB4AE}"/>
    <cellStyle name="Normal 2 2 8 2 2 2 4" xfId="11116" xr:uid="{E96C8554-8CF2-4170-AA1D-C245115615EC}"/>
    <cellStyle name="Normal 2 2 8 2 2 2 4 2" xfId="21496" xr:uid="{563CFB1D-1936-44BB-BD04-BBB7C4F5B7B6}"/>
    <cellStyle name="Normal 2 2 8 2 2 2 5" xfId="24176" xr:uid="{C0032DE9-A102-4F49-B63C-0CC0E1C338C0}"/>
    <cellStyle name="Normal 2 2 8 2 2 2 6" xfId="13744" xr:uid="{53A835B4-D170-4264-B454-1536B8D45EE1}"/>
    <cellStyle name="Normal 2 2 8 2 2 3" xfId="4303" xr:uid="{1FFE8655-55F3-4269-83C8-334A040FEC77}"/>
    <cellStyle name="Normal 2 2 8 2 2 3 2" xfId="9074" xr:uid="{6AE2C6FE-F53C-447D-AC47-C1657D57F2A1}"/>
    <cellStyle name="Normal 2 2 8 2 2 3 2 2" xfId="29117" xr:uid="{E7C3450E-2F33-4EAF-BE7B-432C4B18638F}"/>
    <cellStyle name="Normal 2 2 8 2 2 3 2 3" xfId="19454" xr:uid="{AFF2C6CB-6ED1-4C43-B328-DCF262F4C661}"/>
    <cellStyle name="Normal 2 2 8 2 2 3 3" xfId="11907" xr:uid="{44D4E787-4053-4D74-9147-70403D1E4BE0}"/>
    <cellStyle name="Normal 2 2 8 2 2 3 3 2" xfId="22287" xr:uid="{71633322-84F1-43F9-A310-AA1C9C15F19D}"/>
    <cellStyle name="Normal 2 2 8 2 2 3 4" xfId="24901" xr:uid="{A33F61B1-B2E4-49D0-A3BA-19C1F03A202B}"/>
    <cellStyle name="Normal 2 2 8 2 2 3 5" xfId="16621" xr:uid="{53B62D12-7ADC-4437-99D4-4D8ADE7D2990}"/>
    <cellStyle name="Normal 2 2 8 2 2 4" xfId="5129" xr:uid="{EF44E616-FCEF-4B61-B126-F41F814B1672}"/>
    <cellStyle name="Normal 2 2 8 2 2 4 2" xfId="26240" xr:uid="{C764AC65-430F-4028-AAB3-796B0F36B950}"/>
    <cellStyle name="Normal 2 2 8 2 2 4 3" xfId="14426" xr:uid="{098E2349-6E86-4C89-BCF2-9C6B794781F3}"/>
    <cellStyle name="Normal 2 2 8 2 2 5" xfId="6879" xr:uid="{09AEA82C-8297-4AE8-829C-747CBFFFB293}"/>
    <cellStyle name="Normal 2 2 8 2 2 5 2" xfId="17259" xr:uid="{637648A9-C576-444E-B4B3-A55EBC3FB424}"/>
    <cellStyle name="Normal 2 2 8 2 2 6" xfId="9712" xr:uid="{D6A3D852-B06A-4D55-AEF5-09C7BBE20F04}"/>
    <cellStyle name="Normal 2 2 8 2 2 6 2" xfId="20092" xr:uid="{126B0F5F-33D7-4CFA-B3CB-3F540B22047E}"/>
    <cellStyle name="Normal 2 2 8 2 2 7" xfId="23534" xr:uid="{AC6CAC62-C341-4C3D-A142-6E1FA8DC2778}"/>
    <cellStyle name="Normal 2 2 8 2 2 8" xfId="13173" xr:uid="{89A8D227-72D1-4F88-9AB5-0EBC5A5B2745}"/>
    <cellStyle name="Normal 2 2 8 2 3" xfId="3205" xr:uid="{00000000-0005-0000-0000-00004C040000}"/>
    <cellStyle name="Normal 2 2 8 2 3 2" xfId="4475" xr:uid="{B79F63A2-A715-4B21-A3BE-9628464F7014}"/>
    <cellStyle name="Normal 2 2 8 2 3 2 2" xfId="9246" xr:uid="{6F952480-3FDB-414C-B6CA-44F4ED28A849}"/>
    <cellStyle name="Normal 2 2 8 2 3 2 2 2" xfId="29235" xr:uid="{B837C5AA-2511-403E-BF9C-3C00737E91DD}"/>
    <cellStyle name="Normal 2 2 8 2 3 2 2 3" xfId="19626" xr:uid="{4B56D94F-7580-45FB-AC07-B28A6D1E6754}"/>
    <cellStyle name="Normal 2 2 8 2 3 2 3" xfId="12079" xr:uid="{7EBB8DCB-5068-4C64-936B-792200931A9C}"/>
    <cellStyle name="Normal 2 2 8 2 3 2 3 2" xfId="22459" xr:uid="{3D3BD81C-C557-4D5D-A9A7-90DEC679FD60}"/>
    <cellStyle name="Normal 2 2 8 2 3 2 4" xfId="23836" xr:uid="{C1692201-4612-4F99-B5D7-7B62E1BBF460}"/>
    <cellStyle name="Normal 2 2 8 2 3 2 5" xfId="16793" xr:uid="{9E6B0EF0-1544-4F38-8798-56F7FADF95B7}"/>
    <cellStyle name="Normal 2 2 8 2 3 3" xfId="6262" xr:uid="{F103B7AA-0002-4F7D-B285-E2D5C6FB343A}"/>
    <cellStyle name="Normal 2 2 8 2 3 3 2" xfId="25938" xr:uid="{F2D9A890-7170-4A20-B246-CAF9D59A5391}"/>
    <cellStyle name="Normal 2 2 8 2 3 3 3" xfId="15831" xr:uid="{BF862549-28D1-4806-8608-B1D17D8BDCC7}"/>
    <cellStyle name="Normal 2 2 8 2 3 4" xfId="8284" xr:uid="{E5ACE763-E8C4-4486-B72A-9E4EA89C7A8D}"/>
    <cellStyle name="Normal 2 2 8 2 3 4 2" xfId="18664" xr:uid="{F07F7485-9F1A-47BA-B018-765D152C6523}"/>
    <cellStyle name="Normal 2 2 8 2 3 5" xfId="11117" xr:uid="{E8D85AC4-EA72-4E3C-BA1A-C7ADC1E0DD3C}"/>
    <cellStyle name="Normal 2 2 8 2 3 5 2" xfId="21497" xr:uid="{09C0A0EA-6124-4D58-945C-EBB99BB5FAC7}"/>
    <cellStyle name="Normal 2 2 8 2 3 6" xfId="24807" xr:uid="{C89F7E85-6CAF-4A73-B1CB-D0E28020C5ED}"/>
    <cellStyle name="Normal 2 2 8 2 3 7" xfId="13745" xr:uid="{E2CABDA1-9B3F-41E5-BED0-604309B159DF}"/>
    <cellStyle name="Normal 2 2 8 2 4" xfId="3203" xr:uid="{00000000-0005-0000-0000-00004D040000}"/>
    <cellStyle name="Normal 2 2 8 2 4 2" xfId="6260" xr:uid="{00BDF592-F8ED-4918-8803-E44F81D1262F}"/>
    <cellStyle name="Normal 2 2 8 2 4 2 2" xfId="25844" xr:uid="{DAE43E84-2D15-410B-AAC9-BEFD8622CCD5}"/>
    <cellStyle name="Normal 2 2 8 2 4 2 3" xfId="15829" xr:uid="{A867CFCC-A18F-4100-8B17-18C1AF35D78F}"/>
    <cellStyle name="Normal 2 2 8 2 4 3" xfId="8282" xr:uid="{B9C08851-865A-4B86-A777-1121A9A65835}"/>
    <cellStyle name="Normal 2 2 8 2 4 3 2" xfId="18662" xr:uid="{96E36747-C293-4AED-A379-63C7E2ED0EB0}"/>
    <cellStyle name="Normal 2 2 8 2 4 4" xfId="11115" xr:uid="{C12C189B-1E98-4A23-B57A-DBAEE45CEB38}"/>
    <cellStyle name="Normal 2 2 8 2 4 4 2" xfId="21495" xr:uid="{D35EE70B-DE62-448F-BC2A-483C0629E5A9}"/>
    <cellStyle name="Normal 2 2 8 2 4 5" xfId="23811" xr:uid="{BC432C4B-B5D4-45F1-A098-40E096DB7C08}"/>
    <cellStyle name="Normal 2 2 8 2 4 6" xfId="13743" xr:uid="{DCA3EA7E-3623-4E6F-9B7D-414E8CFE2DEB}"/>
    <cellStyle name="Normal 2 2 8 2 5" xfId="2608" xr:uid="{00000000-0005-0000-0000-00004E040000}"/>
    <cellStyle name="Normal 2 2 8 2 5 2" xfId="5871" xr:uid="{2158CB03-382E-4154-84CF-297635431937}"/>
    <cellStyle name="Normal 2 2 8 2 5 2 2" xfId="26863" xr:uid="{8D95AE1F-7280-46BC-910E-DCA5B1645248}"/>
    <cellStyle name="Normal 2 2 8 2 5 2 3" xfId="15279" xr:uid="{3939FE5E-D725-4F1D-9D71-725A3C5C4C3B}"/>
    <cellStyle name="Normal 2 2 8 2 5 3" xfId="7732" xr:uid="{F4FC430F-0F3A-4A14-9461-867A83D045E9}"/>
    <cellStyle name="Normal 2 2 8 2 5 3 2" xfId="18112" xr:uid="{94929340-B51F-48CD-AD23-3E649F9F02D2}"/>
    <cellStyle name="Normal 2 2 8 2 5 4" xfId="10565" xr:uid="{2D5F3208-AE2B-49D3-BBF3-28D50CE40CF4}"/>
    <cellStyle name="Normal 2 2 8 2 5 4 2" xfId="20945" xr:uid="{8E647BA0-58F9-44E3-8560-D7245A82E6F3}"/>
    <cellStyle name="Normal 2 2 8 2 5 5" xfId="22796" xr:uid="{AC31583B-A675-4131-AD03-A29CA722448A}"/>
    <cellStyle name="Normal 2 2 8 2 5 6" xfId="12995" xr:uid="{4C44059D-138B-42F6-A4E1-87AAD4C2938A}"/>
    <cellStyle name="Normal 2 2 8 2 6" xfId="2332" xr:uid="{00000000-0005-0000-0000-000049040000}"/>
    <cellStyle name="Normal 2 2 8 2 6 2" xfId="7458" xr:uid="{3AA901C1-0822-4B28-A516-503B037C2030}"/>
    <cellStyle name="Normal 2 2 8 2 6 2 2" xfId="17838" xr:uid="{F2220739-898B-4866-A055-C32C8E328486}"/>
    <cellStyle name="Normal 2 2 8 2 6 3" xfId="10291" xr:uid="{9D4856D8-5F64-40B9-A821-52A1A4F7F348}"/>
    <cellStyle name="Normal 2 2 8 2 6 3 2" xfId="20671" xr:uid="{3CD42492-4DA1-4141-8AC7-40E799C5F97D}"/>
    <cellStyle name="Normal 2 2 8 2 6 4" xfId="24020" xr:uid="{088F61CA-E37A-4075-BA0A-E940FF2C1253}"/>
    <cellStyle name="Normal 2 2 8 2 6 5" xfId="15005" xr:uid="{3F02CA74-B058-44D3-9E13-ECAE3FFA3E36}"/>
    <cellStyle name="Normal 2 2 8 2 7" xfId="3847" xr:uid="{6A49327A-3862-4542-9177-0AF47BCAA334}"/>
    <cellStyle name="Normal 2 2 8 2 7 2" xfId="8679" xr:uid="{BB11D339-3294-4E5E-93BC-363044C6AD61}"/>
    <cellStyle name="Normal 2 2 8 2 7 2 2" xfId="19059" xr:uid="{672ACB02-E131-4912-A65A-C985E34D56FB}"/>
    <cellStyle name="Normal 2 2 8 2 7 3" xfId="11512" xr:uid="{3433FEE8-69AE-4718-B7A5-DE65C3900C01}"/>
    <cellStyle name="Normal 2 2 8 2 7 3 2" xfId="21892" xr:uid="{688BBCCB-3380-47C5-B0BC-470EC18C4240}"/>
    <cellStyle name="Normal 2 2 8 2 7 4" xfId="16226" xr:uid="{AB074805-6BDA-41A1-B685-E4E896C027AC}"/>
    <cellStyle name="Normal 2 2 8 2 8" xfId="5128" xr:uid="{2EF62492-BFF2-4C41-ADBB-8135D3993D9D}"/>
    <cellStyle name="Normal 2 2 8 2 8 2" xfId="14425" xr:uid="{3544151C-8FE4-4BC6-A82E-019C0F7B9799}"/>
    <cellStyle name="Normal 2 2 8 2 9" xfId="6878" xr:uid="{5748C84E-41B0-4273-98C8-35E79BD84EF0}"/>
    <cellStyle name="Normal 2 2 8 2 9 2" xfId="17258" xr:uid="{14684CC9-A457-441B-B6A9-3F9C63964AC6}"/>
    <cellStyle name="Normal 2 2 8 3" xfId="777" xr:uid="{00000000-0005-0000-0000-0000B5040000}"/>
    <cellStyle name="Normal 2 2 8 3 2" xfId="3206" xr:uid="{00000000-0005-0000-0000-000050040000}"/>
    <cellStyle name="Normal 2 2 8 3 2 2" xfId="6263" xr:uid="{484994DE-EA3F-48CE-8C82-D9A34BD5D050}"/>
    <cellStyle name="Normal 2 2 8 3 2 2 2" xfId="25497" xr:uid="{9976E747-9C6D-4AA6-B81C-9C316A07E5F6}"/>
    <cellStyle name="Normal 2 2 8 3 2 2 3" xfId="26969" xr:uid="{F603F650-3DB7-4DA7-93A3-8D9FE2123AFF}"/>
    <cellStyle name="Normal 2 2 8 3 2 2 4" xfId="15832" xr:uid="{BFE0CFD8-BEAB-47DA-9195-84B09ED06AAE}"/>
    <cellStyle name="Normal 2 2 8 3 2 3" xfId="8285" xr:uid="{51A4D7D6-C0D2-43D5-85D4-EA446260D201}"/>
    <cellStyle name="Normal 2 2 8 3 2 3 2" xfId="28883" xr:uid="{4215C2A4-6596-45F2-BD61-68A9C65B0F2D}"/>
    <cellStyle name="Normal 2 2 8 3 2 3 3" xfId="18665" xr:uid="{A3A2E13C-311D-4FE2-A204-3EAFFDBE5612}"/>
    <cellStyle name="Normal 2 2 8 3 2 4" xfId="11118" xr:uid="{FFA795C0-AD39-4FE5-B0D8-5A19308E89B3}"/>
    <cellStyle name="Normal 2 2 8 3 2 4 2" xfId="21498" xr:uid="{F4A5942B-C24E-41C1-90FC-536AA55614DF}"/>
    <cellStyle name="Normal 2 2 8 3 2 5" xfId="24116" xr:uid="{E0E67E6E-E546-40B5-96DB-A817EB89A89D}"/>
    <cellStyle name="Normal 2 2 8 3 2 6" xfId="13746" xr:uid="{9D2CA8CC-2B5E-413C-ACCD-4099D1B875B7}"/>
    <cellStyle name="Normal 2 2 8 3 3" xfId="2737" xr:uid="{00000000-0005-0000-0000-000051040000}"/>
    <cellStyle name="Normal 2 2 8 3 3 2" xfId="5954" xr:uid="{630E4BC0-EF5B-4545-9D87-3B4644C75384}"/>
    <cellStyle name="Normal 2 2 8 3 3 2 2" xfId="28086" xr:uid="{3ED1D39F-0F11-4148-A98E-A4210E6D00B2}"/>
    <cellStyle name="Normal 2 2 8 3 3 2 3" xfId="15407" xr:uid="{3119C0F1-0AA0-4FE4-9F46-261DFD366530}"/>
    <cellStyle name="Normal 2 2 8 3 3 3" xfId="7860" xr:uid="{A467FD2F-47A1-4B7C-8683-284542929F18}"/>
    <cellStyle name="Normal 2 2 8 3 3 3 2" xfId="18240" xr:uid="{E44A229C-2533-411A-B532-D794FAC320EF}"/>
    <cellStyle name="Normal 2 2 8 3 3 4" xfId="10693" xr:uid="{63E92958-F63F-4843-AEE9-D7553DC9EA1E}"/>
    <cellStyle name="Normal 2 2 8 3 3 4 2" xfId="21073" xr:uid="{7F2A1A78-DFE7-441B-BBCE-B8B4C2514206}"/>
    <cellStyle name="Normal 2 2 8 3 3 5" xfId="22901" xr:uid="{2BEF5312-252E-4369-A6B3-169E222B0AFC}"/>
    <cellStyle name="Normal 2 2 8 3 3 6" xfId="13172" xr:uid="{2B192A59-C2D0-420D-A594-224E758F4C75}"/>
    <cellStyle name="Normal 2 2 8 3 4" xfId="4166" xr:uid="{5BEFE4C8-65F9-485E-B282-F87ACA3FCC55}"/>
    <cellStyle name="Normal 2 2 8 3 4 2" xfId="8937" xr:uid="{88DADD39-5568-426E-8F44-EA1914AAAE4C}"/>
    <cellStyle name="Normal 2 2 8 3 4 2 2" xfId="29032" xr:uid="{931954E9-0975-4F47-819C-F66340C1D0B8}"/>
    <cellStyle name="Normal 2 2 8 3 4 2 3" xfId="19317" xr:uid="{450B9D57-B6DD-4AE9-9E87-F372C2B4131E}"/>
    <cellStyle name="Normal 2 2 8 3 4 3" xfId="11770" xr:uid="{ACA7C7BB-0011-479E-9B26-D5F22ED0AB35}"/>
    <cellStyle name="Normal 2 2 8 3 4 3 2" xfId="22150" xr:uid="{E6618A83-CE86-4EB8-8D89-E3E1E39BD214}"/>
    <cellStyle name="Normal 2 2 8 3 4 4" xfId="25100" xr:uid="{97A2201C-2CB2-44A7-8D68-B368E0DE0280}"/>
    <cellStyle name="Normal 2 2 8 3 4 5" xfId="16484" xr:uid="{7A385FD1-0DF7-400E-B11A-8C7175A257A8}"/>
    <cellStyle name="Normal 2 2 8 3 5" xfId="5130" xr:uid="{DF114792-7895-4047-A09B-5C89DDFA98E8}"/>
    <cellStyle name="Normal 2 2 8 3 5 2" xfId="27899" xr:uid="{B9481CD4-049F-44F9-8FAD-4606DF390BA1}"/>
    <cellStyle name="Normal 2 2 8 3 5 3" xfId="14427" xr:uid="{4A0890B8-7A3F-4CBD-9460-A2FA5E09DC94}"/>
    <cellStyle name="Normal 2 2 8 3 6" xfId="6880" xr:uid="{006F0DA1-1F6A-4EB7-976E-B973796EA551}"/>
    <cellStyle name="Normal 2 2 8 3 6 2" xfId="17260" xr:uid="{B29809A2-92CE-42F6-AFC4-1DAEDBBB71C8}"/>
    <cellStyle name="Normal 2 2 8 3 7" xfId="9713" xr:uid="{523ADCC1-833D-4334-B19D-A371030594A8}"/>
    <cellStyle name="Normal 2 2 8 3 7 2" xfId="20093" xr:uid="{739A1ED2-858E-4703-9DBA-85B29C923FE6}"/>
    <cellStyle name="Normal 2 2 8 3 8" xfId="25340" xr:uid="{6817A934-B529-48A1-90A1-7FD175FC2BE1}"/>
    <cellStyle name="Normal 2 2 8 3 9" xfId="12723" xr:uid="{8FEAC656-B6C6-4CE5-9B2C-A216EF72EB2B}"/>
    <cellStyle name="Normal 2 2 8 4" xfId="778" xr:uid="{00000000-0005-0000-0000-0000B6040000}"/>
    <cellStyle name="Normal 2 2 8 4 2" xfId="4476" xr:uid="{23BDA9D2-ED53-4349-B69E-777DC5DF5162}"/>
    <cellStyle name="Normal 2 2 8 4 2 2" xfId="9247" xr:uid="{A430A709-9030-4D73-931E-6F1256FBFA5F}"/>
    <cellStyle name="Normal 2 2 8 4 2 2 2" xfId="29236" xr:uid="{FE0170C3-C567-4A19-90EC-BC3BF21B4053}"/>
    <cellStyle name="Normal 2 2 8 4 2 2 3" xfId="19627" xr:uid="{8A65A7C9-A81D-4D59-8579-1E0BE15BDC7F}"/>
    <cellStyle name="Normal 2 2 8 4 2 3" xfId="12080" xr:uid="{2C09DC46-EBCE-4EAD-9D05-A84B236A22BC}"/>
    <cellStyle name="Normal 2 2 8 4 2 3 2" xfId="22460" xr:uid="{BC6D3A13-4A3C-4C92-AD0E-D9041AFABFFD}"/>
    <cellStyle name="Normal 2 2 8 4 2 4" xfId="24008" xr:uid="{5BDC0F6B-7EC9-4C60-8E23-4C4B54326329}"/>
    <cellStyle name="Normal 2 2 8 4 2 5" xfId="16794" xr:uid="{DFCF66E1-A4F1-4112-81A5-CDB9EDB5CF76}"/>
    <cellStyle name="Normal 2 2 8 4 3" xfId="5131" xr:uid="{F3526898-48F3-4DF9-8404-73791E45C928}"/>
    <cellStyle name="Normal 2 2 8 4 3 2" xfId="27670" xr:uid="{EF851C49-3683-4A11-B429-91D97E1FFACD}"/>
    <cellStyle name="Normal 2 2 8 4 3 3" xfId="14428" xr:uid="{E4474A2B-0F25-46BF-A33D-99CF2CD4B427}"/>
    <cellStyle name="Normal 2 2 8 4 4" xfId="6881" xr:uid="{75BE2C8F-B81B-47B1-BDB3-D934D63BF284}"/>
    <cellStyle name="Normal 2 2 8 4 4 2" xfId="17261" xr:uid="{3FBF1AF6-C024-4907-9467-995093BCB152}"/>
    <cellStyle name="Normal 2 2 8 4 5" xfId="9714" xr:uid="{9CA60E50-95F0-457D-B2B2-90F19A50F42C}"/>
    <cellStyle name="Normal 2 2 8 4 5 2" xfId="20094" xr:uid="{B48ECCE5-EABA-47C4-9D81-1577B95F8B10}"/>
    <cellStyle name="Normal 2 2 8 4 6" xfId="25571" xr:uid="{C3C4FC47-04A1-486C-A819-560E0366EFFB}"/>
    <cellStyle name="Normal 2 2 8 4 7" xfId="13747" xr:uid="{214523F0-F79D-4E0E-AB98-B5BD239E6C92}"/>
    <cellStyle name="Normal 2 2 8 5" xfId="2907" xr:uid="{00000000-0005-0000-0000-000053040000}"/>
    <cellStyle name="Normal 2 2 8 5 2" xfId="6092" xr:uid="{952333CD-1997-451D-B5B4-0329D188E463}"/>
    <cellStyle name="Normal 2 2 8 5 2 2" xfId="25577" xr:uid="{9BCEEE65-749B-4CC7-B67C-E8F68C6566ED}"/>
    <cellStyle name="Normal 2 2 8 5 2 3" xfId="26448" xr:uid="{0798626E-CF20-4BC8-9D44-05437B812187}"/>
    <cellStyle name="Normal 2 2 8 5 2 4" xfId="15570" xr:uid="{18D8CE0C-EE8E-4AB8-9BCA-D61138A49C27}"/>
    <cellStyle name="Normal 2 2 8 5 3" xfId="8023" xr:uid="{4203C75B-DE85-46BC-86BC-235759C26623}"/>
    <cellStyle name="Normal 2 2 8 5 3 2" xfId="28285" xr:uid="{E662AAA6-F64B-4AC7-ABDC-FD3D8E15A290}"/>
    <cellStyle name="Normal 2 2 8 5 3 3" xfId="18403" xr:uid="{2FB01AE0-AB01-4030-A7AE-3E2E87BE285A}"/>
    <cellStyle name="Normal 2 2 8 5 4" xfId="10856" xr:uid="{5BB1F46D-F728-4577-802D-CD54DA757535}"/>
    <cellStyle name="Normal 2 2 8 5 4 2" xfId="21236" xr:uid="{384F825B-9BAD-4D46-95F0-B1EF9954096F}"/>
    <cellStyle name="Normal 2 2 8 5 5" xfId="24802" xr:uid="{F3F1FDEC-803E-48B4-B1BA-8CEF00F46516}"/>
    <cellStyle name="Normal 2 2 8 5 6" xfId="13421" xr:uid="{3BA5AAFB-C29D-4A8D-A6E7-757B717E2996}"/>
    <cellStyle name="Normal 2 2 8 6" xfId="2445" xr:uid="{00000000-0005-0000-0000-000054040000}"/>
    <cellStyle name="Normal 2 2 8 6 2" xfId="5738" xr:uid="{E9BCFC5C-B62C-4AF1-BF11-ABED759D9FD3}"/>
    <cellStyle name="Normal 2 2 8 6 2 2" xfId="27912" xr:uid="{0F7401AA-714A-4AD5-8BCE-9097A8986672}"/>
    <cellStyle name="Normal 2 2 8 6 2 3" xfId="15116" xr:uid="{F3005ED3-45F8-42C1-BA77-602BD6E137DB}"/>
    <cellStyle name="Normal 2 2 8 6 3" xfId="7569" xr:uid="{D5C48443-90AD-454C-B59E-E5B65C07939A}"/>
    <cellStyle name="Normal 2 2 8 6 3 2" xfId="17949" xr:uid="{BD90E231-7C68-4E37-843E-66F5CAB6AE18}"/>
    <cellStyle name="Normal 2 2 8 6 4" xfId="10402" xr:uid="{6EA69504-F204-479D-A39A-E6F34DF9241D}"/>
    <cellStyle name="Normal 2 2 8 6 4 2" xfId="20782" xr:uid="{A7F8F2AA-D002-4607-95BA-5E8299AA55D2}"/>
    <cellStyle name="Normal 2 2 8 6 5" xfId="25202" xr:uid="{D9E389A6-396A-4E3F-9DEA-7897E5272595}"/>
    <cellStyle name="Normal 2 2 8 6 6" xfId="12832" xr:uid="{FF9A46F1-35C8-42ED-A497-DE2EF276B3E4}"/>
    <cellStyle name="Normal 2 2 8 7" xfId="2199" xr:uid="{00000000-0005-0000-0000-000048040000}"/>
    <cellStyle name="Normal 2 2 8 7 2" xfId="7325" xr:uid="{D85EF949-3C70-47EF-B65A-4C5DBC4DD7B5}"/>
    <cellStyle name="Normal 2 2 8 7 2 2" xfId="17705" xr:uid="{75D37252-83E1-4A0D-A79C-E95D2B69B793}"/>
    <cellStyle name="Normal 2 2 8 7 3" xfId="10158" xr:uid="{F1735CAE-42FF-41C1-B3C3-126962AC2A07}"/>
    <cellStyle name="Normal 2 2 8 7 3 2" xfId="20538" xr:uid="{22960B3F-28FD-4363-971A-875522B02B42}"/>
    <cellStyle name="Normal 2 2 8 7 4" xfId="24598" xr:uid="{7B1E0F3F-CD25-4957-9A3B-FDE8916C9ABD}"/>
    <cellStyle name="Normal 2 2 8 7 5" xfId="14872" xr:uid="{A4A7B8B0-6650-46BF-B2CD-174DE0FD4DF1}"/>
    <cellStyle name="Normal 2 2 8 8" xfId="3939" xr:uid="{F0D2F1BA-6686-4BD2-8B00-9C5B4152FFF3}"/>
    <cellStyle name="Normal 2 2 8 8 2" xfId="8770" xr:uid="{E86560AA-205E-4CB0-83FA-BC5AE68807E1}"/>
    <cellStyle name="Normal 2 2 8 8 2 2" xfId="19150" xr:uid="{1BE94ADB-47AE-488A-963C-DC2CFC9A2D22}"/>
    <cellStyle name="Normal 2 2 8 8 3" xfId="11603" xr:uid="{0EE6E029-C429-4F97-9A60-6EA0B1E233F9}"/>
    <cellStyle name="Normal 2 2 8 8 3 2" xfId="21983" xr:uid="{3A61CA5C-FBEA-4117-8B05-A2BCEA84654F}"/>
    <cellStyle name="Normal 2 2 8 8 4" xfId="16317" xr:uid="{9B61399F-58E1-476A-8D09-F6DF2C240B97}"/>
    <cellStyle name="Normal 2 2 8 9" xfId="5127" xr:uid="{AFB99C95-C598-4EA2-9FB4-024508388830}"/>
    <cellStyle name="Normal 2 2 8 9 2" xfId="14424" xr:uid="{49926844-9CD6-4BD1-B4F1-0E389511F9FA}"/>
    <cellStyle name="Normal 2 2 9" xfId="779" xr:uid="{00000000-0005-0000-0000-0000B7040000}"/>
    <cellStyle name="Normal 2 2 9 10" xfId="6882" xr:uid="{9470EB72-2386-4B86-91E6-E05808CABDF5}"/>
    <cellStyle name="Normal 2 2 9 10 2" xfId="17262" xr:uid="{0406A4A9-3F21-4A6D-B4C2-EACED8BB6547}"/>
    <cellStyle name="Normal 2 2 9 11" xfId="9715" xr:uid="{061A5E10-5555-4F28-9AC9-94E834304F13}"/>
    <cellStyle name="Normal 2 2 9 11 2" xfId="20095" xr:uid="{A73D8FA9-A391-4E0A-9219-4562B915C3A6}"/>
    <cellStyle name="Normal 2 2 9 12" xfId="24268" xr:uid="{576E34F2-41CA-4EC4-9637-C7972AE06340}"/>
    <cellStyle name="Normal 2 2 9 13" xfId="12492" xr:uid="{BE251780-240B-47C4-856F-C93BB4A507BB}"/>
    <cellStyle name="Normal 2 2 9 2" xfId="780" xr:uid="{00000000-0005-0000-0000-0000B8040000}"/>
    <cellStyle name="Normal 2 2 9 2 10" xfId="9716" xr:uid="{9E681807-C68B-4FBE-99F0-064EE2656431}"/>
    <cellStyle name="Normal 2 2 9 2 10 2" xfId="20096" xr:uid="{95F5432A-DAC5-4D6B-8FC3-4F0600FFE167}"/>
    <cellStyle name="Normal 2 2 9 2 11" xfId="23805" xr:uid="{1D4A964E-C193-439C-B645-B41327DCAC5C}"/>
    <cellStyle name="Normal 2 2 9 2 12" xfId="12566" xr:uid="{5103DF43-BA24-449F-821F-DEA8A2E961E7}"/>
    <cellStyle name="Normal 2 2 9 2 2" xfId="781" xr:uid="{00000000-0005-0000-0000-0000B9040000}"/>
    <cellStyle name="Normal 2 2 9 2 2 2" xfId="3208" xr:uid="{00000000-0005-0000-0000-000058040000}"/>
    <cellStyle name="Normal 2 2 9 2 2 2 2" xfId="6265" xr:uid="{CF3152DB-770F-43EC-913C-9EB2F0E41063}"/>
    <cellStyle name="Normal 2 2 9 2 2 2 2 2" xfId="26403" xr:uid="{DF5D3DBE-5DE8-4296-A978-1DD56F3E6130}"/>
    <cellStyle name="Normal 2 2 9 2 2 2 2 3" xfId="27982" xr:uid="{82082B94-4B03-46CB-8C29-9DF3679ECD89}"/>
    <cellStyle name="Normal 2 2 9 2 2 2 2 4" xfId="15834" xr:uid="{C84AE5A3-2FF2-45BD-8FA8-B81035ADD3C3}"/>
    <cellStyle name="Normal 2 2 9 2 2 2 3" xfId="8287" xr:uid="{4E1BFC36-4777-4CFA-9000-5F493A9B9C32}"/>
    <cellStyle name="Normal 2 2 9 2 2 2 3 2" xfId="28884" xr:uid="{78D73DCD-3430-4D21-9750-4D4249182F9C}"/>
    <cellStyle name="Normal 2 2 9 2 2 2 3 3" xfId="18667" xr:uid="{AA1AC361-BE25-4307-81F7-8CFE1A04DE6D}"/>
    <cellStyle name="Normal 2 2 9 2 2 2 4" xfId="11120" xr:uid="{AEF4FE3B-C95F-42B9-8AD5-B6CBA088BC6C}"/>
    <cellStyle name="Normal 2 2 9 2 2 2 4 2" xfId="21500" xr:uid="{CDB27520-57CF-49F2-B491-C3AE991B0A83}"/>
    <cellStyle name="Normal 2 2 9 2 2 2 5" xfId="23838" xr:uid="{492BC03A-330C-4840-9954-8DC957DA99DF}"/>
    <cellStyle name="Normal 2 2 9 2 2 2 6" xfId="13749" xr:uid="{F8472CF7-1736-4327-BE85-EA0E191F5730}"/>
    <cellStyle name="Normal 2 2 9 2 2 3" xfId="4304" xr:uid="{9401B11B-BB1E-4CF5-AE56-1E44FA58A16C}"/>
    <cellStyle name="Normal 2 2 9 2 2 3 2" xfId="9075" xr:uid="{5C8F50C3-A43D-4C93-B8AF-61CEBCF4DB99}"/>
    <cellStyle name="Normal 2 2 9 2 2 3 2 2" xfId="29118" xr:uid="{C2DD29F2-66A8-4EC5-AB8A-16B99FA9B9ED}"/>
    <cellStyle name="Normal 2 2 9 2 2 3 2 3" xfId="19455" xr:uid="{79B7CCD1-7278-4A7A-8179-A8A045ADCAAB}"/>
    <cellStyle name="Normal 2 2 9 2 2 3 3" xfId="11908" xr:uid="{D0DF9D12-E17B-4F5A-BF29-D40A46057F9C}"/>
    <cellStyle name="Normal 2 2 9 2 2 3 3 2" xfId="22288" xr:uid="{CAA96B49-6C44-4F06-A5FE-8A23ADE9C980}"/>
    <cellStyle name="Normal 2 2 9 2 2 3 4" xfId="23633" xr:uid="{F3ABB695-C29C-4D78-A2D6-2DB57854EF8E}"/>
    <cellStyle name="Normal 2 2 9 2 2 3 5" xfId="16622" xr:uid="{E8E63A6F-3BAC-4660-B702-4D531F68A43E}"/>
    <cellStyle name="Normal 2 2 9 2 2 4" xfId="5134" xr:uid="{245F6AA6-DEC7-4A7D-84D7-8ABF8C2349C1}"/>
    <cellStyle name="Normal 2 2 9 2 2 4 2" xfId="27625" xr:uid="{FA3F526F-2E22-4801-B38D-2ED231AE2E20}"/>
    <cellStyle name="Normal 2 2 9 2 2 4 3" xfId="14431" xr:uid="{2F23C46D-A3CA-4D0F-800A-1226486D3253}"/>
    <cellStyle name="Normal 2 2 9 2 2 5" xfId="6884" xr:uid="{FD726A48-6A26-4D62-9404-44B64235AA13}"/>
    <cellStyle name="Normal 2 2 9 2 2 5 2" xfId="17264" xr:uid="{5368F018-9882-4B32-AE60-CE0BBB909D46}"/>
    <cellStyle name="Normal 2 2 9 2 2 6" xfId="9717" xr:uid="{076D8BDE-5640-4795-B9E1-DFFA6C399710}"/>
    <cellStyle name="Normal 2 2 9 2 2 6 2" xfId="20097" xr:uid="{1898430F-ED98-427B-A436-7A1B3FE55DCB}"/>
    <cellStyle name="Normal 2 2 9 2 2 7" xfId="24876" xr:uid="{ABAD304C-203D-480C-930A-2F320F0AE843}"/>
    <cellStyle name="Normal 2 2 9 2 2 8" xfId="13175" xr:uid="{47594634-4882-45D2-9BD7-3099E5F1DBEF}"/>
    <cellStyle name="Normal 2 2 9 2 3" xfId="3209" xr:uid="{00000000-0005-0000-0000-000059040000}"/>
    <cellStyle name="Normal 2 2 9 2 3 2" xfId="4477" xr:uid="{8313F3DA-C79F-47A8-BB2A-50CF42D7C8C4}"/>
    <cellStyle name="Normal 2 2 9 2 3 2 2" xfId="9248" xr:uid="{E80E53B4-F3BC-4E22-8BFF-E897CF71AE85}"/>
    <cellStyle name="Normal 2 2 9 2 3 2 2 2" xfId="29237" xr:uid="{A2775098-798B-4AF1-A49C-4B092072D779}"/>
    <cellStyle name="Normal 2 2 9 2 3 2 2 3" xfId="19628" xr:uid="{6284DB13-70E0-403F-91AB-03B380222EBE}"/>
    <cellStyle name="Normal 2 2 9 2 3 2 3" xfId="12081" xr:uid="{FBFDF926-98EA-4AB2-A005-7C70A517C4ED}"/>
    <cellStyle name="Normal 2 2 9 2 3 2 3 2" xfId="22461" xr:uid="{AA14FF73-9E8D-4075-8026-A6A75AC2FF57}"/>
    <cellStyle name="Normal 2 2 9 2 3 2 4" xfId="25607" xr:uid="{93448F87-B803-4E54-A303-8B16EC582DD4}"/>
    <cellStyle name="Normal 2 2 9 2 3 2 5" xfId="16795" xr:uid="{81148CBE-F74A-42AB-A8A2-C2F527673A7B}"/>
    <cellStyle name="Normal 2 2 9 2 3 3" xfId="6266" xr:uid="{CCF43E88-38B9-4FCB-8157-32E2C015215D}"/>
    <cellStyle name="Normal 2 2 9 2 3 3 2" xfId="28286" xr:uid="{AC69E698-AD42-41CF-A493-E1563D085FB5}"/>
    <cellStyle name="Normal 2 2 9 2 3 3 3" xfId="15835" xr:uid="{1E12F699-81BA-43F6-9706-99F09B5E50A5}"/>
    <cellStyle name="Normal 2 2 9 2 3 4" xfId="8288" xr:uid="{3FBBF1CE-6BB3-4F39-AA5A-E5404AB6B76F}"/>
    <cellStyle name="Normal 2 2 9 2 3 4 2" xfId="18668" xr:uid="{EDBE740C-B9E0-4BF7-9035-3A660E1C688E}"/>
    <cellStyle name="Normal 2 2 9 2 3 5" xfId="11121" xr:uid="{D763E040-5FB4-4BA3-B799-6E0881D4CF59}"/>
    <cellStyle name="Normal 2 2 9 2 3 5 2" xfId="21501" xr:uid="{F3FFCCF0-518B-4E63-AB60-2F210EB17F47}"/>
    <cellStyle name="Normal 2 2 9 2 3 6" xfId="25383" xr:uid="{D9145492-127B-4B29-9909-8A59F19CF7CC}"/>
    <cellStyle name="Normal 2 2 9 2 3 7" xfId="13750" xr:uid="{35DC49CF-F7A0-4AD2-8F17-4913E8F088D1}"/>
    <cellStyle name="Normal 2 2 9 2 4" xfId="3207" xr:uid="{00000000-0005-0000-0000-00005A040000}"/>
    <cellStyle name="Normal 2 2 9 2 4 2" xfId="6264" xr:uid="{B7B4F429-72CC-4B01-A5F8-0C529335D655}"/>
    <cellStyle name="Normal 2 2 9 2 4 2 2" xfId="26783" xr:uid="{93E16350-F3BF-4D34-89D7-B9D07719EDD8}"/>
    <cellStyle name="Normal 2 2 9 2 4 2 3" xfId="15833" xr:uid="{D9C9F4E9-2D24-44EB-8BF5-15AD6CFAD07C}"/>
    <cellStyle name="Normal 2 2 9 2 4 3" xfId="8286" xr:uid="{73AFDC4F-E0AB-47D1-B20B-42EEACB2E07F}"/>
    <cellStyle name="Normal 2 2 9 2 4 3 2" xfId="18666" xr:uid="{0C532E37-1A5A-4B9A-B1DB-D07EB8FE32FC}"/>
    <cellStyle name="Normal 2 2 9 2 4 4" xfId="11119" xr:uid="{0875B57E-E03B-40DF-BD59-83999B593E62}"/>
    <cellStyle name="Normal 2 2 9 2 4 4 2" xfId="21499" xr:uid="{D0B66FE5-F5AC-4D88-8ABE-A01FDD7357CE}"/>
    <cellStyle name="Normal 2 2 9 2 4 5" xfId="23669" xr:uid="{52BF81DB-1EBD-4F0A-8845-443421D17A5E}"/>
    <cellStyle name="Normal 2 2 9 2 4 6" xfId="13748" xr:uid="{C218FCF3-95CC-4C06-9930-9B7704114871}"/>
    <cellStyle name="Normal 2 2 9 2 5" xfId="2656" xr:uid="{00000000-0005-0000-0000-00005B040000}"/>
    <cellStyle name="Normal 2 2 9 2 5 2" xfId="5915" xr:uid="{066E98A4-22C7-47F3-8C73-5BDE60E6F5CC}"/>
    <cellStyle name="Normal 2 2 9 2 5 2 2" xfId="28736" xr:uid="{2E3A3116-6CEA-4E37-8B3C-9372A85B73FE}"/>
    <cellStyle name="Normal 2 2 9 2 5 2 3" xfId="15327" xr:uid="{41F1E94F-584B-401E-B971-FE84B3C2D3E5}"/>
    <cellStyle name="Normal 2 2 9 2 5 3" xfId="7780" xr:uid="{931D7A9D-DA69-409F-8D14-CCDF93E8054F}"/>
    <cellStyle name="Normal 2 2 9 2 5 3 2" xfId="18160" xr:uid="{B380321C-8933-4980-9F6A-632936970452}"/>
    <cellStyle name="Normal 2 2 9 2 5 4" xfId="10613" xr:uid="{1B722676-E96F-4773-9FA7-78CE58CC446D}"/>
    <cellStyle name="Normal 2 2 9 2 5 4 2" xfId="20993" xr:uid="{15F1E175-287D-4154-B9DD-670FCF6D7170}"/>
    <cellStyle name="Normal 2 2 9 2 5 5" xfId="25108" xr:uid="{8B2AB8DF-A85E-42E0-8C01-CFAA26ABAD33}"/>
    <cellStyle name="Normal 2 2 9 2 5 6" xfId="13057" xr:uid="{DECB8372-EBEB-47DE-B3E9-29BACCC4346E}"/>
    <cellStyle name="Normal 2 2 9 2 6" xfId="2333" xr:uid="{00000000-0005-0000-0000-000056040000}"/>
    <cellStyle name="Normal 2 2 9 2 6 2" xfId="7459" xr:uid="{095F9ACA-1967-40DC-B76C-2E3068C34CEB}"/>
    <cellStyle name="Normal 2 2 9 2 6 2 2" xfId="17839" xr:uid="{E3132ED5-29A5-48BD-B9B1-3AF52FF49E93}"/>
    <cellStyle name="Normal 2 2 9 2 6 3" xfId="10292" xr:uid="{87F02579-74E7-4385-9A4A-08874974ACC2}"/>
    <cellStyle name="Normal 2 2 9 2 6 3 2" xfId="20672" xr:uid="{CDC89989-730D-42AB-93F0-D15E3FC232FB}"/>
    <cellStyle name="Normal 2 2 9 2 6 4" xfId="25506" xr:uid="{5ACC0668-A923-448C-A5F6-663164FD47CA}"/>
    <cellStyle name="Normal 2 2 9 2 6 5" xfId="15006" xr:uid="{2180B468-4F25-4079-806A-377A4FC24D79}"/>
    <cellStyle name="Normal 2 2 9 2 7" xfId="3848" xr:uid="{0F918769-EAD0-4AAC-89D1-AFD5A0859225}"/>
    <cellStyle name="Normal 2 2 9 2 7 2" xfId="8680" xr:uid="{17702334-6F58-4D1D-8F76-392FB67189FE}"/>
    <cellStyle name="Normal 2 2 9 2 7 2 2" xfId="19060" xr:uid="{E83FBBA5-B865-4F29-AED3-4279815F43B1}"/>
    <cellStyle name="Normal 2 2 9 2 7 3" xfId="11513" xr:uid="{A06F4A4B-CFB1-4587-BC27-6B7C366A5C70}"/>
    <cellStyle name="Normal 2 2 9 2 7 3 2" xfId="21893" xr:uid="{4F8D077A-8920-4403-A492-65E04ABDEB8B}"/>
    <cellStyle name="Normal 2 2 9 2 7 4" xfId="16227" xr:uid="{915258C8-FFAE-4D71-A04E-FA609227AEAA}"/>
    <cellStyle name="Normal 2 2 9 2 8" xfId="5133" xr:uid="{CB51AE57-2149-4880-9609-D38187E012F9}"/>
    <cellStyle name="Normal 2 2 9 2 8 2" xfId="14430" xr:uid="{8A864F12-A3AA-4C15-83D8-8C9A59A52F33}"/>
    <cellStyle name="Normal 2 2 9 2 9" xfId="6883" xr:uid="{C467FDC2-4DB3-4A1D-9E21-AA019FB5FE93}"/>
    <cellStyle name="Normal 2 2 9 2 9 2" xfId="17263" xr:uid="{683B7DA7-1DCE-443A-B5D9-67FAD3561361}"/>
    <cellStyle name="Normal 2 2 9 3" xfId="782" xr:uid="{00000000-0005-0000-0000-0000BA040000}"/>
    <cellStyle name="Normal 2 2 9 3 2" xfId="3210" xr:uid="{00000000-0005-0000-0000-00005D040000}"/>
    <cellStyle name="Normal 2 2 9 3 2 2" xfId="6267" xr:uid="{2D39B0E6-DA01-474A-9F40-B5BCFAC53C15}"/>
    <cellStyle name="Normal 2 2 9 3 2 2 2" xfId="25384" xr:uid="{C4656239-B8BC-443D-853E-F056987458DC}"/>
    <cellStyle name="Normal 2 2 9 3 2 2 3" xfId="25859" xr:uid="{66097556-E49B-4F4C-8635-B96452D3A406}"/>
    <cellStyle name="Normal 2 2 9 3 2 2 4" xfId="15836" xr:uid="{5D12FDC6-4F4B-4742-80B9-35B01350A1F5}"/>
    <cellStyle name="Normal 2 2 9 3 2 3" xfId="8289" xr:uid="{C04C5994-F831-42BD-90BC-7748B06BE714}"/>
    <cellStyle name="Normal 2 2 9 3 2 3 2" xfId="28885" xr:uid="{B9B8D372-0877-44FD-830D-3BF7BDF9DD7F}"/>
    <cellStyle name="Normal 2 2 9 3 2 3 3" xfId="18669" xr:uid="{3DF00537-A76D-447F-855A-ED35DC09FE27}"/>
    <cellStyle name="Normal 2 2 9 3 2 4" xfId="11122" xr:uid="{71FCBC8A-BA68-40C6-AB05-C08B6BB06E3D}"/>
    <cellStyle name="Normal 2 2 9 3 2 4 2" xfId="21502" xr:uid="{07FAC4F6-9AA7-44B9-B5BC-E1D15A92E555}"/>
    <cellStyle name="Normal 2 2 9 3 2 5" xfId="24333" xr:uid="{D30AE943-4C2B-4A0A-B6D6-D40C34E2C1FC}"/>
    <cellStyle name="Normal 2 2 9 3 2 6" xfId="13751" xr:uid="{7F3501BC-CFB5-4D54-8025-838897D480A6}"/>
    <cellStyle name="Normal 2 2 9 3 3" xfId="2738" xr:uid="{00000000-0005-0000-0000-00005E040000}"/>
    <cellStyle name="Normal 2 2 9 3 3 2" xfId="5955" xr:uid="{CA157C0C-9946-47FB-8046-B4118CED5502}"/>
    <cellStyle name="Normal 2 2 9 3 3 2 2" xfId="27631" xr:uid="{0832856C-A4A1-46D5-A04B-C16C014805C7}"/>
    <cellStyle name="Normal 2 2 9 3 3 2 3" xfId="15408" xr:uid="{87F9BCF7-26E8-4CFE-AAE2-2AE359D46526}"/>
    <cellStyle name="Normal 2 2 9 3 3 3" xfId="7861" xr:uid="{6C8BC6E1-66F6-4088-9D06-12D6397B34CE}"/>
    <cellStyle name="Normal 2 2 9 3 3 3 2" xfId="18241" xr:uid="{C1AEDF79-5688-48D9-BB5F-4443F978B2D7}"/>
    <cellStyle name="Normal 2 2 9 3 3 4" xfId="10694" xr:uid="{1E554B85-7C58-4404-B8DA-DDFB13DA88CA}"/>
    <cellStyle name="Normal 2 2 9 3 3 4 2" xfId="21074" xr:uid="{398ED5F8-6BA0-4FA3-B54A-3D345AA9D874}"/>
    <cellStyle name="Normal 2 2 9 3 3 5" xfId="23532" xr:uid="{66FA9E7D-DB2A-42CB-9CC1-8544D5CCF801}"/>
    <cellStyle name="Normal 2 2 9 3 3 6" xfId="13174" xr:uid="{2F8F91B4-B11E-421A-A325-03EAD955C403}"/>
    <cellStyle name="Normal 2 2 9 3 4" xfId="4167" xr:uid="{FEB2FCC6-654F-434C-915F-516E367874F6}"/>
    <cellStyle name="Normal 2 2 9 3 4 2" xfId="8938" xr:uid="{A9821F10-8F72-4E8A-BDA2-3A2376E9360F}"/>
    <cellStyle name="Normal 2 2 9 3 4 2 2" xfId="29033" xr:uid="{1CB40375-5086-42D8-8885-66B42A40EFCF}"/>
    <cellStyle name="Normal 2 2 9 3 4 2 3" xfId="19318" xr:uid="{6D20E4E7-A0F4-465C-A2D5-52BB620504B2}"/>
    <cellStyle name="Normal 2 2 9 3 4 3" xfId="11771" xr:uid="{D87D4F8C-C2DF-4B10-BE47-9078CC604945}"/>
    <cellStyle name="Normal 2 2 9 3 4 3 2" xfId="22151" xr:uid="{11C94CFB-BF39-4075-9EA9-95DC12699D91}"/>
    <cellStyle name="Normal 2 2 9 3 4 4" xfId="24721" xr:uid="{0CAC1D0B-164D-4449-98BB-B0A088896CF1}"/>
    <cellStyle name="Normal 2 2 9 3 4 5" xfId="16485" xr:uid="{5EE6D20E-DD12-42B4-9D95-F43D84C6E645}"/>
    <cellStyle name="Normal 2 2 9 3 5" xfId="5135" xr:uid="{8F6503DE-4DD2-4276-8C13-F64470D91849}"/>
    <cellStyle name="Normal 2 2 9 3 5 2" xfId="27228" xr:uid="{1DB8C7D0-5465-403D-AA5E-C8B10D5727A7}"/>
    <cellStyle name="Normal 2 2 9 3 5 3" xfId="14432" xr:uid="{A5BEBA1A-0BAC-4895-BF49-67CD6C7D4BCE}"/>
    <cellStyle name="Normal 2 2 9 3 6" xfId="6885" xr:uid="{D51A0510-A5CA-4ACB-BD8C-0F4B9BC12523}"/>
    <cellStyle name="Normal 2 2 9 3 6 2" xfId="17265" xr:uid="{479A240C-41B7-436D-949C-CE5F0F19A676}"/>
    <cellStyle name="Normal 2 2 9 3 7" xfId="9718" xr:uid="{89CE7C24-6BF3-4902-ABB6-96B10B2FBB84}"/>
    <cellStyle name="Normal 2 2 9 3 7 2" xfId="20098" xr:uid="{11556F6B-9D61-475C-BEF8-37F48BB4F626}"/>
    <cellStyle name="Normal 2 2 9 3 8" xfId="22786" xr:uid="{9C66E7C5-1CD0-4DCF-A016-59965DFC2551}"/>
    <cellStyle name="Normal 2 2 9 3 9" xfId="12724" xr:uid="{FF18E998-1704-41C2-BBEA-6237A32D147E}"/>
    <cellStyle name="Normal 2 2 9 4" xfId="783" xr:uid="{00000000-0005-0000-0000-0000BB040000}"/>
    <cellStyle name="Normal 2 2 9 4 2" xfId="4478" xr:uid="{2362C482-E221-495B-A354-A7272537504C}"/>
    <cellStyle name="Normal 2 2 9 4 2 2" xfId="9249" xr:uid="{82B3185A-4D0E-48D1-B44F-6BC0DD3BAA10}"/>
    <cellStyle name="Normal 2 2 9 4 2 2 2" xfId="29238" xr:uid="{054C77C3-338F-4438-9C03-0948B3A815A7}"/>
    <cellStyle name="Normal 2 2 9 4 2 2 3" xfId="19629" xr:uid="{D973F2FA-31B8-4A99-9C9E-0B85E23657FB}"/>
    <cellStyle name="Normal 2 2 9 4 2 3" xfId="12082" xr:uid="{88842306-2D0F-47F7-A6B7-38FA18A8BE23}"/>
    <cellStyle name="Normal 2 2 9 4 2 3 2" xfId="22462" xr:uid="{617208F0-696B-428C-8DE5-F78444531BA4}"/>
    <cellStyle name="Normal 2 2 9 4 2 4" xfId="24533" xr:uid="{D0D79DD2-3E3D-4A7F-B862-6DF0B1F4B4DD}"/>
    <cellStyle name="Normal 2 2 9 4 2 5" xfId="16796" xr:uid="{DB8D4652-4D6D-4810-8B3D-5210F22E6A1C}"/>
    <cellStyle name="Normal 2 2 9 4 3" xfId="5136" xr:uid="{E9254D01-BFB0-402E-8D52-577A6300D105}"/>
    <cellStyle name="Normal 2 2 9 4 3 2" xfId="27865" xr:uid="{C90B883F-4BE4-4F2F-BC2A-CE93656741F3}"/>
    <cellStyle name="Normal 2 2 9 4 3 3" xfId="14433" xr:uid="{212F0685-2D21-4A1A-BFF9-C490BE9112DB}"/>
    <cellStyle name="Normal 2 2 9 4 4" xfId="6886" xr:uid="{D2E6984A-27CB-4F5F-926F-84B2AD048FF4}"/>
    <cellStyle name="Normal 2 2 9 4 4 2" xfId="17266" xr:uid="{9162E991-4889-41FF-BA25-F3773EA10E60}"/>
    <cellStyle name="Normal 2 2 9 4 5" xfId="9719" xr:uid="{7ADA9F6F-75BB-4559-B04B-0B2186D06BA4}"/>
    <cellStyle name="Normal 2 2 9 4 5 2" xfId="20099" xr:uid="{C6F61D03-9224-494C-9E9F-EA2D76108A8F}"/>
    <cellStyle name="Normal 2 2 9 4 6" xfId="23897" xr:uid="{6B65C735-A254-4FFA-81E7-3E81A6CB83CF}"/>
    <cellStyle name="Normal 2 2 9 4 7" xfId="13752" xr:uid="{CF41414D-EF66-49D0-89CA-717D1B7EFB5E}"/>
    <cellStyle name="Normal 2 2 9 5" xfId="2908" xr:uid="{00000000-0005-0000-0000-000060040000}"/>
    <cellStyle name="Normal 2 2 9 5 2" xfId="6093" xr:uid="{37308E7F-B354-4837-8AB8-6A00B87C44A8}"/>
    <cellStyle name="Normal 2 2 9 5 2 2" xfId="25631" xr:uid="{274D68A6-4AC9-4AE4-A5B5-F8EF1F0D5761}"/>
    <cellStyle name="Normal 2 2 9 5 2 3" xfId="26809" xr:uid="{0EF4F193-EFA2-4A8C-BE91-8711529663F0}"/>
    <cellStyle name="Normal 2 2 9 5 2 4" xfId="15571" xr:uid="{76171DE7-4B64-4499-B37F-8A00D8588858}"/>
    <cellStyle name="Normal 2 2 9 5 3" xfId="8024" xr:uid="{E5ABCE4A-2750-4DE7-8801-3C1797140E86}"/>
    <cellStyle name="Normal 2 2 9 5 3 2" xfId="26452" xr:uid="{B0CBD696-8FF6-45FA-BBB1-A52347B32FE1}"/>
    <cellStyle name="Normal 2 2 9 5 3 3" xfId="18404" xr:uid="{0B10E619-CD0B-4530-8AF2-0CFEF6F96613}"/>
    <cellStyle name="Normal 2 2 9 5 4" xfId="10857" xr:uid="{C4A97003-54B9-485F-9DC3-3A90E0E98911}"/>
    <cellStyle name="Normal 2 2 9 5 4 2" xfId="21237" xr:uid="{B2BD5171-07AB-4494-95AD-84D624E33E80}"/>
    <cellStyle name="Normal 2 2 9 5 5" xfId="24817" xr:uid="{351993E5-0C93-4305-A53D-BD7DF217C1D9}"/>
    <cellStyle name="Normal 2 2 9 5 6" xfId="13422" xr:uid="{90038945-AB67-4587-BCA3-8445C4049B75}"/>
    <cellStyle name="Normal 2 2 9 6" xfId="2505" xr:uid="{00000000-0005-0000-0000-000061040000}"/>
    <cellStyle name="Normal 2 2 9 6 2" xfId="5784" xr:uid="{99F00FA8-1C72-462C-986D-098929DDBBCD}"/>
    <cellStyle name="Normal 2 2 9 6 2 2" xfId="26275" xr:uid="{754D8D62-5814-4C0C-A531-1E296D13A397}"/>
    <cellStyle name="Normal 2 2 9 6 2 3" xfId="15176" xr:uid="{58736A76-0640-4F58-A9CC-0974276567D3}"/>
    <cellStyle name="Normal 2 2 9 6 3" xfId="7629" xr:uid="{66D056DA-CA68-4D77-A082-6CF8276E79B6}"/>
    <cellStyle name="Normal 2 2 9 6 3 2" xfId="18009" xr:uid="{C20690F7-80B9-4ED5-96CA-C224C49DD706}"/>
    <cellStyle name="Normal 2 2 9 6 4" xfId="10462" xr:uid="{5FA20005-EFBC-4345-AB55-D6B0B1C08945}"/>
    <cellStyle name="Normal 2 2 9 6 4 2" xfId="20842" xr:uid="{878CD430-7F17-4A9F-8EAB-2DBCEBCDB694}"/>
    <cellStyle name="Normal 2 2 9 6 5" xfId="23143" xr:uid="{23FE7488-E8F4-40A5-9259-94282E8DA33D}"/>
    <cellStyle name="Normal 2 2 9 6 6" xfId="12892" xr:uid="{FC830CD8-3471-4BDF-8C41-641F6B16E563}"/>
    <cellStyle name="Normal 2 2 9 7" xfId="2261" xr:uid="{00000000-0005-0000-0000-000055040000}"/>
    <cellStyle name="Normal 2 2 9 7 2" xfId="7387" xr:uid="{EE74E906-B95A-4AB1-9CE9-DBC558707711}"/>
    <cellStyle name="Normal 2 2 9 7 2 2" xfId="17767" xr:uid="{8269C437-07F7-4931-A0BD-24CABA577458}"/>
    <cellStyle name="Normal 2 2 9 7 3" xfId="10220" xr:uid="{BB514019-6FF5-4114-B8C4-6676DD5F8790}"/>
    <cellStyle name="Normal 2 2 9 7 3 2" xfId="20600" xr:uid="{A8F49CE9-37D1-4F8A-89E3-8039BE91ECDC}"/>
    <cellStyle name="Normal 2 2 9 7 4" xfId="22871" xr:uid="{D303FCCE-F40D-463A-A780-4CE811BD7827}"/>
    <cellStyle name="Normal 2 2 9 7 5" xfId="14934" xr:uid="{F86A18D8-C7DF-48AB-8EDA-F9A1BAF34F45}"/>
    <cellStyle name="Normal 2 2 9 8" xfId="3940" xr:uid="{96E0C2AE-9DCB-4C66-8281-C0A9CC7202B4}"/>
    <cellStyle name="Normal 2 2 9 8 2" xfId="8771" xr:uid="{6D375651-796F-482E-BEDF-D8B7B596C8E2}"/>
    <cellStyle name="Normal 2 2 9 8 2 2" xfId="19151" xr:uid="{256C7DC4-4D46-4D28-99C4-BD1827B0AC3E}"/>
    <cellStyle name="Normal 2 2 9 8 3" xfId="11604" xr:uid="{52340EEA-7A47-46AE-BFEA-789AAC2A9B97}"/>
    <cellStyle name="Normal 2 2 9 8 3 2" xfId="21984" xr:uid="{4ED2DC6C-96A3-4FDB-B281-60419CF414B7}"/>
    <cellStyle name="Normal 2 2 9 8 4" xfId="16318" xr:uid="{C4A7D629-C3DD-4EE4-8EEA-12322EF71CB7}"/>
    <cellStyle name="Normal 2 2 9 9" xfId="5132" xr:uid="{A06390DB-BBFA-486C-ADF2-9350D719BB3F}"/>
    <cellStyle name="Normal 2 2 9 9 2" xfId="14429" xr:uid="{2BA6E952-82D0-4EF4-B62B-56E2C51F8061}"/>
    <cellStyle name="Normal 2 20" xfId="25547" xr:uid="{8C07E1A6-A1CC-4080-84CB-6FD0AE66A6D9}"/>
    <cellStyle name="Normal 2 20 2" xfId="25745" xr:uid="{307D95C4-C3D3-4858-8958-4CE880C31BF9}"/>
    <cellStyle name="Normal 2 21" xfId="22711" xr:uid="{946996B7-D821-4E03-9730-38F8FCB07445}"/>
    <cellStyle name="Normal 2 22" xfId="23636" xr:uid="{A4E39459-462C-454A-A30C-B043BE56C80C}"/>
    <cellStyle name="Normal 2 23" xfId="12386" xr:uid="{E65DE861-3430-4CC0-B8E2-F1AE8E21C22C}"/>
    <cellStyle name="Normal 2 24" xfId="29563" xr:uid="{8B3042BB-E780-4116-ACB4-69BF5D526462}"/>
    <cellStyle name="Normal 2 25" xfId="30100" xr:uid="{5AB8A7DA-FFAA-4EB5-9950-87FFA7645D23}"/>
    <cellStyle name="Normal 2 3" xfId="784" xr:uid="{00000000-0005-0000-0000-0000BC040000}"/>
    <cellStyle name="Normal 2 3 2" xfId="29565" xr:uid="{F18019D2-0B1A-48F3-A5C5-3D5F4CA2DF1A}"/>
    <cellStyle name="Normal 2 3 2 2" xfId="29628" xr:uid="{656E65D2-23FD-4E43-B6BE-DB53AC61741A}"/>
    <cellStyle name="Normal 2 3 2 3" xfId="29594" xr:uid="{82C16487-6617-4685-AEC1-6C7043E9D731}"/>
    <cellStyle name="Normal 2 4" xfId="785" xr:uid="{00000000-0005-0000-0000-0000BD040000}"/>
    <cellStyle name="Normal 2 4 2" xfId="29567" xr:uid="{8285FB9B-A599-4592-A61F-F7A876DCE316}"/>
    <cellStyle name="Normal 2 4 3" xfId="29566" xr:uid="{11DD0961-B7F5-48F1-BEE3-E9918CE52AA0}"/>
    <cellStyle name="Normal 2 5" xfId="786" xr:uid="{00000000-0005-0000-0000-0000BE040000}"/>
    <cellStyle name="Normal 2 5 10" xfId="787" xr:uid="{00000000-0005-0000-0000-0000BF040000}"/>
    <cellStyle name="Normal 2 5 10 2" xfId="3211" xr:uid="{00000000-0005-0000-0000-000066040000}"/>
    <cellStyle name="Normal 2 5 10 2 2" xfId="6268" xr:uid="{BB570923-EB98-4E0A-A52E-B4A7D9FAB640}"/>
    <cellStyle name="Normal 2 5 10 2 2 2" xfId="28718" xr:uid="{5F5F8159-8F49-4161-AE72-F6F10E85D3B5}"/>
    <cellStyle name="Normal 2 5 10 2 2 3" xfId="15837" xr:uid="{4324C264-E210-4C34-B4F6-2998CC94C58C}"/>
    <cellStyle name="Normal 2 5 10 2 3" xfId="8290" xr:uid="{D24D90A7-DC6C-4EDA-9592-6191A6C11F6A}"/>
    <cellStyle name="Normal 2 5 10 2 3 2" xfId="18670" xr:uid="{EAC5383B-5809-41BD-8073-95280C01FF36}"/>
    <cellStyle name="Normal 2 5 10 2 4" xfId="11123" xr:uid="{C8439742-051E-4ABE-9CB3-AA49C50B305A}"/>
    <cellStyle name="Normal 2 5 10 2 4 2" xfId="21503" xr:uid="{C20AE42A-BAD0-41E5-B8AB-06260DFE89CD}"/>
    <cellStyle name="Normal 2 5 10 2 5" xfId="23830" xr:uid="{80B8D4F9-2934-4D7A-BC9A-BF723751EF12}"/>
    <cellStyle name="Normal 2 5 10 2 6" xfId="13753" xr:uid="{55EE152E-587A-4ED0-91D8-A91793FF282A}"/>
    <cellStyle name="Normal 2 5 10 3" xfId="4119" xr:uid="{DDB8ACD5-94B4-4458-86EE-644F5AE09792}"/>
    <cellStyle name="Normal 2 5 10 3 2" xfId="8890" xr:uid="{EF530358-A2BC-41AF-895D-3DE813854A26}"/>
    <cellStyle name="Normal 2 5 10 3 2 2" xfId="29004" xr:uid="{BAA8C525-3BA7-44D3-AFCB-1185746F267E}"/>
    <cellStyle name="Normal 2 5 10 3 2 3" xfId="19270" xr:uid="{04ACBD67-1562-4A9A-BCEC-7BA8F903CE24}"/>
    <cellStyle name="Normal 2 5 10 3 3" xfId="11723" xr:uid="{AFB8A9D2-2B05-4E6F-BF1B-033DE40C0E1D}"/>
    <cellStyle name="Normal 2 5 10 3 3 2" xfId="22103" xr:uid="{A5BA9508-4759-408B-A6BF-B9D8634B3BAD}"/>
    <cellStyle name="Normal 2 5 10 3 4" xfId="24190" xr:uid="{A9E07380-D1BA-4535-9303-56888FAC8040}"/>
    <cellStyle name="Normal 2 5 10 3 5" xfId="16437" xr:uid="{C1FDBDBD-D88E-44A0-87B5-4724356DA33F}"/>
    <cellStyle name="Normal 2 5 10 4" xfId="5138" xr:uid="{496D32EC-DDFF-4EDD-A308-A2AE93E9F8B1}"/>
    <cellStyle name="Normal 2 5 10 4 2" xfId="24078" xr:uid="{7ECB6E9A-F36D-494A-AB71-30687663ED72}"/>
    <cellStyle name="Normal 2 5 10 4 3" xfId="28013" xr:uid="{91CED4CF-F180-4B9C-83CD-484CBD483A1E}"/>
    <cellStyle name="Normal 2 5 10 4 4" xfId="14435" xr:uid="{37C093D4-CD1C-4EA5-92F8-E433DAF86FDD}"/>
    <cellStyle name="Normal 2 5 10 5" xfId="6888" xr:uid="{C63BBBE3-D939-40B3-9EF4-C31A308605D9}"/>
    <cellStyle name="Normal 2 5 10 5 2" xfId="26600" xr:uid="{93F8A69A-2E39-499E-BB48-B66C048A9AC1}"/>
    <cellStyle name="Normal 2 5 10 5 3" xfId="17268" xr:uid="{0AF9C638-D7BF-4047-AAB7-143EFC618AB0}"/>
    <cellStyle name="Normal 2 5 10 6" xfId="9721" xr:uid="{937EB46E-F31B-420F-AD2A-16F82EBE2377}"/>
    <cellStyle name="Normal 2 5 10 6 2" xfId="20101" xr:uid="{10C10AB9-61A9-4274-9022-41E9537602AB}"/>
    <cellStyle name="Normal 2 5 10 7" xfId="24246" xr:uid="{02D79B2E-D591-4F79-889B-EEEFA7048349}"/>
    <cellStyle name="Normal 2 5 10 8" xfId="12661" xr:uid="{C7BC99CF-0783-4E1F-BB67-EDD91842DE03}"/>
    <cellStyle name="Normal 2 5 11" xfId="788" xr:uid="{00000000-0005-0000-0000-0000C0040000}"/>
    <cellStyle name="Normal 2 5 11 2" xfId="5139" xr:uid="{F005D30F-FF67-45E9-A450-26698085BABC}"/>
    <cellStyle name="Normal 2 5 11 2 2" xfId="24818" xr:uid="{008FDD4D-49A9-4BAF-BBA3-0E6B47ABC6DA}"/>
    <cellStyle name="Normal 2 5 11 2 3" xfId="26797" xr:uid="{B705362F-4C68-48B1-8997-9814484B93F3}"/>
    <cellStyle name="Normal 2 5 11 2 4" xfId="14436" xr:uid="{7EE87423-A796-4F51-8DFD-52589EF113D6}"/>
    <cellStyle name="Normal 2 5 11 3" xfId="6889" xr:uid="{9342098C-48F1-4F2B-9DD6-F182EDB8FE95}"/>
    <cellStyle name="Normal 2 5 11 3 2" xfId="26999" xr:uid="{B3C9FD38-4A6F-4077-8BAB-0AD1D9A12233}"/>
    <cellStyle name="Normal 2 5 11 3 3" xfId="17269" xr:uid="{3279319A-C6BB-4F64-BC8B-351BF97426E6}"/>
    <cellStyle name="Normal 2 5 11 4" xfId="9722" xr:uid="{E53A3328-A7EF-467F-B730-4075A2473213}"/>
    <cellStyle name="Normal 2 5 11 4 2" xfId="20102" xr:uid="{FD5C7BF8-B5BD-4C7D-9F3B-7D99FCDC4075}"/>
    <cellStyle name="Normal 2 5 11 5" xfId="24244" xr:uid="{3788D9FA-66EB-47C5-9AEC-7332395FD6AF}"/>
    <cellStyle name="Normal 2 5 11 6" xfId="13359" xr:uid="{B01AB50D-938E-4718-A14C-7D42ECB88508}"/>
    <cellStyle name="Normal 2 5 12" xfId="2436" xr:uid="{00000000-0005-0000-0000-000068040000}"/>
    <cellStyle name="Normal 2 5 12 2" xfId="5730" xr:uid="{096EF621-B617-4627-98A1-6862B4F3B620}"/>
    <cellStyle name="Normal 2 5 12 2 2" xfId="26624" xr:uid="{DD4E1CB5-4B42-4295-A8A0-3B7AE1DAE113}"/>
    <cellStyle name="Normal 2 5 12 2 3" xfId="15107" xr:uid="{2C8232ED-F690-4082-926E-DB18085C5A02}"/>
    <cellStyle name="Normal 2 5 12 3" xfId="7560" xr:uid="{36C148BE-855D-4899-98EC-529E064364D5}"/>
    <cellStyle name="Normal 2 5 12 3 2" xfId="17940" xr:uid="{CEC03613-AB80-4C38-9B21-BDC899AC009A}"/>
    <cellStyle name="Normal 2 5 12 4" xfId="10393" xr:uid="{F0C15155-4B9D-4A0F-9507-2F92A24BFE07}"/>
    <cellStyle name="Normal 2 5 12 4 2" xfId="20773" xr:uid="{A49E76F3-A2AD-4C67-8430-BB24CD8F3F8C}"/>
    <cellStyle name="Normal 2 5 12 5" xfId="23766" xr:uid="{A1CE3D32-0046-48AD-B09B-D4083067B680}"/>
    <cellStyle name="Normal 2 5 12 6" xfId="12822" xr:uid="{86ACC9CC-F44C-4117-9AB4-6A9559F76DDC}"/>
    <cellStyle name="Normal 2 5 13" xfId="2163" xr:uid="{00000000-0005-0000-0000-000064040000}"/>
    <cellStyle name="Normal 2 5 13 2" xfId="7289" xr:uid="{ABEA086E-CEFA-489D-BD20-6B107CD1870B}"/>
    <cellStyle name="Normal 2 5 13 2 2" xfId="26578" xr:uid="{D260554D-4353-4EC1-B66F-311507496991}"/>
    <cellStyle name="Normal 2 5 13 2 3" xfId="17669" xr:uid="{8EBF220B-282E-41A7-AF41-C534F17701C9}"/>
    <cellStyle name="Normal 2 5 13 3" xfId="10122" xr:uid="{6A476768-D707-4ED5-BCB1-303E7DA4C769}"/>
    <cellStyle name="Normal 2 5 13 3 2" xfId="20502" xr:uid="{B3A61B77-C986-48B7-9343-6A8688595B2C}"/>
    <cellStyle name="Normal 2 5 13 4" xfId="22805" xr:uid="{6B0BA96D-35B7-49F7-830B-F9BFD253AA3E}"/>
    <cellStyle name="Normal 2 5 13 5" xfId="14836" xr:uid="{33123260-80D1-46FD-B871-43C333B6E120}"/>
    <cellStyle name="Normal 2 5 14" xfId="3943" xr:uid="{4DF58CCA-A726-4F51-8773-D10E59D234F1}"/>
    <cellStyle name="Normal 2 5 14 2" xfId="8774" xr:uid="{93949D46-D187-4026-9884-5EC9985C6C90}"/>
    <cellStyle name="Normal 2 5 14 2 2" xfId="19154" xr:uid="{AADD6B47-A051-4A52-B750-D6214780511B}"/>
    <cellStyle name="Normal 2 5 14 3" xfId="11607" xr:uid="{3030196D-AC29-4CC1-A4E3-429340782493}"/>
    <cellStyle name="Normal 2 5 14 3 2" xfId="21987" xr:uid="{B844FA76-9644-4BA7-AE11-FDA85DD4D7AB}"/>
    <cellStyle name="Normal 2 5 14 4" xfId="28132" xr:uid="{37A0DECA-5050-4AE6-BB44-4BBEC15BCA14}"/>
    <cellStyle name="Normal 2 5 14 5" xfId="16321" xr:uid="{9CBA3C09-DDE3-4A3A-B6FE-98AABDE829D0}"/>
    <cellStyle name="Normal 2 5 15" xfId="5137" xr:uid="{1552226D-8AD7-45BC-AC77-D1272FF83047}"/>
    <cellStyle name="Normal 2 5 15 2" xfId="14434" xr:uid="{8ABFF19D-954D-4F51-83EE-1B64AB4EC3AA}"/>
    <cellStyle name="Normal 2 5 16" xfId="6887" xr:uid="{E34B52DD-0D95-4E57-BBDB-84BDBA808D26}"/>
    <cellStyle name="Normal 2 5 16 2" xfId="17267" xr:uid="{FE68BB87-5ED9-416F-8B0B-1BBFB56CE6A4}"/>
    <cellStyle name="Normal 2 5 17" xfId="9720" xr:uid="{71B0E6CE-EC01-41D8-A4CF-0F31019EB11C}"/>
    <cellStyle name="Normal 2 5 17 2" xfId="20100" xr:uid="{A2897E3B-E47D-46A7-84AE-5CD93504EFEE}"/>
    <cellStyle name="Normal 2 5 18" xfId="24436" xr:uid="{282C5376-98C7-49DE-A520-F11DB1848102}"/>
    <cellStyle name="Normal 2 5 19" xfId="12394" xr:uid="{A5866C7D-4474-4E5B-A25F-02BFD262B28F}"/>
    <cellStyle name="Normal 2 5 2" xfId="789" xr:uid="{00000000-0005-0000-0000-0000C1040000}"/>
    <cellStyle name="Normal 2 5 2 10" xfId="5140" xr:uid="{5E4C7B78-933D-4945-8AEB-9937483272E2}"/>
    <cellStyle name="Normal 2 5 2 10 2" xfId="14437" xr:uid="{DFD9B2B3-2BCF-4C25-B678-8DFD6BBF2B8E}"/>
    <cellStyle name="Normal 2 5 2 11" xfId="6890" xr:uid="{D9368D94-A4FA-4857-9E07-D8B06B15D57E}"/>
    <cellStyle name="Normal 2 5 2 11 2" xfId="17270" xr:uid="{467655A8-F471-42A9-962E-68A05B36F8F6}"/>
    <cellStyle name="Normal 2 5 2 12" xfId="9723" xr:uid="{84496DC4-5C98-4F69-8436-A24D80912824}"/>
    <cellStyle name="Normal 2 5 2 12 2" xfId="20103" xr:uid="{D0C5DC80-66E8-42C1-AD5B-5C6E8F8A713F}"/>
    <cellStyle name="Normal 2 5 2 13" xfId="25178" xr:uid="{EC0F43C9-DBE0-4237-89D9-7AD8DC19F42E}"/>
    <cellStyle name="Normal 2 5 2 14" xfId="12420" xr:uid="{153135D3-00A7-45C2-8D52-0FCBDF0AC3C4}"/>
    <cellStyle name="Normal 2 5 2 2" xfId="790" xr:uid="{00000000-0005-0000-0000-0000C2040000}"/>
    <cellStyle name="Normal 2 5 2 2 10" xfId="6891" xr:uid="{E69D7650-486A-4491-800D-8F6D2504A896}"/>
    <cellStyle name="Normal 2 5 2 2 10 2" xfId="17271" xr:uid="{35F78DB7-03B7-43A3-895E-E46CB3E61D12}"/>
    <cellStyle name="Normal 2 5 2 2 11" xfId="9724" xr:uid="{A2374A83-C013-4CC2-A2DA-A768BC6DD1AF}"/>
    <cellStyle name="Normal 2 5 2 2 11 2" xfId="20104" xr:uid="{9CF102B4-BB9D-4FBF-A167-95DF46575A40}"/>
    <cellStyle name="Normal 2 5 2 2 12" xfId="23418" xr:uid="{AAF76358-571E-44F1-BBA4-5EEF5DABC461}"/>
    <cellStyle name="Normal 2 5 2 2 13" xfId="12480" xr:uid="{956D1D4A-D7F9-4B2D-BFE3-178543F91DF7}"/>
    <cellStyle name="Normal 2 5 2 2 2" xfId="791" xr:uid="{00000000-0005-0000-0000-0000C3040000}"/>
    <cellStyle name="Normal 2 5 2 2 2 10" xfId="13045" xr:uid="{C1BC4533-3E99-4779-BD5A-8281B4F68D49}"/>
    <cellStyle name="Normal 2 5 2 2 2 2" xfId="2742" xr:uid="{00000000-0005-0000-0000-00006C040000}"/>
    <cellStyle name="Normal 2 5 2 2 2 2 2" xfId="3214" xr:uid="{00000000-0005-0000-0000-00006D040000}"/>
    <cellStyle name="Normal 2 5 2 2 2 2 2 2" xfId="6271" xr:uid="{1F60F743-6634-4AA0-956C-50EA423C2DBB}"/>
    <cellStyle name="Normal 2 5 2 2 2 2 2 2 2" xfId="26707" xr:uid="{8E9EC44E-3D2B-402F-8E0F-730780C68AD0}"/>
    <cellStyle name="Normal 2 5 2 2 2 2 2 2 3" xfId="15840" xr:uid="{C7CCCB08-9E97-4003-A666-90BA8338079A}"/>
    <cellStyle name="Normal 2 5 2 2 2 2 2 3" xfId="8293" xr:uid="{746ED92A-4C36-47EA-B1E1-5D85EF50B979}"/>
    <cellStyle name="Normal 2 5 2 2 2 2 2 3 2" xfId="18673" xr:uid="{4F8F5E0A-42CF-4B14-8FC0-C80052C09717}"/>
    <cellStyle name="Normal 2 5 2 2 2 2 2 4" xfId="11126" xr:uid="{AB268A94-0A26-4D5B-9C10-AFABD460EAE7}"/>
    <cellStyle name="Normal 2 5 2 2 2 2 2 4 2" xfId="21506" xr:uid="{DD2C4C44-961D-43D9-96DD-698D8876E680}"/>
    <cellStyle name="Normal 2 5 2 2 2 2 2 5" xfId="24502" xr:uid="{B12373CE-A6D4-4B8B-8D2B-AE7DC049519C}"/>
    <cellStyle name="Normal 2 5 2 2 2 2 2 6" xfId="13756" xr:uid="{252D745E-372A-4110-9AA9-270F2D31A616}"/>
    <cellStyle name="Normal 2 5 2 2 2 2 3" xfId="4306" xr:uid="{8AEEB3DE-61B6-4FE7-AAE0-3DAE26A51726}"/>
    <cellStyle name="Normal 2 5 2 2 2 2 3 2" xfId="9077" xr:uid="{371B2CD9-BE12-46CB-B681-68BBCED36EC2}"/>
    <cellStyle name="Normal 2 5 2 2 2 2 3 2 2" xfId="29120" xr:uid="{B54BA6AD-664A-44A1-8BE5-620E3C67CD29}"/>
    <cellStyle name="Normal 2 5 2 2 2 2 3 2 3" xfId="19457" xr:uid="{08EA89A7-045C-4B3A-B081-E913B141AC40}"/>
    <cellStyle name="Normal 2 5 2 2 2 2 3 3" xfId="11910" xr:uid="{168DAC8F-2DA8-4EC2-B395-1396EA01EC77}"/>
    <cellStyle name="Normal 2 5 2 2 2 2 3 3 2" xfId="22290" xr:uid="{E1B7EF95-0888-4BAD-9712-ECB0A335DC93}"/>
    <cellStyle name="Normal 2 5 2 2 2 2 3 4" xfId="24850" xr:uid="{4D32A168-7AA7-4D6B-9397-C30D355B2B6A}"/>
    <cellStyle name="Normal 2 5 2 2 2 2 3 5" xfId="16624" xr:uid="{802E9D0C-24CF-4285-A4D4-FDCD9177C3AD}"/>
    <cellStyle name="Normal 2 5 2 2 2 2 4" xfId="5959" xr:uid="{3ED9C625-B21E-47E8-A34C-ADCFCCE51054}"/>
    <cellStyle name="Normal 2 5 2 2 2 2 4 2" xfId="26305" xr:uid="{39CA9F07-3D37-409F-9500-8112C39F74EA}"/>
    <cellStyle name="Normal 2 5 2 2 2 2 4 3" xfId="15412" xr:uid="{61405212-7891-41EA-896E-2CEFC2B3C91D}"/>
    <cellStyle name="Normal 2 5 2 2 2 2 5" xfId="7865" xr:uid="{6157CD86-5524-4E68-815E-14A2EDC57752}"/>
    <cellStyle name="Normal 2 5 2 2 2 2 5 2" xfId="18245" xr:uid="{5CF63585-ACE5-47AC-9BD4-224C128A839C}"/>
    <cellStyle name="Normal 2 5 2 2 2 2 6" xfId="10698" xr:uid="{83845B6A-E84F-4953-8868-036BFE90B244}"/>
    <cellStyle name="Normal 2 5 2 2 2 2 6 2" xfId="21078" xr:uid="{913A8362-ED8F-4942-9A55-8F5F9AF07E7C}"/>
    <cellStyle name="Normal 2 5 2 2 2 2 7" xfId="23019" xr:uid="{C96626A7-8A30-4A18-B351-B60F31361BBD}"/>
    <cellStyle name="Normal 2 5 2 2 2 2 8" xfId="13179" xr:uid="{891D6BE0-84F5-4991-A767-D7C48F75C934}"/>
    <cellStyle name="Normal 2 5 2 2 2 3" xfId="3215" xr:uid="{00000000-0005-0000-0000-00006E040000}"/>
    <cellStyle name="Normal 2 5 2 2 2 3 2" xfId="4479" xr:uid="{36BCBF59-3A2F-455A-91E4-3790C01DA354}"/>
    <cellStyle name="Normal 2 5 2 2 2 3 2 2" xfId="9250" xr:uid="{05652BB2-E29D-4C98-92EF-A8DDD59C9960}"/>
    <cellStyle name="Normal 2 5 2 2 2 3 2 2 2" xfId="19630" xr:uid="{E4DE5BF3-388A-4E0B-8922-811E7C8B7E95}"/>
    <cellStyle name="Normal 2 5 2 2 2 3 2 3" xfId="12083" xr:uid="{517B48F6-EBFD-4B47-85E1-E2002532C5F2}"/>
    <cellStyle name="Normal 2 5 2 2 2 3 2 3 2" xfId="22463" xr:uid="{A8B4C9C2-D85E-4D4E-BAEA-964415011FFD}"/>
    <cellStyle name="Normal 2 5 2 2 2 3 2 4" xfId="26010" xr:uid="{D767D733-1D9E-4A1B-B87C-48D72D4D16A6}"/>
    <cellStyle name="Normal 2 5 2 2 2 3 2 5" xfId="16797" xr:uid="{EDF6B23B-6D74-4B2F-8CF0-895567AF8D24}"/>
    <cellStyle name="Normal 2 5 2 2 2 3 3" xfId="6272" xr:uid="{E237BBFF-353E-4FF3-8F34-88D0CAFA6419}"/>
    <cellStyle name="Normal 2 5 2 2 2 3 3 2" xfId="15841" xr:uid="{21A2DB3F-C021-4DDF-9BCB-322B912BB2E6}"/>
    <cellStyle name="Normal 2 5 2 2 2 3 4" xfId="8294" xr:uid="{60218A56-EF6F-447B-A2DF-9964297231C1}"/>
    <cellStyle name="Normal 2 5 2 2 2 3 4 2" xfId="18674" xr:uid="{C8D3D6F3-F699-4739-8303-77921F1C33D5}"/>
    <cellStyle name="Normal 2 5 2 2 2 3 5" xfId="11127" xr:uid="{655DEBB3-451A-4310-A5ED-34F38583CCC7}"/>
    <cellStyle name="Normal 2 5 2 2 2 3 5 2" xfId="21507" xr:uid="{F09793CA-A50B-4AF8-B1E7-ECE6235C50DC}"/>
    <cellStyle name="Normal 2 5 2 2 2 3 6" xfId="23359" xr:uid="{6724D974-014A-4C1D-AFCF-15F0DAD3861B}"/>
    <cellStyle name="Normal 2 5 2 2 2 3 7" xfId="13757" xr:uid="{4550D860-A979-4584-9235-6FF3536883AB}"/>
    <cellStyle name="Normal 2 5 2 2 2 4" xfId="3213" xr:uid="{00000000-0005-0000-0000-00006F040000}"/>
    <cellStyle name="Normal 2 5 2 2 2 4 2" xfId="6270" xr:uid="{470586E9-20A5-4102-89F8-91C21CAF62B6}"/>
    <cellStyle name="Normal 2 5 2 2 2 4 2 2" xfId="27178" xr:uid="{76524590-BE25-4E90-9A12-CB4BABFB9FDE}"/>
    <cellStyle name="Normal 2 5 2 2 2 4 2 3" xfId="15839" xr:uid="{8468030D-1416-4FFD-A057-2D3BCFCE884E}"/>
    <cellStyle name="Normal 2 5 2 2 2 4 3" xfId="8292" xr:uid="{F94E1009-82AC-49F2-AFAA-D945FD059FB2}"/>
    <cellStyle name="Normal 2 5 2 2 2 4 3 2" xfId="18672" xr:uid="{3F375015-1CDB-494B-8980-F58059EB35D9}"/>
    <cellStyle name="Normal 2 5 2 2 2 4 4" xfId="11125" xr:uid="{DF4D42A6-4084-41D5-A4D8-2102E2D2B083}"/>
    <cellStyle name="Normal 2 5 2 2 2 4 4 2" xfId="21505" xr:uid="{100E25DA-9780-489B-ADB2-713629F41DAA}"/>
    <cellStyle name="Normal 2 5 2 2 2 4 5" xfId="22638" xr:uid="{ADDD103C-D91C-4D25-88C7-6C864115B982}"/>
    <cellStyle name="Normal 2 5 2 2 2 4 6" xfId="13755" xr:uid="{350B0D98-801D-41B9-B424-5D26F2704B71}"/>
    <cellStyle name="Normal 2 5 2 2 2 5" xfId="4245" xr:uid="{24E76430-8ACA-48F3-A78E-3C87E028080F}"/>
    <cellStyle name="Normal 2 5 2 2 2 5 2" xfId="9016" xr:uid="{940CCF05-FE4F-4221-95B5-FA400D2BE188}"/>
    <cellStyle name="Normal 2 5 2 2 2 5 2 2" xfId="29087" xr:uid="{CDE0CC06-AAAA-42B8-B54E-067A69769F33}"/>
    <cellStyle name="Normal 2 5 2 2 2 5 2 3" xfId="19396" xr:uid="{253F5665-A4C5-4FE6-B6BE-53C551428927}"/>
    <cellStyle name="Normal 2 5 2 2 2 5 3" xfId="11849" xr:uid="{90708FCE-840E-4C45-B1B5-79CF51B9DDDB}"/>
    <cellStyle name="Normal 2 5 2 2 2 5 3 2" xfId="22229" xr:uid="{65618ED9-2AE4-4168-8702-94242206482D}"/>
    <cellStyle name="Normal 2 5 2 2 2 5 4" xfId="23981" xr:uid="{F6874D78-530B-4FE8-8B44-AEA6932DCEEC}"/>
    <cellStyle name="Normal 2 5 2 2 2 5 5" xfId="16563" xr:uid="{565854D8-ADCC-4305-A1F4-C99591DB82BE}"/>
    <cellStyle name="Normal 2 5 2 2 2 6" xfId="5142" xr:uid="{26435337-A12E-4D95-98AB-E38E11DD752F}"/>
    <cellStyle name="Normal 2 5 2 2 2 6 2" xfId="28534" xr:uid="{03DCE3D8-53D6-433C-BE8F-3D8C50817AEB}"/>
    <cellStyle name="Normal 2 5 2 2 2 6 3" xfId="14439" xr:uid="{A6C71034-89B3-4B5C-8BE5-FF08CBE5277C}"/>
    <cellStyle name="Normal 2 5 2 2 2 7" xfId="6892" xr:uid="{0081EC98-3400-4E64-8DF1-938C9FDCD02D}"/>
    <cellStyle name="Normal 2 5 2 2 2 7 2" xfId="17272" xr:uid="{184AC13C-C047-4BF2-8489-DBA2F11BDC8E}"/>
    <cellStyle name="Normal 2 5 2 2 2 8" xfId="9725" xr:uid="{971CDE65-C117-4A08-A4DD-0AEC1378C835}"/>
    <cellStyle name="Normal 2 5 2 2 2 8 2" xfId="20105" xr:uid="{8CE5B0D4-4A3C-4CE9-A4A8-E0C5802DF3A5}"/>
    <cellStyle name="Normal 2 5 2 2 2 9" xfId="24177" xr:uid="{6618C867-3FA3-4D7B-8484-4741A6B6C9E4}"/>
    <cellStyle name="Normal 2 5 2 2 3" xfId="2741" xr:uid="{00000000-0005-0000-0000-000070040000}"/>
    <cellStyle name="Normal 2 5 2 2 3 2" xfId="3216" xr:uid="{00000000-0005-0000-0000-000071040000}"/>
    <cellStyle name="Normal 2 5 2 2 3 2 2" xfId="6273" xr:uid="{125526E2-1B68-4366-BC25-A88A855F197A}"/>
    <cellStyle name="Normal 2 5 2 2 3 2 2 2" xfId="27592" xr:uid="{49ACA487-4871-4BF4-8D6D-5E0878753C3F}"/>
    <cellStyle name="Normal 2 5 2 2 3 2 2 3" xfId="15842" xr:uid="{8760EBA9-5B3C-4871-B38E-FC4EAAB0B506}"/>
    <cellStyle name="Normal 2 5 2 2 3 2 3" xfId="8295" xr:uid="{047E0A3A-8119-44DD-A32E-978D1B8D470F}"/>
    <cellStyle name="Normal 2 5 2 2 3 2 3 2" xfId="18675" xr:uid="{91E8223E-5F4F-41A2-803B-12B570AE548B}"/>
    <cellStyle name="Normal 2 5 2 2 3 2 4" xfId="11128" xr:uid="{43966DBD-200E-4B8C-A4BF-B542AB3D9707}"/>
    <cellStyle name="Normal 2 5 2 2 3 2 4 2" xfId="21508" xr:uid="{12D8F5BF-15E9-42A9-AC8B-C14F93168DC3}"/>
    <cellStyle name="Normal 2 5 2 2 3 2 5" xfId="24620" xr:uid="{B6F4CE5C-2D10-44C3-87D3-1932D40F6231}"/>
    <cellStyle name="Normal 2 5 2 2 3 2 6" xfId="13758" xr:uid="{92FB54DC-6098-4D02-88D5-5E332F9EAF16}"/>
    <cellStyle name="Normal 2 5 2 2 3 3" xfId="4305" xr:uid="{213B3692-4C25-444C-BC01-9EEB2F1609AF}"/>
    <cellStyle name="Normal 2 5 2 2 3 3 2" xfId="9076" xr:uid="{23094562-15D6-4390-AC48-D99AC64F353F}"/>
    <cellStyle name="Normal 2 5 2 2 3 3 2 2" xfId="29119" xr:uid="{EAB57E5F-E699-4426-97B4-F4B7AE02A5C0}"/>
    <cellStyle name="Normal 2 5 2 2 3 3 2 3" xfId="19456" xr:uid="{868E6816-C0A7-4736-A4D9-D52FAAF98090}"/>
    <cellStyle name="Normal 2 5 2 2 3 3 3" xfId="11909" xr:uid="{208E8303-B51A-44B0-96FD-EBC47C97D28D}"/>
    <cellStyle name="Normal 2 5 2 2 3 3 3 2" xfId="22289" xr:uid="{ED6983D7-23B0-4DAB-9AFD-FBB55D688585}"/>
    <cellStyle name="Normal 2 5 2 2 3 3 4" xfId="24728" xr:uid="{144698A1-D602-4E2E-B2EB-596434FEF72C}"/>
    <cellStyle name="Normal 2 5 2 2 3 3 5" xfId="16623" xr:uid="{60893DA7-920E-432B-891E-C2AE7500FA73}"/>
    <cellStyle name="Normal 2 5 2 2 3 4" xfId="5958" xr:uid="{75E5890C-162B-446D-A6FF-7D7721D6D836}"/>
    <cellStyle name="Normal 2 5 2 2 3 4 2" xfId="25973" xr:uid="{0ACF9DCA-7666-484E-8883-6240D354069D}"/>
    <cellStyle name="Normal 2 5 2 2 3 4 3" xfId="15411" xr:uid="{E172702E-BDB1-4702-805E-4C1DCD1E5B32}"/>
    <cellStyle name="Normal 2 5 2 2 3 5" xfId="7864" xr:uid="{59A39C3A-389D-4DC2-92A0-02FC3B1FACB9}"/>
    <cellStyle name="Normal 2 5 2 2 3 5 2" xfId="18244" xr:uid="{113B81A0-4493-40B8-B212-0F69AC7550CE}"/>
    <cellStyle name="Normal 2 5 2 2 3 6" xfId="10697" xr:uid="{CF69B6F2-A989-48D6-A94B-0F7F4FD56EEE}"/>
    <cellStyle name="Normal 2 5 2 2 3 6 2" xfId="21077" xr:uid="{04A13D38-2234-4FD6-A2E3-F47286B10896}"/>
    <cellStyle name="Normal 2 5 2 2 3 7" xfId="23427" xr:uid="{70D0F8FF-967E-4511-B73D-49D36332934C}"/>
    <cellStyle name="Normal 2 5 2 2 3 8" xfId="13178" xr:uid="{8BDD633D-383C-4C98-9FC4-D321D6096FD2}"/>
    <cellStyle name="Normal 2 5 2 2 4" xfId="3217" xr:uid="{00000000-0005-0000-0000-000072040000}"/>
    <cellStyle name="Normal 2 5 2 2 4 2" xfId="4480" xr:uid="{3EB82FC1-B88A-40CB-8B41-892CF297600A}"/>
    <cellStyle name="Normal 2 5 2 2 4 2 2" xfId="9251" xr:uid="{AB393766-45FE-45E7-BEF7-E9C212E00415}"/>
    <cellStyle name="Normal 2 5 2 2 4 2 2 2" xfId="19631" xr:uid="{BDA5DE4C-A95E-47CB-8948-710A1806735B}"/>
    <cellStyle name="Normal 2 5 2 2 4 2 3" xfId="12084" xr:uid="{DE447C13-A5D0-4F50-926A-902D4B88F635}"/>
    <cellStyle name="Normal 2 5 2 2 4 2 3 2" xfId="22464" xr:uid="{C5128C15-52BF-4F32-BC14-73A902848545}"/>
    <cellStyle name="Normal 2 5 2 2 4 2 4" xfId="28300" xr:uid="{2BA84938-6D8B-4040-AC54-C200C5C16352}"/>
    <cellStyle name="Normal 2 5 2 2 4 2 5" xfId="16798" xr:uid="{4C17F181-C7EB-4246-B7FC-CFE4D8522DA3}"/>
    <cellStyle name="Normal 2 5 2 2 4 3" xfId="6274" xr:uid="{EBB1EE02-B42A-4E77-9B49-56D6E1FFFD4A}"/>
    <cellStyle name="Normal 2 5 2 2 4 3 2" xfId="15843" xr:uid="{850C2CBF-1712-4014-AF4B-81076ADA536E}"/>
    <cellStyle name="Normal 2 5 2 2 4 4" xfId="8296" xr:uid="{6E442549-9C68-43C3-9129-3B07F8B63376}"/>
    <cellStyle name="Normal 2 5 2 2 4 4 2" xfId="18676" xr:uid="{FEF55DD3-F186-4D2B-B89E-C73001FE7C5C}"/>
    <cellStyle name="Normal 2 5 2 2 4 5" xfId="11129" xr:uid="{3D4A8E3A-1147-4AB3-A43F-0856D74B5CD1}"/>
    <cellStyle name="Normal 2 5 2 2 4 5 2" xfId="21509" xr:uid="{A18CBA86-4193-4CE8-9494-FED6AB3ACEC4}"/>
    <cellStyle name="Normal 2 5 2 2 4 6" xfId="23803" xr:uid="{959BCB16-D8FF-4A2A-A7F6-1C42B383E0CB}"/>
    <cellStyle name="Normal 2 5 2 2 4 7" xfId="13759" xr:uid="{7FAA0FFF-905D-497A-8213-602202E02055}"/>
    <cellStyle name="Normal 2 5 2 2 5" xfId="3212" xr:uid="{00000000-0005-0000-0000-000073040000}"/>
    <cellStyle name="Normal 2 5 2 2 5 2" xfId="6269" xr:uid="{CD3B0AF8-2B88-4A79-A2DF-ABCE5E0EDF79}"/>
    <cellStyle name="Normal 2 5 2 2 5 2 2" xfId="27726" xr:uid="{5CB61858-C772-4C6A-B056-BF3189513D4D}"/>
    <cellStyle name="Normal 2 5 2 2 5 2 3" xfId="15838" xr:uid="{B1D79E71-55B0-4E3E-AFC9-50DB82A5E064}"/>
    <cellStyle name="Normal 2 5 2 2 5 3" xfId="8291" xr:uid="{A1986F02-78EF-49CB-8E39-1D7BB6EF8FE8}"/>
    <cellStyle name="Normal 2 5 2 2 5 3 2" xfId="18671" xr:uid="{E44D3349-AD8D-45AA-BA28-1E05F2043120}"/>
    <cellStyle name="Normal 2 5 2 2 5 4" xfId="11124" xr:uid="{A8B78940-A714-426F-95C6-F0F043E29AC7}"/>
    <cellStyle name="Normal 2 5 2 2 5 4 2" xfId="21504" xr:uid="{86A6F4A0-F698-4A00-A6C5-6641AC7BF20B}"/>
    <cellStyle name="Normal 2 5 2 2 5 5" xfId="24386" xr:uid="{4370B9C9-0A32-4408-A69F-24FE67FD33B1}"/>
    <cellStyle name="Normal 2 5 2 2 5 6" xfId="13754" xr:uid="{09B18C7C-625F-4F81-ADA0-84FD4BC75D0F}"/>
    <cellStyle name="Normal 2 5 2 2 6" xfId="2555" xr:uid="{00000000-0005-0000-0000-000074040000}"/>
    <cellStyle name="Normal 2 5 2 2 6 2" xfId="5824" xr:uid="{25A596B2-4983-4347-A690-43278B245CAC}"/>
    <cellStyle name="Normal 2 5 2 2 6 2 2" xfId="26561" xr:uid="{62A1FF07-A161-4AE6-9F6E-F3187B39ECEB}"/>
    <cellStyle name="Normal 2 5 2 2 6 2 3" xfId="15226" xr:uid="{5AB1F873-DCAA-4A9B-A682-F072D1FBC357}"/>
    <cellStyle name="Normal 2 5 2 2 6 3" xfId="7679" xr:uid="{0C0A9924-252A-42B0-BDDB-B5B69979F60C}"/>
    <cellStyle name="Normal 2 5 2 2 6 3 2" xfId="18059" xr:uid="{4DEFEA25-FE43-4D42-B1D0-51871E26E8EE}"/>
    <cellStyle name="Normal 2 5 2 2 6 4" xfId="10512" xr:uid="{933DF63A-C0DA-42F5-9816-F6E0F41558BF}"/>
    <cellStyle name="Normal 2 5 2 2 6 4 2" xfId="20892" xr:uid="{CD6C6E08-BA17-46EB-A495-C8ABABCD869E}"/>
    <cellStyle name="Normal 2 5 2 2 6 5" xfId="25030" xr:uid="{CAAD7571-4374-416C-A844-BBCDB30C7FAB}"/>
    <cellStyle name="Normal 2 5 2 2 6 6" xfId="12942" xr:uid="{BBE309FD-EDBF-4189-9F47-0F781820EC80}"/>
    <cellStyle name="Normal 2 5 2 2 7" xfId="2249" xr:uid="{00000000-0005-0000-0000-00006A040000}"/>
    <cellStyle name="Normal 2 5 2 2 7 2" xfId="7375" xr:uid="{8A0E426F-BD96-4854-BEE8-A381F0565431}"/>
    <cellStyle name="Normal 2 5 2 2 7 2 2" xfId="17755" xr:uid="{B33549B6-782C-45F9-8468-B96DDBD252ED}"/>
    <cellStyle name="Normal 2 5 2 2 7 3" xfId="10208" xr:uid="{9AAA16DB-2AD0-41E4-9AC8-EDB0BEB32C1F}"/>
    <cellStyle name="Normal 2 5 2 2 7 3 2" xfId="20588" xr:uid="{0627A3F8-427A-4A94-9241-143F14860458}"/>
    <cellStyle name="Normal 2 5 2 2 7 4" xfId="24581" xr:uid="{A184C3C5-F122-4C8E-AE7F-C541056A2995}"/>
    <cellStyle name="Normal 2 5 2 2 7 5" xfId="14922" xr:uid="{0492BAAF-A54E-4C53-A4CA-4A01C8374CC0}"/>
    <cellStyle name="Normal 2 5 2 2 8" xfId="3800" xr:uid="{F1877237-F3C3-480A-ACD6-54826A0E1805}"/>
    <cellStyle name="Normal 2 5 2 2 8 2" xfId="8635" xr:uid="{2291FA23-0A45-4B74-AAB2-583D1F5686DC}"/>
    <cellStyle name="Normal 2 5 2 2 8 2 2" xfId="19015" xr:uid="{A8C312C2-B2FF-4B22-9CE0-79791545C391}"/>
    <cellStyle name="Normal 2 5 2 2 8 3" xfId="11468" xr:uid="{DD4AA20B-8344-40EE-9939-7303F5E74F63}"/>
    <cellStyle name="Normal 2 5 2 2 8 3 2" xfId="21848" xr:uid="{193E3053-7BCB-4425-BC74-747EBCFF0BA6}"/>
    <cellStyle name="Normal 2 5 2 2 8 4" xfId="16182" xr:uid="{6EC87BB2-6594-44FF-B50E-BE165A843D5D}"/>
    <cellStyle name="Normal 2 5 2 2 9" xfId="5141" xr:uid="{FB36C901-C53D-4572-AAD4-AB23456790AB}"/>
    <cellStyle name="Normal 2 5 2 2 9 2" xfId="14438" xr:uid="{E0015A66-797F-4955-8A28-2011ECF45AD4}"/>
    <cellStyle name="Normal 2 5 2 3" xfId="792" xr:uid="{00000000-0005-0000-0000-0000C4040000}"/>
    <cellStyle name="Normal 2 5 2 3 10" xfId="9726" xr:uid="{029CE8BE-530F-475F-B07C-84FE1BD224D5}"/>
    <cellStyle name="Normal 2 5 2 3 10 2" xfId="20106" xr:uid="{227FDDB4-E945-4D7A-BFF9-673972C1A5A9}"/>
    <cellStyle name="Normal 2 5 2 3 11" xfId="24545" xr:uid="{E6EB4C6D-1B7C-4F2F-B0C3-F253D26CADD3}"/>
    <cellStyle name="Normal 2 5 2 3 12" xfId="12567" xr:uid="{FF76ED38-27B7-4009-A348-DED8E4FB6127}"/>
    <cellStyle name="Normal 2 5 2 3 2" xfId="2743" xr:uid="{00000000-0005-0000-0000-000076040000}"/>
    <cellStyle name="Normal 2 5 2 3 2 2" xfId="3219" xr:uid="{00000000-0005-0000-0000-000077040000}"/>
    <cellStyle name="Normal 2 5 2 3 2 2 2" xfId="6276" xr:uid="{87CA24AF-D326-41B1-BEB9-59A590033D7E}"/>
    <cellStyle name="Normal 2 5 2 3 2 2 2 2" xfId="26204" xr:uid="{13E15B1F-064C-4F1B-91DF-FDF8E941E0D8}"/>
    <cellStyle name="Normal 2 5 2 3 2 2 2 3" xfId="15845" xr:uid="{64CEC759-3E76-4255-BC35-68C1295D1A0D}"/>
    <cellStyle name="Normal 2 5 2 3 2 2 3" xfId="8298" xr:uid="{03B17314-33D4-4388-9F60-24F21A186C59}"/>
    <cellStyle name="Normal 2 5 2 3 2 2 3 2" xfId="18678" xr:uid="{5DB78E24-E019-4E71-8168-DC9A186C787E}"/>
    <cellStyle name="Normal 2 5 2 3 2 2 4" xfId="11131" xr:uid="{E7ABD13E-3F12-4E24-B708-1200CD919B5F}"/>
    <cellStyle name="Normal 2 5 2 3 2 2 4 2" xfId="21511" xr:uid="{EEF3DD65-6706-4152-A265-BA17749A068F}"/>
    <cellStyle name="Normal 2 5 2 3 2 2 5" xfId="24695" xr:uid="{848B1284-2455-4E63-8167-5F5BA0C50206}"/>
    <cellStyle name="Normal 2 5 2 3 2 2 6" xfId="13761" xr:uid="{FCD49A74-9347-4B00-B486-417D3D52E51A}"/>
    <cellStyle name="Normal 2 5 2 3 2 3" xfId="4307" xr:uid="{6411A7A5-5528-460F-89C7-299F9D1D5DAE}"/>
    <cellStyle name="Normal 2 5 2 3 2 3 2" xfId="9078" xr:uid="{18C614DB-215D-4A52-84F3-5E7CA58266A0}"/>
    <cellStyle name="Normal 2 5 2 3 2 3 2 2" xfId="29121" xr:uid="{7008841A-4354-4CE8-A78F-780DBC269B6A}"/>
    <cellStyle name="Normal 2 5 2 3 2 3 2 3" xfId="19458" xr:uid="{D37BDD27-B1E6-4871-8D8E-EE91AF61354E}"/>
    <cellStyle name="Normal 2 5 2 3 2 3 3" xfId="11911" xr:uid="{B840EF34-CC77-4681-97DA-172CBEC7162C}"/>
    <cellStyle name="Normal 2 5 2 3 2 3 3 2" xfId="22291" xr:uid="{6A72AABD-A8E1-4579-94D9-04D1508FCACA}"/>
    <cellStyle name="Normal 2 5 2 3 2 3 4" xfId="23322" xr:uid="{2C8C9217-83D7-42C9-A865-3FAB0F5B2521}"/>
    <cellStyle name="Normal 2 5 2 3 2 3 5" xfId="16625" xr:uid="{A878821D-7906-4FB0-BA82-3ECB642E23DA}"/>
    <cellStyle name="Normal 2 5 2 3 2 4" xfId="5960" xr:uid="{619B855B-733C-4135-AB31-940705AAA4BF}"/>
    <cellStyle name="Normal 2 5 2 3 2 4 2" xfId="26118" xr:uid="{CF1DDBE3-66A3-4A01-9B52-F15062DA060B}"/>
    <cellStyle name="Normal 2 5 2 3 2 4 3" xfId="15413" xr:uid="{92D48D94-1FE4-4232-853C-3A9176E88E41}"/>
    <cellStyle name="Normal 2 5 2 3 2 5" xfId="7866" xr:uid="{0F181675-17DB-4479-B20F-2450E7A23DE6}"/>
    <cellStyle name="Normal 2 5 2 3 2 5 2" xfId="18246" xr:uid="{CA0FF2B9-D524-4D77-BE3B-A1E3CA1E0A0B}"/>
    <cellStyle name="Normal 2 5 2 3 2 6" xfId="10699" xr:uid="{4123705F-7123-4EE3-A80A-6D8FCBE220CE}"/>
    <cellStyle name="Normal 2 5 2 3 2 6 2" xfId="21079" xr:uid="{EAC315FB-8969-47CD-8A28-D499AE1C02EA}"/>
    <cellStyle name="Normal 2 5 2 3 2 7" xfId="24805" xr:uid="{F0EA81D9-27CC-4047-8D40-89DAD5375548}"/>
    <cellStyle name="Normal 2 5 2 3 2 8" xfId="13180" xr:uid="{A6418468-8EC1-43B4-874F-6E1A6DE320F6}"/>
    <cellStyle name="Normal 2 5 2 3 3" xfId="3220" xr:uid="{00000000-0005-0000-0000-000078040000}"/>
    <cellStyle name="Normal 2 5 2 3 3 2" xfId="4481" xr:uid="{62550687-04CF-4DF5-89D5-F3C096152E91}"/>
    <cellStyle name="Normal 2 5 2 3 3 2 2" xfId="9252" xr:uid="{0DAAE6DE-98AA-4447-819B-9C901F645DC1}"/>
    <cellStyle name="Normal 2 5 2 3 3 2 2 2" xfId="29239" xr:uid="{1DDAA92C-45AD-4E21-B5A5-CBA7672AD962}"/>
    <cellStyle name="Normal 2 5 2 3 3 2 2 3" xfId="19632" xr:uid="{FA9809E8-4B7C-449B-97A2-E23E9066EA44}"/>
    <cellStyle name="Normal 2 5 2 3 3 2 3" xfId="12085" xr:uid="{7E6706F1-F3BC-4DE4-90C5-51754EF84A57}"/>
    <cellStyle name="Normal 2 5 2 3 3 2 3 2" xfId="22465" xr:uid="{B92C20CE-F04A-4C5F-8544-08FD1770A160}"/>
    <cellStyle name="Normal 2 5 2 3 3 2 4" xfId="24705" xr:uid="{F0CFE77C-8623-498D-A86F-1C84D94D2F02}"/>
    <cellStyle name="Normal 2 5 2 3 3 2 5" xfId="16799" xr:uid="{ED0D3814-8FBA-4ABE-BD44-FD369CE42E2D}"/>
    <cellStyle name="Normal 2 5 2 3 3 3" xfId="6277" xr:uid="{6B7E8AD6-2ED0-4DB0-B6B6-797418E549AD}"/>
    <cellStyle name="Normal 2 5 2 3 3 3 2" xfId="28667" xr:uid="{DBC7CC91-5ADA-4C37-BA92-BF3AFA28B1FF}"/>
    <cellStyle name="Normal 2 5 2 3 3 3 3" xfId="15846" xr:uid="{8AE53C57-9A0C-4A0E-B4B0-F8C4FDD3B24D}"/>
    <cellStyle name="Normal 2 5 2 3 3 4" xfId="8299" xr:uid="{A3E91B29-6F1C-4ACC-AFD8-E3F2F21FEC5F}"/>
    <cellStyle name="Normal 2 5 2 3 3 4 2" xfId="18679" xr:uid="{E8DC0184-69C1-46E8-B586-E9F1CCA48110}"/>
    <cellStyle name="Normal 2 5 2 3 3 5" xfId="11132" xr:uid="{BF792310-982E-4318-98E5-1DFAC5C18B15}"/>
    <cellStyle name="Normal 2 5 2 3 3 5 2" xfId="21512" xr:uid="{45E06DBE-6498-4D8D-9C18-15558C7DB73F}"/>
    <cellStyle name="Normal 2 5 2 3 3 6" xfId="24935" xr:uid="{71E6EFDE-88BC-4B59-8E98-465D5341ED21}"/>
    <cellStyle name="Normal 2 5 2 3 3 7" xfId="13762" xr:uid="{7A2E540D-36B5-476B-90B8-515E969C10D9}"/>
    <cellStyle name="Normal 2 5 2 3 4" xfId="3218" xr:uid="{00000000-0005-0000-0000-000079040000}"/>
    <cellStyle name="Normal 2 5 2 3 4 2" xfId="6275" xr:uid="{9AAF25EE-FB8E-4722-82FC-D8F8B86D1661}"/>
    <cellStyle name="Normal 2 5 2 3 4 2 2" xfId="27289" xr:uid="{30F52BE9-DC6B-4032-A086-8E83F0B26220}"/>
    <cellStyle name="Normal 2 5 2 3 4 2 3" xfId="15844" xr:uid="{41516B1E-32CC-4272-847E-3A420034FA18}"/>
    <cellStyle name="Normal 2 5 2 3 4 3" xfId="8297" xr:uid="{4C81EEC8-3539-4F8E-B7FA-09DA0A7684BA}"/>
    <cellStyle name="Normal 2 5 2 3 4 3 2" xfId="18677" xr:uid="{3D33B353-D445-4CDE-B1F8-FE5AF0ED8CFA}"/>
    <cellStyle name="Normal 2 5 2 3 4 4" xfId="11130" xr:uid="{DAD61EDE-170A-4B5A-BEE4-82688638A0E9}"/>
    <cellStyle name="Normal 2 5 2 3 4 4 2" xfId="21510" xr:uid="{E6D2FBAD-F889-4A7A-953F-88B854FD442B}"/>
    <cellStyle name="Normal 2 5 2 3 4 5" xfId="23579" xr:uid="{AC5BA273-55EE-4E9A-AEF3-E9321A648D82}"/>
    <cellStyle name="Normal 2 5 2 3 4 6" xfId="13760" xr:uid="{7A3046DE-830A-4E76-ADD2-33CBAD418714}"/>
    <cellStyle name="Normal 2 5 2 3 5" xfId="2598" xr:uid="{00000000-0005-0000-0000-00007A040000}"/>
    <cellStyle name="Normal 2 5 2 3 5 2" xfId="5862" xr:uid="{57F4218A-0856-4695-B7CD-070ED5C7857D}"/>
    <cellStyle name="Normal 2 5 2 3 5 2 2" xfId="25909" xr:uid="{C2C21EBE-0259-4024-8AB9-64DC316A0BE1}"/>
    <cellStyle name="Normal 2 5 2 3 5 2 3" xfId="15269" xr:uid="{82E013B2-446F-42DB-8AE4-05D8119EB650}"/>
    <cellStyle name="Normal 2 5 2 3 5 3" xfId="7722" xr:uid="{60E5F2DD-5A67-4A14-BCF3-1029110793D4}"/>
    <cellStyle name="Normal 2 5 2 3 5 3 2" xfId="18102" xr:uid="{903F867D-C52C-4F72-AAE6-EC9E6248ECF2}"/>
    <cellStyle name="Normal 2 5 2 3 5 4" xfId="10555" xr:uid="{C4AAA262-6DB3-4CCB-88CE-972140C6D5E1}"/>
    <cellStyle name="Normal 2 5 2 3 5 4 2" xfId="20935" xr:uid="{747C35FC-6408-44BA-9957-13386A0328E7}"/>
    <cellStyle name="Normal 2 5 2 3 5 5" xfId="23293" xr:uid="{9009F6E4-3888-457E-994B-1EF68210CA9B}"/>
    <cellStyle name="Normal 2 5 2 3 5 6" xfId="12985" xr:uid="{29E050E5-D4CF-4AAC-AD4D-658A6E1C7B05}"/>
    <cellStyle name="Normal 2 5 2 3 6" xfId="2334" xr:uid="{00000000-0005-0000-0000-000075040000}"/>
    <cellStyle name="Normal 2 5 2 3 6 2" xfId="7460" xr:uid="{1B6EE378-8B9C-47A7-8630-A6509BBE6949}"/>
    <cellStyle name="Normal 2 5 2 3 6 2 2" xfId="17840" xr:uid="{301CDB61-47D3-4DAF-9842-7871A055B12C}"/>
    <cellStyle name="Normal 2 5 2 3 6 3" xfId="10293" xr:uid="{01A84E7F-9D18-4484-A545-BCD477F02EDF}"/>
    <cellStyle name="Normal 2 5 2 3 6 3 2" xfId="20673" xr:uid="{6B9433DB-F847-48D5-9CA9-CD8CC6E91926}"/>
    <cellStyle name="Normal 2 5 2 3 6 4" xfId="23234" xr:uid="{5616085E-D1E4-475B-A134-244E040A0C3D}"/>
    <cellStyle name="Normal 2 5 2 3 6 5" xfId="15007" xr:uid="{2D52D98F-3300-4312-9DD2-A94489204E4A}"/>
    <cellStyle name="Normal 2 5 2 3 7" xfId="3849" xr:uid="{A0F0B495-44E9-4D87-8427-3065703ED31C}"/>
    <cellStyle name="Normal 2 5 2 3 7 2" xfId="8681" xr:uid="{5D0464CC-7BC2-46E4-9041-1B0CCFD048BC}"/>
    <cellStyle name="Normal 2 5 2 3 7 2 2" xfId="19061" xr:uid="{361A3BFB-7FB5-4E28-8E2A-327D80847DC1}"/>
    <cellStyle name="Normal 2 5 2 3 7 3" xfId="11514" xr:uid="{A0D666EA-7758-4A4D-B4CB-2775BEE55150}"/>
    <cellStyle name="Normal 2 5 2 3 7 3 2" xfId="21894" xr:uid="{B56248C6-390B-4CE6-98BE-BB02274D79ED}"/>
    <cellStyle name="Normal 2 5 2 3 7 4" xfId="16228" xr:uid="{014D6D88-15A7-412F-A1C0-B935C19E723F}"/>
    <cellStyle name="Normal 2 5 2 3 8" xfId="5143" xr:uid="{C637A8BE-D4E8-4CE6-9D9E-F7288871D17B}"/>
    <cellStyle name="Normal 2 5 2 3 8 2" xfId="14440" xr:uid="{1D8CC06A-14D7-4DFC-A85B-FB987D7EE3D5}"/>
    <cellStyle name="Normal 2 5 2 3 9" xfId="6893" xr:uid="{07C53E2F-55E7-4BCB-8812-7540EAE03A26}"/>
    <cellStyle name="Normal 2 5 2 3 9 2" xfId="17273" xr:uid="{38593FD1-BB1E-45AE-9E3B-057816A29D8E}"/>
    <cellStyle name="Normal 2 5 2 4" xfId="793" xr:uid="{00000000-0005-0000-0000-0000C5040000}"/>
    <cellStyle name="Normal 2 5 2 4 2" xfId="3221" xr:uid="{00000000-0005-0000-0000-00007C040000}"/>
    <cellStyle name="Normal 2 5 2 4 2 2" xfId="6278" xr:uid="{EEE2FE17-6B4C-4262-AD6A-9E5C22B87798}"/>
    <cellStyle name="Normal 2 5 2 4 2 2 2" xfId="27248" xr:uid="{07931A6B-F462-4D91-A266-D5022F75A9A7}"/>
    <cellStyle name="Normal 2 5 2 4 2 2 3" xfId="15847" xr:uid="{924739E1-A68B-41D2-A43F-1E9BB4A11579}"/>
    <cellStyle name="Normal 2 5 2 4 2 3" xfId="8300" xr:uid="{EB08D9D3-BE2B-4CEF-A0C6-C5955D24C885}"/>
    <cellStyle name="Normal 2 5 2 4 2 3 2" xfId="18680" xr:uid="{7719174E-AC06-4249-9BD7-55832E3EEC96}"/>
    <cellStyle name="Normal 2 5 2 4 2 4" xfId="11133" xr:uid="{EA91745C-2588-4CA4-82DF-04F4FFA8A36F}"/>
    <cellStyle name="Normal 2 5 2 4 2 4 2" xfId="21513" xr:uid="{78D5C279-A6F1-47C0-8CD0-C11C1DCE2BBF}"/>
    <cellStyle name="Normal 2 5 2 4 2 5" xfId="23369" xr:uid="{B1BAF2F6-6D8A-49A9-8A3A-39B752EAD3B7}"/>
    <cellStyle name="Normal 2 5 2 4 2 6" xfId="13763" xr:uid="{B34DFB72-EFBC-4647-BE4D-D840EECFE28B}"/>
    <cellStyle name="Normal 2 5 2 4 3" xfId="2740" xr:uid="{00000000-0005-0000-0000-00007D040000}"/>
    <cellStyle name="Normal 2 5 2 4 3 2" xfId="5957" xr:uid="{53D474A8-250B-4A0F-8833-5E811D83AD08}"/>
    <cellStyle name="Normal 2 5 2 4 3 2 2" xfId="26913" xr:uid="{4340A015-65D2-4715-B542-0AC3E1D1E874}"/>
    <cellStyle name="Normal 2 5 2 4 3 2 3" xfId="15410" xr:uid="{276446FA-B627-4DF3-976C-DD125ACCEF3A}"/>
    <cellStyle name="Normal 2 5 2 4 3 3" xfId="7863" xr:uid="{6BE22A1D-E582-4B42-AE90-314B96AA8A12}"/>
    <cellStyle name="Normal 2 5 2 4 3 3 2" xfId="18243" xr:uid="{3A9A18D3-B09B-4626-B506-04C2417F3A37}"/>
    <cellStyle name="Normal 2 5 2 4 3 4" xfId="10696" xr:uid="{7A96F4B5-A1CB-4D78-A0F0-587B367F80E0}"/>
    <cellStyle name="Normal 2 5 2 4 3 4 2" xfId="21076" xr:uid="{A4DCC127-A254-4CAB-A7B5-E42B9749139B}"/>
    <cellStyle name="Normal 2 5 2 4 3 5" xfId="23632" xr:uid="{3A0FDDF7-4CE5-4B2A-9275-84693E3FB79F}"/>
    <cellStyle name="Normal 2 5 2 4 3 6" xfId="13177" xr:uid="{4E10FE9B-F5DC-4BAC-804A-1B5E1352899A}"/>
    <cellStyle name="Normal 2 5 2 4 4" xfId="4168" xr:uid="{7D1ECE65-F0EB-4D6B-9500-CD08F41C9471}"/>
    <cellStyle name="Normal 2 5 2 4 4 2" xfId="8939" xr:uid="{2191E214-9052-48F1-9E96-A5E7810872BE}"/>
    <cellStyle name="Normal 2 5 2 4 4 2 2" xfId="19319" xr:uid="{F696EB39-AB37-4F5B-A1AE-CA4687B12113}"/>
    <cellStyle name="Normal 2 5 2 4 4 3" xfId="11772" xr:uid="{23EE8783-8212-4F57-8ECA-907796240104}"/>
    <cellStyle name="Normal 2 5 2 4 4 3 2" xfId="22152" xr:uid="{44BC714E-3EDF-4140-9297-8A37DBC943B9}"/>
    <cellStyle name="Normal 2 5 2 4 4 4" xfId="24947" xr:uid="{62D22C87-835B-403A-BC26-3CE93B532349}"/>
    <cellStyle name="Normal 2 5 2 4 4 5" xfId="16486" xr:uid="{E25BE7C9-BBB6-4D0A-B4EA-AB9EE862FB7D}"/>
    <cellStyle name="Normal 2 5 2 4 5" xfId="5144" xr:uid="{3C165FBA-6E04-463F-B297-973456C4E0A4}"/>
    <cellStyle name="Normal 2 5 2 4 5 2" xfId="14441" xr:uid="{4A1F2327-41D2-4272-8C23-A4BBA842D591}"/>
    <cellStyle name="Normal 2 5 2 4 6" xfId="6894" xr:uid="{32EC5D67-A489-4F87-BD0D-F04465B790FF}"/>
    <cellStyle name="Normal 2 5 2 4 6 2" xfId="17274" xr:uid="{79068C78-A9CE-4467-B711-613DF7980DC2}"/>
    <cellStyle name="Normal 2 5 2 4 7" xfId="9727" xr:uid="{05D479F6-8F2C-4987-B2C3-DA60C8369E04}"/>
    <cellStyle name="Normal 2 5 2 4 7 2" xfId="20107" xr:uid="{A8ECB67A-08CF-4B7A-A91A-162C5E733165}"/>
    <cellStyle name="Normal 2 5 2 4 8" xfId="24388" xr:uid="{F7A1A015-43C1-4E8B-A582-B9A54135F709}"/>
    <cellStyle name="Normal 2 5 2 4 9" xfId="12725" xr:uid="{3ED7CF03-90FB-4FFF-BC10-D1A1704AED85}"/>
    <cellStyle name="Normal 2 5 2 5" xfId="3222" xr:uid="{00000000-0005-0000-0000-00007E040000}"/>
    <cellStyle name="Normal 2 5 2 5 2" xfId="4482" xr:uid="{2CAEE3DB-359D-4F75-9894-D842204D562F}"/>
    <cellStyle name="Normal 2 5 2 5 2 2" xfId="9253" xr:uid="{07B8D04F-B436-468D-9D97-42EB2CDFEF8F}"/>
    <cellStyle name="Normal 2 5 2 5 2 2 2" xfId="29240" xr:uid="{AF5E4DEC-AED1-4352-9943-A57F31C0AA81}"/>
    <cellStyle name="Normal 2 5 2 5 2 2 3" xfId="19633" xr:uid="{4670DBA2-7760-4C78-9338-A289E30EBC5D}"/>
    <cellStyle name="Normal 2 5 2 5 2 3" xfId="12086" xr:uid="{787B96BF-C9E5-4EEA-9822-B7E04675F556}"/>
    <cellStyle name="Normal 2 5 2 5 2 3 2" xfId="22466" xr:uid="{D2107782-31B3-4BE5-B217-4EA741ED8E28}"/>
    <cellStyle name="Normal 2 5 2 5 2 4" xfId="25395" xr:uid="{F5C46202-F9BB-4824-8BE1-70E7454FDCDF}"/>
    <cellStyle name="Normal 2 5 2 5 2 5" xfId="16800" xr:uid="{89E11442-5DB0-4A0D-A1CA-DA7D312BC72D}"/>
    <cellStyle name="Normal 2 5 2 5 3" xfId="6279" xr:uid="{C22E0A54-0B0C-4FE3-A4DA-E7022E5BAE84}"/>
    <cellStyle name="Normal 2 5 2 5 3 2" xfId="26020" xr:uid="{83A952E5-3095-48EF-9E3B-9223594174E6}"/>
    <cellStyle name="Normal 2 5 2 5 3 3" xfId="15848" xr:uid="{9C3CFDC7-32E2-4113-A882-B18D0017921F}"/>
    <cellStyle name="Normal 2 5 2 5 4" xfId="8301" xr:uid="{2B5EC5B1-C9A6-49E7-BD0B-28F511F0FFFB}"/>
    <cellStyle name="Normal 2 5 2 5 4 2" xfId="18681" xr:uid="{65C2A20F-DFD8-4188-8956-A9FE2E941A8F}"/>
    <cellStyle name="Normal 2 5 2 5 5" xfId="11134" xr:uid="{AAEA1FD6-DC9D-4654-A0BA-EABC1796A96C}"/>
    <cellStyle name="Normal 2 5 2 5 5 2" xfId="21514" xr:uid="{7628DB45-4251-4BB8-AD09-352D02079EE8}"/>
    <cellStyle name="Normal 2 5 2 5 6" xfId="24711" xr:uid="{6F1D76E4-752F-4FFD-A731-1018C2BBD8E2}"/>
    <cellStyle name="Normal 2 5 2 5 7" xfId="13764" xr:uid="{653BB0C4-0C1C-4302-847F-B5E6308AF81B}"/>
    <cellStyle name="Normal 2 5 2 6" xfId="2909" xr:uid="{00000000-0005-0000-0000-00007F040000}"/>
    <cellStyle name="Normal 2 5 2 6 2" xfId="6094" xr:uid="{EF4B9E71-D2F2-4C8B-972D-177687E96515}"/>
    <cellStyle name="Normal 2 5 2 6 2 2" xfId="28195" xr:uid="{6A69E23C-421A-42A8-8575-D382A19C7F04}"/>
    <cellStyle name="Normal 2 5 2 6 2 3" xfId="15572" xr:uid="{859D1AE7-FB27-4187-B74D-CA98BB8D3202}"/>
    <cellStyle name="Normal 2 5 2 6 3" xfId="8025" xr:uid="{7579173E-DC72-4874-A64B-3673CCDE9864}"/>
    <cellStyle name="Normal 2 5 2 6 3 2" xfId="18405" xr:uid="{A2396188-FDDA-4696-B50E-EB2B6277FC67}"/>
    <cellStyle name="Normal 2 5 2 6 4" xfId="10858" xr:uid="{7B742B51-E818-4C84-9D60-F461B34C1576}"/>
    <cellStyle name="Normal 2 5 2 6 4 2" xfId="21238" xr:uid="{D4838F46-E9C8-47DA-AFE6-6C25E5582D21}"/>
    <cellStyle name="Normal 2 5 2 6 5" xfId="22698" xr:uid="{35487D1D-41C9-45EC-8536-378C0F4EEFB4}"/>
    <cellStyle name="Normal 2 5 2 6 6" xfId="13423" xr:uid="{91921D68-67D7-4B68-94FD-1F4FA3148177}"/>
    <cellStyle name="Normal 2 5 2 7" xfId="2495" xr:uid="{00000000-0005-0000-0000-000080040000}"/>
    <cellStyle name="Normal 2 5 2 7 2" xfId="5777" xr:uid="{99C2BA53-1365-4EB4-AB06-F7F7498A9696}"/>
    <cellStyle name="Normal 2 5 2 7 2 2" xfId="26061" xr:uid="{3C304D84-09DF-4795-9F57-2880C2D1D8FA}"/>
    <cellStyle name="Normal 2 5 2 7 2 3" xfId="15166" xr:uid="{919C06B2-919F-49E0-A5F5-3D16976D0918}"/>
    <cellStyle name="Normal 2 5 2 7 3" xfId="7619" xr:uid="{EE146622-CF2C-47FA-B51E-37A16AAF08E8}"/>
    <cellStyle name="Normal 2 5 2 7 3 2" xfId="17999" xr:uid="{4750487A-B7D3-4B35-8742-0AB55BA36BFA}"/>
    <cellStyle name="Normal 2 5 2 7 4" xfId="10452" xr:uid="{666CCBBF-6F67-4FD1-8753-3BBEBC1E9EC4}"/>
    <cellStyle name="Normal 2 5 2 7 4 2" xfId="20832" xr:uid="{DC00A23E-136E-459B-B5FD-DB187E2FE1F8}"/>
    <cellStyle name="Normal 2 5 2 7 5" xfId="25035" xr:uid="{A0702F01-6B20-415F-98D1-8AB87128CE06}"/>
    <cellStyle name="Normal 2 5 2 7 6" xfId="12882" xr:uid="{43C74731-0EAF-437F-B70C-459112110876}"/>
    <cellStyle name="Normal 2 5 2 8" xfId="2189" xr:uid="{00000000-0005-0000-0000-000069040000}"/>
    <cellStyle name="Normal 2 5 2 8 2" xfId="7315" xr:uid="{76F9C6E1-98BB-4CD5-9663-E35BB481387B}"/>
    <cellStyle name="Normal 2 5 2 8 2 2" xfId="17695" xr:uid="{78F6CB6F-EF45-4BA8-8861-8C2770619ABB}"/>
    <cellStyle name="Normal 2 5 2 8 3" xfId="10148" xr:uid="{66AB0743-5217-4D1A-ACDB-6DB31C0DC1FE}"/>
    <cellStyle name="Normal 2 5 2 8 3 2" xfId="20528" xr:uid="{03EE2923-0E90-4239-BE48-7DB4A2874218}"/>
    <cellStyle name="Normal 2 5 2 8 4" xfId="22639" xr:uid="{1929FE0D-2A66-4D62-AD03-D14638CF9BC1}"/>
    <cellStyle name="Normal 2 5 2 8 5" xfId="14862" xr:uid="{AF8078E8-36A5-4D2A-9238-FE17E1C01874}"/>
    <cellStyle name="Normal 2 5 2 9" xfId="3944" xr:uid="{08C0ECA0-D38B-41F7-AAD3-FF6FD8BC8E27}"/>
    <cellStyle name="Normal 2 5 2 9 2" xfId="8775" xr:uid="{F443E9E3-BF33-46DC-8E48-C86F6F9F61B2}"/>
    <cellStyle name="Normal 2 5 2 9 2 2" xfId="19155" xr:uid="{DA98C03B-4C78-4F2B-9725-F2F70D48E311}"/>
    <cellStyle name="Normal 2 5 2 9 3" xfId="11608" xr:uid="{E395D239-6ADD-4534-9D49-6EEA98B8A25F}"/>
    <cellStyle name="Normal 2 5 2 9 3 2" xfId="21988" xr:uid="{B165DF3C-AB91-4A18-A236-17AE971F1CB4}"/>
    <cellStyle name="Normal 2 5 2 9 4" xfId="16322" xr:uid="{4815F7E9-B950-4B34-90DA-2E75FE8DB948}"/>
    <cellStyle name="Normal 2 5 3" xfId="794" xr:uid="{00000000-0005-0000-0000-0000C6040000}"/>
    <cellStyle name="Normal 2 5 3 10" xfId="5145" xr:uid="{B901A708-D7E7-411F-A167-479150D6CF2A}"/>
    <cellStyle name="Normal 2 5 3 10 2" xfId="14442" xr:uid="{0105A7C3-D629-467C-B6CF-C7BABA0C9123}"/>
    <cellStyle name="Normal 2 5 3 11" xfId="6895" xr:uid="{5BE858C3-0F6A-4DB6-AD8F-B07F86E6E3FD}"/>
    <cellStyle name="Normal 2 5 3 11 2" xfId="17275" xr:uid="{313C113C-5C9F-40CE-A47E-8390E2C182D4}"/>
    <cellStyle name="Normal 2 5 3 12" xfId="9728" xr:uid="{D01B6235-68CA-4951-94F9-623B5B813D32}"/>
    <cellStyle name="Normal 2 5 3 12 2" xfId="20108" xr:uid="{74E602F9-776A-4F97-ADAF-01E963B1E38E}"/>
    <cellStyle name="Normal 2 5 3 13" xfId="23118" xr:uid="{34070B2D-BA9C-4441-AD3D-F887D0876F3A}"/>
    <cellStyle name="Normal 2 5 3 14" xfId="12454" xr:uid="{31EE617D-D551-439D-A1A3-02848639B573}"/>
    <cellStyle name="Normal 2 5 3 2" xfId="795" xr:uid="{00000000-0005-0000-0000-0000C7040000}"/>
    <cellStyle name="Normal 2 5 3 2 10" xfId="9729" xr:uid="{A17B91C3-1F56-4A4D-AF3E-AC7567B499B9}"/>
    <cellStyle name="Normal 2 5 3 2 10 2" xfId="20109" xr:uid="{8D32B545-DD11-49E7-9C36-403AB34BACC2}"/>
    <cellStyle name="Normal 2 5 3 2 11" xfId="23347" xr:uid="{03FECB21-470C-4A29-B147-7F0CAAF93F1C}"/>
    <cellStyle name="Normal 2 5 3 2 12" xfId="12568" xr:uid="{0CC7BC41-9A3A-413B-BA31-66A3CBC60725}"/>
    <cellStyle name="Normal 2 5 3 2 2" xfId="796" xr:uid="{00000000-0005-0000-0000-0000C8040000}"/>
    <cellStyle name="Normal 2 5 3 2 2 2" xfId="3224" xr:uid="{00000000-0005-0000-0000-000084040000}"/>
    <cellStyle name="Normal 2 5 3 2 2 2 2" xfId="6281" xr:uid="{AE06F968-3F82-490F-AD4C-E515EAC7C341}"/>
    <cellStyle name="Normal 2 5 3 2 2 2 2 2" xfId="26766" xr:uid="{963993A2-0774-4C0A-B203-58A1F09FDA20}"/>
    <cellStyle name="Normal 2 5 3 2 2 2 2 3" xfId="26117" xr:uid="{382095A3-94FE-451A-9763-D22227E7BA23}"/>
    <cellStyle name="Normal 2 5 3 2 2 2 2 4" xfId="15850" xr:uid="{F29EC348-A204-49F9-9C0B-8A7935371C81}"/>
    <cellStyle name="Normal 2 5 3 2 2 2 3" xfId="8303" xr:uid="{E305045C-647C-4253-B434-20A78C68A955}"/>
    <cellStyle name="Normal 2 5 3 2 2 2 3 2" xfId="28886" xr:uid="{20061D78-E085-449C-9839-E4A15376BA84}"/>
    <cellStyle name="Normal 2 5 3 2 2 2 3 3" xfId="18683" xr:uid="{F0D2C55F-846C-4A52-A4AD-F035A82C4E1C}"/>
    <cellStyle name="Normal 2 5 3 2 2 2 4" xfId="11136" xr:uid="{E4CB2C56-B398-45F3-93A2-52F64E8B4FCD}"/>
    <cellStyle name="Normal 2 5 3 2 2 2 4 2" xfId="21516" xr:uid="{2DAB53EB-DE63-46E2-B876-ED521E9991D1}"/>
    <cellStyle name="Normal 2 5 3 2 2 2 5" xfId="25073" xr:uid="{FCDC08AB-856B-4995-8B0C-50A17A951D0B}"/>
    <cellStyle name="Normal 2 5 3 2 2 2 6" xfId="13766" xr:uid="{E4C19338-8437-4B6F-85D2-7915BF2A8C43}"/>
    <cellStyle name="Normal 2 5 3 2 2 3" xfId="4309" xr:uid="{33CF12BE-4E15-4766-966E-D53F693A0B27}"/>
    <cellStyle name="Normal 2 5 3 2 2 3 2" xfId="9080" xr:uid="{C23A6B08-EE5B-4BE4-95C9-3351C454EDAE}"/>
    <cellStyle name="Normal 2 5 3 2 2 3 2 2" xfId="29123" xr:uid="{3A7666C7-A758-457F-8359-865586FD1FF3}"/>
    <cellStyle name="Normal 2 5 3 2 2 3 2 3" xfId="19460" xr:uid="{2BD31331-0623-4781-940B-7F530BD394EB}"/>
    <cellStyle name="Normal 2 5 3 2 2 3 3" xfId="11913" xr:uid="{8E817C7C-DF18-4E16-90F9-1F79D4240CD2}"/>
    <cellStyle name="Normal 2 5 3 2 2 3 3 2" xfId="22293" xr:uid="{A644BADA-4A7E-4705-BCE0-EA0AB7E48073}"/>
    <cellStyle name="Normal 2 5 3 2 2 3 4" xfId="24973" xr:uid="{F0163A7A-099C-4C94-A83D-65AF42BF9F57}"/>
    <cellStyle name="Normal 2 5 3 2 2 3 5" xfId="16627" xr:uid="{49A5CFFB-A459-42F3-B5BE-D78081F8FE19}"/>
    <cellStyle name="Normal 2 5 3 2 2 4" xfId="5147" xr:uid="{7CAF6CA8-B2D7-4ECB-85F2-7B29C7DE4354}"/>
    <cellStyle name="Normal 2 5 3 2 2 4 2" xfId="26945" xr:uid="{98549FEC-8556-468E-8063-23A0CEDA2D5A}"/>
    <cellStyle name="Normal 2 5 3 2 2 4 3" xfId="14444" xr:uid="{D57A7FE4-0A42-4484-9FAF-9EB466F5E4AC}"/>
    <cellStyle name="Normal 2 5 3 2 2 5" xfId="6897" xr:uid="{61B74B72-EE99-4F1C-807F-27989FC8E96E}"/>
    <cellStyle name="Normal 2 5 3 2 2 5 2" xfId="17277" xr:uid="{E73A2E4F-DE00-443A-8D3B-7B4D3860D75A}"/>
    <cellStyle name="Normal 2 5 3 2 2 6" xfId="9730" xr:uid="{9768CB4E-2714-4103-8E6E-910ACBC0179F}"/>
    <cellStyle name="Normal 2 5 3 2 2 6 2" xfId="20110" xr:uid="{A5754DFA-E505-4F9F-90A1-15537FC8F736}"/>
    <cellStyle name="Normal 2 5 3 2 2 7" xfId="23823" xr:uid="{1173EBCD-5665-49E6-AD5C-B2304B17161D}"/>
    <cellStyle name="Normal 2 5 3 2 2 8" xfId="13182" xr:uid="{80A92B38-ED87-4C56-BADD-16D35D522DD5}"/>
    <cellStyle name="Normal 2 5 3 2 3" xfId="3225" xr:uid="{00000000-0005-0000-0000-000085040000}"/>
    <cellStyle name="Normal 2 5 3 2 3 2" xfId="4483" xr:uid="{F84F9602-F0AE-4DC7-951D-91646602D2D6}"/>
    <cellStyle name="Normal 2 5 3 2 3 2 2" xfId="9254" xr:uid="{1FC5633E-CCE7-43C7-B1F4-4E2766DB1D61}"/>
    <cellStyle name="Normal 2 5 3 2 3 2 2 2" xfId="29241" xr:uid="{75E8350C-2217-4421-B096-6919CE67F2BD}"/>
    <cellStyle name="Normal 2 5 3 2 3 2 2 3" xfId="19634" xr:uid="{91447355-DCF7-4612-82E6-E8E17892F62D}"/>
    <cellStyle name="Normal 2 5 3 2 3 2 3" xfId="12087" xr:uid="{2C0ECAF3-4B2A-42C9-A3FF-16A3C46C8632}"/>
    <cellStyle name="Normal 2 5 3 2 3 2 3 2" xfId="22467" xr:uid="{F6199A07-8DCE-4968-A554-A033795ABB04}"/>
    <cellStyle name="Normal 2 5 3 2 3 2 4" xfId="22823" xr:uid="{CC24F134-ED75-48E1-BAB9-646D79CDE47F}"/>
    <cellStyle name="Normal 2 5 3 2 3 2 5" xfId="16801" xr:uid="{0EA075A4-7FF1-4EA2-9CF8-6CD4F1B6190C}"/>
    <cellStyle name="Normal 2 5 3 2 3 3" xfId="6282" xr:uid="{88C70F18-104D-4686-AE35-9A30C0FC5F3D}"/>
    <cellStyle name="Normal 2 5 3 2 3 3 2" xfId="28643" xr:uid="{F7A23F4E-268A-44DC-B3F7-D0F11D7E5095}"/>
    <cellStyle name="Normal 2 5 3 2 3 3 3" xfId="15851" xr:uid="{3F0CE3FA-F544-4381-B5C8-629B153FCFB3}"/>
    <cellStyle name="Normal 2 5 3 2 3 4" xfId="8304" xr:uid="{4AB34DBE-B719-405E-B495-A072AFC84F6D}"/>
    <cellStyle name="Normal 2 5 3 2 3 4 2" xfId="18684" xr:uid="{B90C945C-9FE6-4044-9571-4E2F08A49A16}"/>
    <cellStyle name="Normal 2 5 3 2 3 5" xfId="11137" xr:uid="{6F74A375-9431-4E90-97C0-BF826892E75E}"/>
    <cellStyle name="Normal 2 5 3 2 3 5 2" xfId="21517" xr:uid="{D3ADF032-A154-427E-AA45-97FB78A2C7A7}"/>
    <cellStyle name="Normal 2 5 3 2 3 6" xfId="24288" xr:uid="{C41AD594-8344-40FC-9BAB-4F9F300DC813}"/>
    <cellStyle name="Normal 2 5 3 2 3 7" xfId="13767" xr:uid="{361459F8-1D19-4B25-A48A-253C871852DA}"/>
    <cellStyle name="Normal 2 5 3 2 4" xfId="3223" xr:uid="{00000000-0005-0000-0000-000086040000}"/>
    <cellStyle name="Normal 2 5 3 2 4 2" xfId="6280" xr:uid="{BECEE6F2-A32E-4134-BA46-9763589BE9F2}"/>
    <cellStyle name="Normal 2 5 3 2 4 2 2" xfId="28707" xr:uid="{308930B8-2630-49A9-8636-EFF6988358E2}"/>
    <cellStyle name="Normal 2 5 3 2 4 2 3" xfId="15849" xr:uid="{0291A228-6AF3-4CBE-ACFB-E6F988A6A73A}"/>
    <cellStyle name="Normal 2 5 3 2 4 3" xfId="8302" xr:uid="{D80F0271-FBD8-4581-B581-CCC4DEAB2087}"/>
    <cellStyle name="Normal 2 5 3 2 4 3 2" xfId="18682" xr:uid="{9A2F5522-6710-48DA-93DF-AB57C204EE03}"/>
    <cellStyle name="Normal 2 5 3 2 4 4" xfId="11135" xr:uid="{66F5DD36-C143-4AFD-849D-8A1F27B73A18}"/>
    <cellStyle name="Normal 2 5 3 2 4 4 2" xfId="21515" xr:uid="{11A4F742-1E4F-443A-B812-6848ECD0CE9D}"/>
    <cellStyle name="Normal 2 5 3 2 4 5" xfId="24536" xr:uid="{26D90045-E0DA-4C17-A2DE-D05875D7DD77}"/>
    <cellStyle name="Normal 2 5 3 2 4 6" xfId="13765" xr:uid="{98C3BC26-DF6F-4124-B423-9B4CF26C537F}"/>
    <cellStyle name="Normal 2 5 3 2 5" xfId="2529" xr:uid="{00000000-0005-0000-0000-000087040000}"/>
    <cellStyle name="Normal 2 5 3 2 5 2" xfId="5804" xr:uid="{55D655E9-1F84-43FE-9320-62BF5B1C22F6}"/>
    <cellStyle name="Normal 2 5 3 2 5 2 2" xfId="26176" xr:uid="{50A77953-1BD7-4337-84BF-5813ED2F0752}"/>
    <cellStyle name="Normal 2 5 3 2 5 2 3" xfId="15200" xr:uid="{D22DC361-ACE5-49EE-B767-6EDC2400BE2C}"/>
    <cellStyle name="Normal 2 5 3 2 5 3" xfId="7653" xr:uid="{816ADA4C-2F33-426F-A37D-37AC2E6755CF}"/>
    <cellStyle name="Normal 2 5 3 2 5 3 2" xfId="18033" xr:uid="{D4504AA2-E25B-4DDE-BF21-0B20F0EB7EC1}"/>
    <cellStyle name="Normal 2 5 3 2 5 4" xfId="10486" xr:uid="{67D4F33F-8D42-447C-8A88-E27F61469A3C}"/>
    <cellStyle name="Normal 2 5 3 2 5 4 2" xfId="20866" xr:uid="{D91E4D89-AFFC-4684-9FD4-E8CA9AE82100}"/>
    <cellStyle name="Normal 2 5 3 2 5 5" xfId="23161" xr:uid="{E913EA84-6AD1-41E2-A6F2-988DCA44C904}"/>
    <cellStyle name="Normal 2 5 3 2 5 6" xfId="12916" xr:uid="{EBEFE572-9B04-49F8-9FA4-0183C7B8D7B7}"/>
    <cellStyle name="Normal 2 5 3 2 6" xfId="2335" xr:uid="{00000000-0005-0000-0000-000082040000}"/>
    <cellStyle name="Normal 2 5 3 2 6 2" xfId="7461" xr:uid="{8B280B00-8611-4835-8C2E-276957C20C28}"/>
    <cellStyle name="Normal 2 5 3 2 6 2 2" xfId="17841" xr:uid="{BF30448F-133B-415C-8778-53B63BAE02CB}"/>
    <cellStyle name="Normal 2 5 3 2 6 3" xfId="10294" xr:uid="{1992D4DC-B5AC-442B-A473-26CECB6553B9}"/>
    <cellStyle name="Normal 2 5 3 2 6 3 2" xfId="20674" xr:uid="{E0B28474-8A8E-4DD0-8EB0-A817622FB2F0}"/>
    <cellStyle name="Normal 2 5 3 2 6 4" xfId="25588" xr:uid="{68796DDE-58EE-4733-89EA-044952437EFA}"/>
    <cellStyle name="Normal 2 5 3 2 6 5" xfId="15008" xr:uid="{E209A7A4-6938-4DFD-A8BB-6B2ADF3713F4}"/>
    <cellStyle name="Normal 2 5 3 2 7" xfId="3850" xr:uid="{68EF5F68-1856-41ED-95F2-A0A18534450F}"/>
    <cellStyle name="Normal 2 5 3 2 7 2" xfId="8682" xr:uid="{6468FD96-C1EC-4926-9F24-4FB5A8D3D5E1}"/>
    <cellStyle name="Normal 2 5 3 2 7 2 2" xfId="19062" xr:uid="{E77C4959-A932-418D-B36C-E48F813800E6}"/>
    <cellStyle name="Normal 2 5 3 2 7 3" xfId="11515" xr:uid="{DB5AA5FF-FE6A-4E50-A827-E675B7C4F86F}"/>
    <cellStyle name="Normal 2 5 3 2 7 3 2" xfId="21895" xr:uid="{790401EC-BDE4-4FF2-ADB2-C7F7D34CF1E5}"/>
    <cellStyle name="Normal 2 5 3 2 7 4" xfId="16229" xr:uid="{B5229A24-93F2-4693-851B-06CC506A0C55}"/>
    <cellStyle name="Normal 2 5 3 2 8" xfId="5146" xr:uid="{71DFB732-21F4-419B-9955-A0214C926B6F}"/>
    <cellStyle name="Normal 2 5 3 2 8 2" xfId="14443" xr:uid="{8F70C548-A3C3-44C7-81EA-CBE29DAAE6C3}"/>
    <cellStyle name="Normal 2 5 3 2 9" xfId="6896" xr:uid="{A26A1334-8781-4C7F-832A-3113608D2B6B}"/>
    <cellStyle name="Normal 2 5 3 2 9 2" xfId="17276" xr:uid="{2F1103A3-D415-4772-9783-7DF3E96E5209}"/>
    <cellStyle name="Normal 2 5 3 3" xfId="797" xr:uid="{00000000-0005-0000-0000-0000C9040000}"/>
    <cellStyle name="Normal 2 5 3 3 10" xfId="23043" xr:uid="{031C11DD-FCFB-47AB-BA52-672EED5BF159}"/>
    <cellStyle name="Normal 2 5 3 3 11" xfId="12726" xr:uid="{959C6AC3-1A67-4C63-924F-C3073593B867}"/>
    <cellStyle name="Normal 2 5 3 3 2" xfId="2744" xr:uid="{00000000-0005-0000-0000-000089040000}"/>
    <cellStyle name="Normal 2 5 3 3 2 2" xfId="3227" xr:uid="{00000000-0005-0000-0000-00008A040000}"/>
    <cellStyle name="Normal 2 5 3 3 2 2 2" xfId="6284" xr:uid="{25804369-44D9-459B-AAF0-86CD4FE0C9F3}"/>
    <cellStyle name="Normal 2 5 3 3 2 2 2 2" xfId="28325" xr:uid="{13FB1E69-19B8-4F39-9B11-E56FDBFFE513}"/>
    <cellStyle name="Normal 2 5 3 3 2 2 2 3" xfId="15853" xr:uid="{CC4942FC-D8CD-4C14-A7DC-2C9F5FF6D062}"/>
    <cellStyle name="Normal 2 5 3 3 2 2 3" xfId="8306" xr:uid="{E1C95000-BFF6-4817-896D-FF8602CB33AA}"/>
    <cellStyle name="Normal 2 5 3 3 2 2 3 2" xfId="18686" xr:uid="{328EACC2-91C4-43B4-B8B1-A5B08CCE66FD}"/>
    <cellStyle name="Normal 2 5 3 3 2 2 4" xfId="11139" xr:uid="{C200ADDC-0253-4A5C-9380-03155673285D}"/>
    <cellStyle name="Normal 2 5 3 3 2 2 4 2" xfId="21519" xr:uid="{132883E7-FD5A-400D-A783-82E777FBEF89}"/>
    <cellStyle name="Normal 2 5 3 3 2 2 5" xfId="22931" xr:uid="{FD21EA28-58D8-4640-BCD8-436C2B747B36}"/>
    <cellStyle name="Normal 2 5 3 3 2 2 6" xfId="13769" xr:uid="{17D29EFB-3707-404C-85EF-176B86D713D6}"/>
    <cellStyle name="Normal 2 5 3 3 2 3" xfId="4310" xr:uid="{1107B74B-FE16-45DD-897B-F3FED8FBA035}"/>
    <cellStyle name="Normal 2 5 3 3 2 3 2" xfId="9081" xr:uid="{9A2F5A9A-DBFE-43CB-B7F4-1B81C1AC1F57}"/>
    <cellStyle name="Normal 2 5 3 3 2 3 2 2" xfId="29124" xr:uid="{C18B8F15-42E5-4CD1-B362-08EB4981DFEC}"/>
    <cellStyle name="Normal 2 5 3 3 2 3 2 3" xfId="19461" xr:uid="{9DA8E725-F94A-4428-B5C6-AF45C02AA7BE}"/>
    <cellStyle name="Normal 2 5 3 3 2 3 3" xfId="11914" xr:uid="{543B574E-E8BD-4E81-97A3-8F4AB0D957C5}"/>
    <cellStyle name="Normal 2 5 3 3 2 3 3 2" xfId="22294" xr:uid="{63B6EB05-9EB6-4DDA-92D3-E5C84ABB373C}"/>
    <cellStyle name="Normal 2 5 3 3 2 3 4" xfId="23577" xr:uid="{B183ABB5-AEAC-4324-B67A-883A055856E7}"/>
    <cellStyle name="Normal 2 5 3 3 2 3 5" xfId="16628" xr:uid="{AFF0AFBE-A036-4A2F-B7EC-418A4D0FA1E1}"/>
    <cellStyle name="Normal 2 5 3 3 2 4" xfId="5961" xr:uid="{7ABC2878-0CFB-4341-823C-590E345E96EA}"/>
    <cellStyle name="Normal 2 5 3 3 2 4 2" xfId="28131" xr:uid="{143786A4-9DA3-443C-89EF-AD66CA6AEBA1}"/>
    <cellStyle name="Normal 2 5 3 3 2 4 3" xfId="15414" xr:uid="{355A02C9-1378-4F95-9738-7D3BF406B401}"/>
    <cellStyle name="Normal 2 5 3 3 2 5" xfId="7867" xr:uid="{035FE164-C485-4BB7-9E30-1ED086CED099}"/>
    <cellStyle name="Normal 2 5 3 3 2 5 2" xfId="18247" xr:uid="{CEF946DA-5181-44CA-A469-BDDE98BFD9CD}"/>
    <cellStyle name="Normal 2 5 3 3 2 6" xfId="10700" xr:uid="{4DF713A1-28E6-4743-8E80-6C8DE2DFE72B}"/>
    <cellStyle name="Normal 2 5 3 3 2 6 2" xfId="21080" xr:uid="{57BA23C6-7D59-4F2B-9E49-34433176D4A4}"/>
    <cellStyle name="Normal 2 5 3 3 2 7" xfId="25224" xr:uid="{99AA99E4-312F-4C28-B193-CBEADDBB85D0}"/>
    <cellStyle name="Normal 2 5 3 3 2 8" xfId="13183" xr:uid="{3EA2A6FB-FCFB-4DCB-AA36-A0B7FFC6C9D6}"/>
    <cellStyle name="Normal 2 5 3 3 3" xfId="3228" xr:uid="{00000000-0005-0000-0000-00008B040000}"/>
    <cellStyle name="Normal 2 5 3 3 3 2" xfId="4484" xr:uid="{951FAC34-D5FB-48AC-B36C-45BCE8EFE642}"/>
    <cellStyle name="Normal 2 5 3 3 3 2 2" xfId="9255" xr:uid="{545DCAC0-08C9-4B07-BBF3-506B166FD2F6}"/>
    <cellStyle name="Normal 2 5 3 3 3 2 2 2" xfId="29242" xr:uid="{EF85B97C-056C-4973-A746-58F159A92BF8}"/>
    <cellStyle name="Normal 2 5 3 3 3 2 2 3" xfId="19635" xr:uid="{4B0A08D7-8B3A-4832-B9C7-BA2320660323}"/>
    <cellStyle name="Normal 2 5 3 3 3 2 3" xfId="12088" xr:uid="{408152FC-D79D-445C-8162-5DA9B3B886FA}"/>
    <cellStyle name="Normal 2 5 3 3 3 2 3 2" xfId="22468" xr:uid="{88B369D0-AC3C-442D-A3E2-DF14A0BE12CB}"/>
    <cellStyle name="Normal 2 5 3 3 3 2 4" xfId="25589" xr:uid="{7B11F276-EFB1-4CE5-AAAF-C81351D04808}"/>
    <cellStyle name="Normal 2 5 3 3 3 2 5" xfId="16802" xr:uid="{ED702B6E-C0C9-4D8B-9646-FCD99BC5123F}"/>
    <cellStyle name="Normal 2 5 3 3 3 3" xfId="6285" xr:uid="{49E23FAE-86D7-4637-91B5-D4535F3EEE3C}"/>
    <cellStyle name="Normal 2 5 3 3 3 3 2" xfId="25887" xr:uid="{985224D8-D2DF-4B30-BBC4-0C734A65E8E8}"/>
    <cellStyle name="Normal 2 5 3 3 3 3 3" xfId="15854" xr:uid="{86784FBA-6E6F-4752-B168-C9D11180137E}"/>
    <cellStyle name="Normal 2 5 3 3 3 4" xfId="8307" xr:uid="{A33E524C-83A4-40D8-82B9-596C924968C8}"/>
    <cellStyle name="Normal 2 5 3 3 3 4 2" xfId="18687" xr:uid="{6CD46AB8-ED21-465B-BC4C-415C8155090A}"/>
    <cellStyle name="Normal 2 5 3 3 3 5" xfId="11140" xr:uid="{864771EB-E8B7-4442-AE35-32F1E104751C}"/>
    <cellStyle name="Normal 2 5 3 3 3 5 2" xfId="21520" xr:uid="{790328D7-A0B3-499C-A593-89CAAC845012}"/>
    <cellStyle name="Normal 2 5 3 3 3 6" xfId="23127" xr:uid="{1C7FF4AA-F112-4817-AFA7-337311AE8D92}"/>
    <cellStyle name="Normal 2 5 3 3 3 7" xfId="13770" xr:uid="{6D3BB943-701D-4A19-A4C9-AC850DE15A54}"/>
    <cellStyle name="Normal 2 5 3 3 4" xfId="3226" xr:uid="{00000000-0005-0000-0000-00008C040000}"/>
    <cellStyle name="Normal 2 5 3 3 4 2" xfId="6283" xr:uid="{0C3BD62F-F8AC-44D4-B5FF-7BFACC6D07D5}"/>
    <cellStyle name="Normal 2 5 3 3 4 2 2" xfId="26473" xr:uid="{8CD69CCA-B0FD-4E9A-8CEB-542155F751F2}"/>
    <cellStyle name="Normal 2 5 3 3 4 2 3" xfId="15852" xr:uid="{F2D39404-8D23-4B87-A925-2E52341FF785}"/>
    <cellStyle name="Normal 2 5 3 3 4 3" xfId="8305" xr:uid="{9527BE1E-DE74-4998-8553-7E5E26C1EFA2}"/>
    <cellStyle name="Normal 2 5 3 3 4 3 2" xfId="18685" xr:uid="{8647DFEC-5795-4E25-89C9-3F75FA989953}"/>
    <cellStyle name="Normal 2 5 3 3 4 4" xfId="11138" xr:uid="{BF522B7D-4624-4E56-92C8-332BB22C2467}"/>
    <cellStyle name="Normal 2 5 3 3 4 4 2" xfId="21518" xr:uid="{AD49A652-9991-4344-BEAB-0B78CFBD538D}"/>
    <cellStyle name="Normal 2 5 3 3 4 5" xfId="25368" xr:uid="{1A593429-A8C9-479E-AE78-CA9217A38F3D}"/>
    <cellStyle name="Normal 2 5 3 3 4 6" xfId="13768" xr:uid="{AC368816-52E5-4934-81B9-98172E0CCDC2}"/>
    <cellStyle name="Normal 2 5 3 3 5" xfId="2632" xr:uid="{00000000-0005-0000-0000-00008D040000}"/>
    <cellStyle name="Normal 2 5 3 3 5 2" xfId="5893" xr:uid="{E2E090D2-3735-478B-9685-CCDCF79CED39}"/>
    <cellStyle name="Normal 2 5 3 3 5 2 2" xfId="27103" xr:uid="{333B7E22-A868-4CDD-A946-650B7FE6FE6C}"/>
    <cellStyle name="Normal 2 5 3 3 5 2 3" xfId="15303" xr:uid="{3BD07DCA-A157-45A3-9D9D-4CE33245103F}"/>
    <cellStyle name="Normal 2 5 3 3 5 3" xfId="7756" xr:uid="{44037371-D29E-4521-A158-ED7938454E68}"/>
    <cellStyle name="Normal 2 5 3 3 5 3 2" xfId="18136" xr:uid="{7B599C7F-7535-42B4-89BD-95E9A2D3F07C}"/>
    <cellStyle name="Normal 2 5 3 3 5 4" xfId="10589" xr:uid="{E91E3381-5744-4EBC-9023-F0BB8787BB8D}"/>
    <cellStyle name="Normal 2 5 3 3 5 4 2" xfId="20969" xr:uid="{7903732C-1E4A-4DC7-B982-0AEDE4E5D11B}"/>
    <cellStyle name="Normal 2 5 3 3 5 5" xfId="23998" xr:uid="{4039D8F0-F054-40B7-A0E4-A4EEF489507E}"/>
    <cellStyle name="Normal 2 5 3 3 5 6" xfId="13019" xr:uid="{319D4F10-0955-4B1D-89ED-2AA232155015}"/>
    <cellStyle name="Normal 2 5 3 3 6" xfId="4169" xr:uid="{35C1B1DB-A382-4B39-99E3-95C074285C85}"/>
    <cellStyle name="Normal 2 5 3 3 6 2" xfId="8940" xr:uid="{197E43BB-D3CA-4368-8652-4F2402FD33CF}"/>
    <cellStyle name="Normal 2 5 3 3 6 2 2" xfId="19320" xr:uid="{C20EE58D-61B1-4AC0-9ECC-59C8ABA034D1}"/>
    <cellStyle name="Normal 2 5 3 3 6 3" xfId="11773" xr:uid="{6912843E-C807-46F5-A8E0-BFBD90824D89}"/>
    <cellStyle name="Normal 2 5 3 3 6 3 2" xfId="22153" xr:uid="{F9645213-A636-4326-A20E-01F43408CF55}"/>
    <cellStyle name="Normal 2 5 3 3 6 4" xfId="23253" xr:uid="{BFC4F051-9596-4F76-8BB4-0E786E3321A9}"/>
    <cellStyle name="Normal 2 5 3 3 6 5" xfId="16487" xr:uid="{FC561C2F-9FA6-44E0-9C95-BE24AEDE5EFF}"/>
    <cellStyle name="Normal 2 5 3 3 7" xfId="5148" xr:uid="{4D4DAB8C-6541-4D40-B66B-25E93FFC5312}"/>
    <cellStyle name="Normal 2 5 3 3 7 2" xfId="14445" xr:uid="{247654F7-094F-4AFD-A419-E1CB39ADDB4F}"/>
    <cellStyle name="Normal 2 5 3 3 8" xfId="6898" xr:uid="{59698C3A-0669-4F1E-A984-FF5FCC3E5BB2}"/>
    <cellStyle name="Normal 2 5 3 3 8 2" xfId="17278" xr:uid="{764DED76-B7F8-4062-9FCB-E9395AA4FBDE}"/>
    <cellStyle name="Normal 2 5 3 3 9" xfId="9731" xr:uid="{DDC34514-64B4-4F84-98A4-2EFE22B6C6E5}"/>
    <cellStyle name="Normal 2 5 3 3 9 2" xfId="20111" xr:uid="{F025BD27-34F3-48F0-B228-4A8C03A77A11}"/>
    <cellStyle name="Normal 2 5 3 4" xfId="798" xr:uid="{00000000-0005-0000-0000-0000CA040000}"/>
    <cellStyle name="Normal 2 5 3 4 2" xfId="3229" xr:uid="{00000000-0005-0000-0000-00008F040000}"/>
    <cellStyle name="Normal 2 5 3 4 2 2" xfId="6286" xr:uid="{939D3226-FF87-4B90-8B78-7DCCABB05372}"/>
    <cellStyle name="Normal 2 5 3 4 2 2 2" xfId="28351" xr:uid="{BDDB8FB3-B852-4AC3-909E-8381C8EE5F07}"/>
    <cellStyle name="Normal 2 5 3 4 2 2 3" xfId="15855" xr:uid="{67F8E193-0006-4149-A486-5372E80E5353}"/>
    <cellStyle name="Normal 2 5 3 4 2 3" xfId="8308" xr:uid="{97661A0C-02BE-4843-B20A-0599541327DA}"/>
    <cellStyle name="Normal 2 5 3 4 2 3 2" xfId="18688" xr:uid="{E3B21853-34F4-4D63-B8A5-6F26848BF5E6}"/>
    <cellStyle name="Normal 2 5 3 4 2 4" xfId="11141" xr:uid="{20CEBD95-A24D-4833-AA7C-61ABA764AF01}"/>
    <cellStyle name="Normal 2 5 3 4 2 4 2" xfId="21521" xr:uid="{EE6BB99F-8026-4268-A515-EB4C8CF86425}"/>
    <cellStyle name="Normal 2 5 3 4 2 5" xfId="22748" xr:uid="{21AC6561-6D20-4301-9BD5-28C92FA245FB}"/>
    <cellStyle name="Normal 2 5 3 4 2 6" xfId="13771" xr:uid="{09592D99-3FF8-4948-8C83-7C4357ADCF7D}"/>
    <cellStyle name="Normal 2 5 3 4 3" xfId="4308" xr:uid="{8785D825-AD3B-422C-B285-0ED6DFADF3AA}"/>
    <cellStyle name="Normal 2 5 3 4 3 2" xfId="9079" xr:uid="{1AEF477D-B7CC-4B72-839F-C3FEFE9A4BAD}"/>
    <cellStyle name="Normal 2 5 3 4 3 2 2" xfId="29122" xr:uid="{7D56A3C7-B510-4AF6-A7C9-2AFE343805E0}"/>
    <cellStyle name="Normal 2 5 3 4 3 2 3" xfId="19459" xr:uid="{68CC6781-067F-410D-9D7C-53706A48857F}"/>
    <cellStyle name="Normal 2 5 3 4 3 3" xfId="11912" xr:uid="{48D8519C-8B33-4196-A3C8-2457043A9426}"/>
    <cellStyle name="Normal 2 5 3 4 3 3 2" xfId="22292" xr:uid="{BEFA8E93-EC49-4FFB-B041-79172E4D6AF5}"/>
    <cellStyle name="Normal 2 5 3 4 3 4" xfId="23298" xr:uid="{36DA8047-9FFD-408A-BD6B-41D321FDAFDA}"/>
    <cellStyle name="Normal 2 5 3 4 3 5" xfId="16626" xr:uid="{2B3C2E63-D44C-493B-B335-CDDA83344D56}"/>
    <cellStyle name="Normal 2 5 3 4 4" xfId="5149" xr:uid="{1EBB81B8-9642-443C-94EC-CAA1770A8AEE}"/>
    <cellStyle name="Normal 2 5 3 4 4 2" xfId="27532" xr:uid="{DCB1CF7B-C50A-41FA-BA0E-FF1F7397F6F1}"/>
    <cellStyle name="Normal 2 5 3 4 4 3" xfId="14446" xr:uid="{6BD61CC2-EDD3-4400-959C-EFD03CC473F5}"/>
    <cellStyle name="Normal 2 5 3 4 5" xfId="6899" xr:uid="{119BD438-A9F8-4395-8923-C1F3953BFF58}"/>
    <cellStyle name="Normal 2 5 3 4 5 2" xfId="17279" xr:uid="{17D9B5A9-2EA1-48FA-8482-A29367EFE490}"/>
    <cellStyle name="Normal 2 5 3 4 6" xfId="9732" xr:uid="{A2428498-4586-460F-8F4A-BCF95294D36C}"/>
    <cellStyle name="Normal 2 5 3 4 6 2" xfId="20112" xr:uid="{3B2726D7-2DEB-4F18-9DB3-4E9F9D6183D9}"/>
    <cellStyle name="Normal 2 5 3 4 7" xfId="22889" xr:uid="{75F175D2-DA8D-44A4-B513-2FF835520016}"/>
    <cellStyle name="Normal 2 5 3 4 8" xfId="13181" xr:uid="{9C962EB9-99D8-44F6-AF18-7961AAE03E43}"/>
    <cellStyle name="Normal 2 5 3 5" xfId="3230" xr:uid="{00000000-0005-0000-0000-000090040000}"/>
    <cellStyle name="Normal 2 5 3 5 2" xfId="4485" xr:uid="{0BEB3A3D-C3D5-4EF2-8C83-3DFDED1B22B5}"/>
    <cellStyle name="Normal 2 5 3 5 2 2" xfId="9256" xr:uid="{2334310F-F348-438D-9405-FA364CD2B800}"/>
    <cellStyle name="Normal 2 5 3 5 2 2 2" xfId="29243" xr:uid="{6449A4A3-0FAB-4007-B0A2-B93EB0EB0140}"/>
    <cellStyle name="Normal 2 5 3 5 2 2 3" xfId="19636" xr:uid="{81B52144-2BFB-48B6-8A11-7CE4262E25DB}"/>
    <cellStyle name="Normal 2 5 3 5 2 3" xfId="12089" xr:uid="{A11F0EBF-9EB0-432B-A975-C574975B3A88}"/>
    <cellStyle name="Normal 2 5 3 5 2 3 2" xfId="22469" xr:uid="{791D0D36-F9CD-407E-8DCB-DB6164200372}"/>
    <cellStyle name="Normal 2 5 3 5 2 4" xfId="25074" xr:uid="{4A45569A-ABAA-4AA9-86E4-7D83925BB77D}"/>
    <cellStyle name="Normal 2 5 3 5 2 5" xfId="16803" xr:uid="{159A6CA8-3B65-4566-BDE1-8560AA86B86A}"/>
    <cellStyle name="Normal 2 5 3 5 3" xfId="6287" xr:uid="{1E0D802E-7B4A-4613-998F-F3E8DC8B81D2}"/>
    <cellStyle name="Normal 2 5 3 5 3 2" xfId="26825" xr:uid="{2E287158-7645-4617-8F5E-3637269961B0}"/>
    <cellStyle name="Normal 2 5 3 5 3 3" xfId="15856" xr:uid="{97635189-8BE7-436A-9583-42A16340DD0C}"/>
    <cellStyle name="Normal 2 5 3 5 4" xfId="8309" xr:uid="{A6997152-AC19-4A7E-A648-37891E593E8D}"/>
    <cellStyle name="Normal 2 5 3 5 4 2" xfId="18689" xr:uid="{30137378-1DE8-4737-B755-36460CF52729}"/>
    <cellStyle name="Normal 2 5 3 5 5" xfId="11142" xr:uid="{5A8FDB6A-5572-465A-8380-F41460F1A1DD}"/>
    <cellStyle name="Normal 2 5 3 5 5 2" xfId="21522" xr:uid="{70535393-DBC4-4BFC-9C91-EB6899198642}"/>
    <cellStyle name="Normal 2 5 3 5 6" xfId="23839" xr:uid="{49743946-3652-472F-9C52-EEEE5544C403}"/>
    <cellStyle name="Normal 2 5 3 5 7" xfId="13772" xr:uid="{D2F7F6C9-BFCC-4D3B-8892-9645E9B61F3C}"/>
    <cellStyle name="Normal 2 5 3 6" xfId="2910" xr:uid="{00000000-0005-0000-0000-000091040000}"/>
    <cellStyle name="Normal 2 5 3 6 2" xfId="6095" xr:uid="{B73878D2-5259-4990-81CF-080BA4EF1E5D}"/>
    <cellStyle name="Normal 2 5 3 6 2 2" xfId="28698" xr:uid="{EEF64A54-E212-4C60-BD41-D668E418A9DB}"/>
    <cellStyle name="Normal 2 5 3 6 2 3" xfId="15573" xr:uid="{0CB61A38-7EF3-43D6-948B-ECC541C781F9}"/>
    <cellStyle name="Normal 2 5 3 6 3" xfId="8026" xr:uid="{CE48BB44-792E-4F21-902E-4BB97AEF7655}"/>
    <cellStyle name="Normal 2 5 3 6 3 2" xfId="18406" xr:uid="{B62B2F41-6AB8-4DD0-AA31-E28A19E9F9D8}"/>
    <cellStyle name="Normal 2 5 3 6 4" xfId="10859" xr:uid="{C24DB934-6084-4D07-9EF6-4CE5B68AFF5C}"/>
    <cellStyle name="Normal 2 5 3 6 4 2" xfId="21239" xr:uid="{D38D8EEE-5F99-45F1-B30F-54336C143397}"/>
    <cellStyle name="Normal 2 5 3 6 5" xfId="25235" xr:uid="{A43D021D-1A55-47BA-A9F1-5348C5A3DDE9}"/>
    <cellStyle name="Normal 2 5 3 6 6" xfId="13424" xr:uid="{C1A7CE82-9259-47E3-BDAE-73A09C85EBF4}"/>
    <cellStyle name="Normal 2 5 3 7" xfId="2469" xr:uid="{00000000-0005-0000-0000-000092040000}"/>
    <cellStyle name="Normal 2 5 3 7 2" xfId="5758" xr:uid="{B168AF0A-31FE-458F-BE87-E8C90E776266}"/>
    <cellStyle name="Normal 2 5 3 7 2 2" xfId="28481" xr:uid="{F70FBECB-9D83-407D-84C4-17ADF63D7726}"/>
    <cellStyle name="Normal 2 5 3 7 2 3" xfId="15140" xr:uid="{6FE660AB-0937-442F-801C-F3C087699BEE}"/>
    <cellStyle name="Normal 2 5 3 7 3" xfId="7593" xr:uid="{58A42B35-60C8-41F2-AB70-65F4EF71C1DB}"/>
    <cellStyle name="Normal 2 5 3 7 3 2" xfId="17973" xr:uid="{DE52DCE9-40C2-452D-8456-5FF6AE9695A2}"/>
    <cellStyle name="Normal 2 5 3 7 4" xfId="10426" xr:uid="{910D1454-1412-4868-8BB6-9C605C88F5FF}"/>
    <cellStyle name="Normal 2 5 3 7 4 2" xfId="20806" xr:uid="{432812E6-7CDF-4C1E-BE4E-1CA4F7330669}"/>
    <cellStyle name="Normal 2 5 3 7 5" xfId="24120" xr:uid="{5C2766B1-ADA5-410F-A742-1CD7F4FC1B84}"/>
    <cellStyle name="Normal 2 5 3 7 6" xfId="12856" xr:uid="{7BA044FC-A76D-402C-8E1A-800974FD98C4}"/>
    <cellStyle name="Normal 2 5 3 8" xfId="2223" xr:uid="{00000000-0005-0000-0000-000081040000}"/>
    <cellStyle name="Normal 2 5 3 8 2" xfId="7349" xr:uid="{D2E4E38C-8D19-4275-8CE0-B7119B823696}"/>
    <cellStyle name="Normal 2 5 3 8 2 2" xfId="17729" xr:uid="{70C14F63-2795-48D7-A7DB-4101B9D794A7}"/>
    <cellStyle name="Normal 2 5 3 8 3" xfId="10182" xr:uid="{2F070E58-C7D0-4A47-8D76-D4BA544C705D}"/>
    <cellStyle name="Normal 2 5 3 8 3 2" xfId="20562" xr:uid="{AD63F703-5A02-4C99-8AFF-7D536F35CDF4}"/>
    <cellStyle name="Normal 2 5 3 8 4" xfId="24187" xr:uid="{0FB55210-A2F4-4E4D-A13B-45A04BF0A794}"/>
    <cellStyle name="Normal 2 5 3 8 5" xfId="14896" xr:uid="{C54113B0-249C-46BC-B11D-F443BD6799E6}"/>
    <cellStyle name="Normal 2 5 3 9" xfId="3945" xr:uid="{C0CC3FD7-CAC4-47BD-B3E9-E4DC609FB2A0}"/>
    <cellStyle name="Normal 2 5 3 9 2" xfId="8776" xr:uid="{0FA45915-D319-4183-BC2E-0054D365287E}"/>
    <cellStyle name="Normal 2 5 3 9 2 2" xfId="19156" xr:uid="{40D9AE69-1328-49C7-B694-85C243E1431D}"/>
    <cellStyle name="Normal 2 5 3 9 3" xfId="11609" xr:uid="{92587BA5-D326-4636-B8B0-18FE1AF758F5}"/>
    <cellStyle name="Normal 2 5 3 9 3 2" xfId="21989" xr:uid="{28E55DE2-C0C0-4102-854E-8884C587AD00}"/>
    <cellStyle name="Normal 2 5 3 9 4" xfId="16323" xr:uid="{93415755-5E1E-453E-9415-6BDBF66ECB00}"/>
    <cellStyle name="Normal 2 5 4" xfId="799" xr:uid="{00000000-0005-0000-0000-0000CB040000}"/>
    <cellStyle name="Normal 2 5 4 10" xfId="6900" xr:uid="{CB047E49-D53E-46AE-A873-27ABC9EECBD9}"/>
    <cellStyle name="Normal 2 5 4 10 2" xfId="17280" xr:uid="{B519EA17-B023-4DF0-876F-5671CF66B8AC}"/>
    <cellStyle name="Normal 2 5 4 11" xfId="9733" xr:uid="{9BB6EF12-CDE5-4744-8831-F0761B12D963}"/>
    <cellStyle name="Normal 2 5 4 11 2" xfId="20113" xr:uid="{170C48B2-6AEB-488F-BA8F-E698B6827046}"/>
    <cellStyle name="Normal 2 5 4 12" xfId="24914" xr:uid="{5B9F2A8E-0104-4D27-A837-7C63A45FF2A2}"/>
    <cellStyle name="Normal 2 5 4 13" xfId="12437" xr:uid="{F32A1A22-7BBF-4368-843F-7792A7197D73}"/>
    <cellStyle name="Normal 2 5 4 2" xfId="800" xr:uid="{00000000-0005-0000-0000-0000CC040000}"/>
    <cellStyle name="Normal 2 5 4 2 10" xfId="9734" xr:uid="{EB95C9A1-1894-4AD2-A17A-AC8E7ADD68F2}"/>
    <cellStyle name="Normal 2 5 4 2 10 2" xfId="20114" xr:uid="{2A98D9B5-85DE-413A-BB07-64EB77C01AF5}"/>
    <cellStyle name="Normal 2 5 4 2 11" xfId="23463" xr:uid="{27BC0A7A-B2F6-4886-A2DF-E73BCA1ECB62}"/>
    <cellStyle name="Normal 2 5 4 2 12" xfId="12569" xr:uid="{1CBDEFBE-2FCD-4FCB-A936-03F1F88C37C1}"/>
    <cellStyle name="Normal 2 5 4 2 2" xfId="801" xr:uid="{00000000-0005-0000-0000-0000CD040000}"/>
    <cellStyle name="Normal 2 5 4 2 2 2" xfId="3232" xr:uid="{00000000-0005-0000-0000-000096040000}"/>
    <cellStyle name="Normal 2 5 4 2 2 2 2" xfId="6289" xr:uid="{8892750F-7025-4C9C-96FB-CD8CFED5DCC5}"/>
    <cellStyle name="Normal 2 5 4 2 2 2 2 2" xfId="25962" xr:uid="{94FE1B15-B6FD-4918-B240-16B296DF0B2E}"/>
    <cellStyle name="Normal 2 5 4 2 2 2 2 3" xfId="26644" xr:uid="{7860B85E-A5C5-4E53-A052-92B8E69EEA39}"/>
    <cellStyle name="Normal 2 5 4 2 2 2 2 4" xfId="15858" xr:uid="{4E977405-66D9-42F9-A3FE-75344B532578}"/>
    <cellStyle name="Normal 2 5 4 2 2 2 3" xfId="8311" xr:uid="{FF599439-A5F8-4927-9DEE-E1B4DD50819A}"/>
    <cellStyle name="Normal 2 5 4 2 2 2 3 2" xfId="28887" xr:uid="{AA552203-6951-4942-B5F2-AC43969F3824}"/>
    <cellStyle name="Normal 2 5 4 2 2 2 3 3" xfId="18691" xr:uid="{06BB6B0A-50C3-4A17-B81D-AF2B71346F71}"/>
    <cellStyle name="Normal 2 5 4 2 2 2 4" xfId="11144" xr:uid="{65CD692F-6D05-4FC2-A4EB-56577F60FDE2}"/>
    <cellStyle name="Normal 2 5 4 2 2 2 4 2" xfId="21524" xr:uid="{6C0FFF33-281F-48A1-BC00-C6A7D8863B2C}"/>
    <cellStyle name="Normal 2 5 4 2 2 2 5" xfId="24945" xr:uid="{F48912EC-9A15-480E-92DD-56E3E099D83C}"/>
    <cellStyle name="Normal 2 5 4 2 2 2 6" xfId="13774" xr:uid="{3D655155-08D8-4600-B855-F8E49E61D9CD}"/>
    <cellStyle name="Normal 2 5 4 2 2 3" xfId="4311" xr:uid="{7FBF59B4-F836-44E7-BC8A-67A9782E935E}"/>
    <cellStyle name="Normal 2 5 4 2 2 3 2" xfId="9082" xr:uid="{6B304CD8-61FF-4486-AB86-0AA2692CB6CA}"/>
    <cellStyle name="Normal 2 5 4 2 2 3 2 2" xfId="29125" xr:uid="{8ADA81D0-515D-4FB2-B6C9-B393393B47A9}"/>
    <cellStyle name="Normal 2 5 4 2 2 3 2 3" xfId="19462" xr:uid="{B7804AE3-567D-4EC7-B458-518B57E6F949}"/>
    <cellStyle name="Normal 2 5 4 2 2 3 3" xfId="11915" xr:uid="{3CB8E62F-7E18-47BB-ACB0-0813D775BCC8}"/>
    <cellStyle name="Normal 2 5 4 2 2 3 3 2" xfId="22295" xr:uid="{54CFFEC8-9A5F-41D0-B3D3-81D04AAFAC3A}"/>
    <cellStyle name="Normal 2 5 4 2 2 3 4" xfId="23385" xr:uid="{DDC27A66-FC4B-4B00-AD6B-5CC898FB1855}"/>
    <cellStyle name="Normal 2 5 4 2 2 3 5" xfId="16629" xr:uid="{5CF0219C-D170-41C4-B12D-DE085AAAB22B}"/>
    <cellStyle name="Normal 2 5 4 2 2 4" xfId="5152" xr:uid="{0778C214-8051-49D9-A6EC-36AB2F8093BD}"/>
    <cellStyle name="Normal 2 5 4 2 2 4 2" xfId="28584" xr:uid="{7F0573E1-36D3-46C8-A8FD-9C4773A8E12C}"/>
    <cellStyle name="Normal 2 5 4 2 2 4 3" xfId="14449" xr:uid="{0CCCFEA0-645C-4913-A729-F698F8D2CE21}"/>
    <cellStyle name="Normal 2 5 4 2 2 5" xfId="6902" xr:uid="{48F2EDB2-782A-4B9C-BBD5-2644FB43DB10}"/>
    <cellStyle name="Normal 2 5 4 2 2 5 2" xfId="17282" xr:uid="{40A490A8-A648-4202-820A-452251C7EA31}"/>
    <cellStyle name="Normal 2 5 4 2 2 6" xfId="9735" xr:uid="{62E04ED5-DBA4-49DE-BE42-8EC1B0449D0A}"/>
    <cellStyle name="Normal 2 5 4 2 2 6 2" xfId="20115" xr:uid="{3CC93754-9412-4E1B-BF1C-75BB4310CF7D}"/>
    <cellStyle name="Normal 2 5 4 2 2 7" xfId="25552" xr:uid="{379DBCBE-3014-4986-A692-82ABB0DF1F03}"/>
    <cellStyle name="Normal 2 5 4 2 2 8" xfId="13185" xr:uid="{F21C79F2-99B4-471A-8405-E298CB8D5B4B}"/>
    <cellStyle name="Normal 2 5 4 2 3" xfId="3233" xr:uid="{00000000-0005-0000-0000-000097040000}"/>
    <cellStyle name="Normal 2 5 4 2 3 2" xfId="4486" xr:uid="{5DC40255-4AB9-41D9-AA22-7F46584C7977}"/>
    <cellStyle name="Normal 2 5 4 2 3 2 2" xfId="9257" xr:uid="{A6CD52E1-8F01-4B11-8E41-3640A9E23CA8}"/>
    <cellStyle name="Normal 2 5 4 2 3 2 2 2" xfId="29244" xr:uid="{E5527572-4523-48F2-8335-40563C2D2BD9}"/>
    <cellStyle name="Normal 2 5 4 2 3 2 2 3" xfId="19637" xr:uid="{3D618317-D045-49C1-B479-ECBF6F101EA3}"/>
    <cellStyle name="Normal 2 5 4 2 3 2 3" xfId="12090" xr:uid="{8623B10A-97D4-44F2-AB73-D17D6B7CA6D2}"/>
    <cellStyle name="Normal 2 5 4 2 3 2 3 2" xfId="22470" xr:uid="{E2BD33F1-B295-44CF-AC3B-B63D13292E28}"/>
    <cellStyle name="Normal 2 5 4 2 3 2 4" xfId="23219" xr:uid="{DEC4DE71-6A92-4A94-9895-3CE20C6033CC}"/>
    <cellStyle name="Normal 2 5 4 2 3 2 5" xfId="16804" xr:uid="{03831A9E-3093-4AD7-B572-9DA03DEBA0A9}"/>
    <cellStyle name="Normal 2 5 4 2 3 3" xfId="6290" xr:uid="{E6D74EAA-6FE7-442E-A52E-B57B18C5E209}"/>
    <cellStyle name="Normal 2 5 4 2 3 3 2" xfId="27321" xr:uid="{CF77D49A-D9CD-44D2-AA9F-B29A6E780FC6}"/>
    <cellStyle name="Normal 2 5 4 2 3 3 3" xfId="15859" xr:uid="{ABFFC3E6-8148-47F1-8C67-E614D71AE630}"/>
    <cellStyle name="Normal 2 5 4 2 3 4" xfId="8312" xr:uid="{29BCBE05-055A-4AA4-A916-C30589B88393}"/>
    <cellStyle name="Normal 2 5 4 2 3 4 2" xfId="18692" xr:uid="{3D1BD514-A17F-42EF-9782-850874232843}"/>
    <cellStyle name="Normal 2 5 4 2 3 5" xfId="11145" xr:uid="{E430120C-1198-478F-9570-5613C973472C}"/>
    <cellStyle name="Normal 2 5 4 2 3 5 2" xfId="21525" xr:uid="{EE98C3E7-679E-436B-84BB-40510BAA4D7E}"/>
    <cellStyle name="Normal 2 5 4 2 3 6" xfId="23011" xr:uid="{B630333F-32C6-44E8-B1BA-4EB5CB71210F}"/>
    <cellStyle name="Normal 2 5 4 2 3 7" xfId="13775" xr:uid="{CABF6DF4-D203-40E7-8580-375F9E0B5520}"/>
    <cellStyle name="Normal 2 5 4 2 4" xfId="3231" xr:uid="{00000000-0005-0000-0000-000098040000}"/>
    <cellStyle name="Normal 2 5 4 2 4 2" xfId="6288" xr:uid="{DB80DA47-D9AB-4FA4-8155-F6D6F7D36B71}"/>
    <cellStyle name="Normal 2 5 4 2 4 2 2" xfId="26739" xr:uid="{9107CABB-44EF-46AF-A11E-13BEE7C4AC89}"/>
    <cellStyle name="Normal 2 5 4 2 4 2 3" xfId="15857" xr:uid="{82395B0F-9FBC-4A63-BA5B-789770D2B473}"/>
    <cellStyle name="Normal 2 5 4 2 4 3" xfId="8310" xr:uid="{F16C64E1-BB72-42DE-86F4-36E661E71648}"/>
    <cellStyle name="Normal 2 5 4 2 4 3 2" xfId="18690" xr:uid="{F772F717-D7F6-4290-A6E4-0AF6BC7B9D9A}"/>
    <cellStyle name="Normal 2 5 4 2 4 4" xfId="11143" xr:uid="{4A04CFD3-6C2A-4A0B-B0CB-853EE8160755}"/>
    <cellStyle name="Normal 2 5 4 2 4 4 2" xfId="21523" xr:uid="{170C47F2-7A01-4395-9C80-6B5D4B0F0975}"/>
    <cellStyle name="Normal 2 5 4 2 4 5" xfId="22895" xr:uid="{1848D2BC-0BF3-48A3-B42C-9E19ACF9A27C}"/>
    <cellStyle name="Normal 2 5 4 2 4 6" xfId="13773" xr:uid="{DF0108D8-7A87-4479-8691-E338607AEFDA}"/>
    <cellStyle name="Normal 2 5 4 2 5" xfId="2615" xr:uid="{00000000-0005-0000-0000-000099040000}"/>
    <cellStyle name="Normal 2 5 4 2 5 2" xfId="5876" xr:uid="{C6ED515C-823D-465B-8FA8-CE37855AFDFD}"/>
    <cellStyle name="Normal 2 5 4 2 5 2 2" xfId="27069" xr:uid="{788B9FD6-1B42-42DE-B104-07F1F18FCFA8}"/>
    <cellStyle name="Normal 2 5 4 2 5 2 3" xfId="15286" xr:uid="{D877FED5-C8D1-4A35-B433-3E952F9E622C}"/>
    <cellStyle name="Normal 2 5 4 2 5 3" xfId="7739" xr:uid="{D7217A46-636B-4E62-8C1D-44E495DC81DF}"/>
    <cellStyle name="Normal 2 5 4 2 5 3 2" xfId="18119" xr:uid="{137CCD0F-8E52-4BBD-A882-F23F6AA0A4A2}"/>
    <cellStyle name="Normal 2 5 4 2 5 4" xfId="10572" xr:uid="{AC736895-F3E6-437E-899E-AD19F45FFECD}"/>
    <cellStyle name="Normal 2 5 4 2 5 4 2" xfId="20952" xr:uid="{C2AA678F-17E9-4DB7-9978-72037C745C82}"/>
    <cellStyle name="Normal 2 5 4 2 5 5" xfId="25063" xr:uid="{DED9F27F-1D36-4A74-9781-40DFB816567F}"/>
    <cellStyle name="Normal 2 5 4 2 5 6" xfId="13002" xr:uid="{76BA3568-8444-479A-ACBE-F14C4BAD7BE8}"/>
    <cellStyle name="Normal 2 5 4 2 6" xfId="2336" xr:uid="{00000000-0005-0000-0000-000094040000}"/>
    <cellStyle name="Normal 2 5 4 2 6 2" xfId="7462" xr:uid="{25409F02-F46E-4D75-88A6-DDC0D0A166E8}"/>
    <cellStyle name="Normal 2 5 4 2 6 2 2" xfId="17842" xr:uid="{0643C825-0F1C-4F25-8705-92A30E6D91AB}"/>
    <cellStyle name="Normal 2 5 4 2 6 3" xfId="10295" xr:uid="{CD562E2F-C260-4F18-BEB9-19724D5EF427}"/>
    <cellStyle name="Normal 2 5 4 2 6 3 2" xfId="20675" xr:uid="{14277278-988F-4838-B827-6AAFBE72922E}"/>
    <cellStyle name="Normal 2 5 4 2 6 4" xfId="23528" xr:uid="{62257298-F20E-40FE-A285-25EB21138115}"/>
    <cellStyle name="Normal 2 5 4 2 6 5" xfId="15009" xr:uid="{39738CDA-B811-40FE-BB3C-B0CCEF5195E5}"/>
    <cellStyle name="Normal 2 5 4 2 7" xfId="3851" xr:uid="{162D58BF-87B5-4024-9A43-A5B2C04A0161}"/>
    <cellStyle name="Normal 2 5 4 2 7 2" xfId="8683" xr:uid="{65B605F4-4609-4305-8D28-2EE553D95677}"/>
    <cellStyle name="Normal 2 5 4 2 7 2 2" xfId="19063" xr:uid="{A5D90364-D8A4-4F97-B71B-2126BE45F25C}"/>
    <cellStyle name="Normal 2 5 4 2 7 3" xfId="11516" xr:uid="{700EFDCE-B801-4804-99CD-8A45C4D03B2C}"/>
    <cellStyle name="Normal 2 5 4 2 7 3 2" xfId="21896" xr:uid="{3D215DEC-F09D-4E9E-8183-935E0541AAAE}"/>
    <cellStyle name="Normal 2 5 4 2 7 4" xfId="16230" xr:uid="{3762B984-E117-4881-8D1B-7C3DE39B9EDD}"/>
    <cellStyle name="Normal 2 5 4 2 8" xfId="5151" xr:uid="{341430D9-980A-4F5D-B039-7FC0AD728E13}"/>
    <cellStyle name="Normal 2 5 4 2 8 2" xfId="14448" xr:uid="{785D2A81-823E-486F-BA6E-029A4B9F26F2}"/>
    <cellStyle name="Normal 2 5 4 2 9" xfId="6901" xr:uid="{7DBA4338-0581-447F-8ED7-CC1DDC537A18}"/>
    <cellStyle name="Normal 2 5 4 2 9 2" xfId="17281" xr:uid="{C4C678DC-DD02-4458-A5EA-3D98E50F3F9A}"/>
    <cellStyle name="Normal 2 5 4 3" xfId="802" xr:uid="{00000000-0005-0000-0000-0000CE040000}"/>
    <cellStyle name="Normal 2 5 4 3 2" xfId="3234" xr:uid="{00000000-0005-0000-0000-00009B040000}"/>
    <cellStyle name="Normal 2 5 4 3 2 2" xfId="6291" xr:uid="{50B50866-DA33-4B3F-8008-086AF650AE48}"/>
    <cellStyle name="Normal 2 5 4 3 2 2 2" xfId="25755" xr:uid="{1C0872C6-FFD3-4987-A6E5-5ED601C8D81E}"/>
    <cellStyle name="Normal 2 5 4 3 2 2 3" xfId="26334" xr:uid="{4B84C1BB-C313-4CFC-9FA0-D99D406DB19D}"/>
    <cellStyle name="Normal 2 5 4 3 2 2 4" xfId="15860" xr:uid="{DDB198C1-AB0F-41D9-B1B6-8437B7591C65}"/>
    <cellStyle name="Normal 2 5 4 3 2 3" xfId="8313" xr:uid="{1E8B7BDA-BCFF-4187-8D93-94A7A0F3C02E}"/>
    <cellStyle name="Normal 2 5 4 3 2 3 2" xfId="28888" xr:uid="{633CD293-4B43-4169-A162-738BB7F75997}"/>
    <cellStyle name="Normal 2 5 4 3 2 3 3" xfId="18693" xr:uid="{D0EA3727-7953-4F37-975F-2E8BDC4A612A}"/>
    <cellStyle name="Normal 2 5 4 3 2 4" xfId="11146" xr:uid="{6CD7079C-C4CF-491D-8DF4-9F094A829A7A}"/>
    <cellStyle name="Normal 2 5 4 3 2 4 2" xfId="21526" xr:uid="{AD540BEF-2E78-4785-A94F-B2AEF5F157C4}"/>
    <cellStyle name="Normal 2 5 4 3 2 5" xfId="24497" xr:uid="{CDB605C4-6B54-4A38-AAF7-EF67EA92A5A8}"/>
    <cellStyle name="Normal 2 5 4 3 2 6" xfId="13776" xr:uid="{659849B3-E706-44C8-A5BB-7B76C0F6DE21}"/>
    <cellStyle name="Normal 2 5 4 3 3" xfId="2745" xr:uid="{00000000-0005-0000-0000-00009C040000}"/>
    <cellStyle name="Normal 2 5 4 3 3 2" xfId="5962" xr:uid="{479FE92E-C60D-4791-AA5D-06281A84CF93}"/>
    <cellStyle name="Normal 2 5 4 3 3 2 2" xfId="27014" xr:uid="{007A9210-C9B0-4830-B436-4DEEA162BB27}"/>
    <cellStyle name="Normal 2 5 4 3 3 2 3" xfId="15415" xr:uid="{58905F66-01AB-4E82-90BC-B3BA69878392}"/>
    <cellStyle name="Normal 2 5 4 3 3 3" xfId="7868" xr:uid="{E680DD54-98F0-451A-8320-193E0CA21586}"/>
    <cellStyle name="Normal 2 5 4 3 3 3 2" xfId="18248" xr:uid="{7B1E9CA3-28C2-4984-95A2-EA840AEA72D8}"/>
    <cellStyle name="Normal 2 5 4 3 3 4" xfId="10701" xr:uid="{772511E3-642B-4AE0-A070-393A8F866D2F}"/>
    <cellStyle name="Normal 2 5 4 3 3 4 2" xfId="21081" xr:uid="{9524AED9-478F-4837-BFD2-BB4C654ADB2C}"/>
    <cellStyle name="Normal 2 5 4 3 3 5" xfId="25123" xr:uid="{056D29C0-6E4A-449F-82BA-019D4A853108}"/>
    <cellStyle name="Normal 2 5 4 3 3 6" xfId="13184" xr:uid="{99A645E2-323D-45E7-B252-D6C9B1CE15A1}"/>
    <cellStyle name="Normal 2 5 4 3 4" xfId="4170" xr:uid="{C18E6F66-FC48-49F9-94ED-CD9928116EBF}"/>
    <cellStyle name="Normal 2 5 4 3 4 2" xfId="8941" xr:uid="{3179B175-76D2-4BCE-AC32-159A0E477C5D}"/>
    <cellStyle name="Normal 2 5 4 3 4 2 2" xfId="29034" xr:uid="{17BA5E51-32A3-4C19-BB28-A18B680D8648}"/>
    <cellStyle name="Normal 2 5 4 3 4 2 3" xfId="19321" xr:uid="{40E053A9-3D90-44F5-AC11-D6D8C5BEA08D}"/>
    <cellStyle name="Normal 2 5 4 3 4 3" xfId="11774" xr:uid="{B5616F0F-C1A1-4239-A9D4-0050D295F49E}"/>
    <cellStyle name="Normal 2 5 4 3 4 3 2" xfId="22154" xr:uid="{17C9D815-38BA-46F8-A4D9-8C27A342056E}"/>
    <cellStyle name="Normal 2 5 4 3 4 4" xfId="22775" xr:uid="{BE1605A0-33D5-4801-B0B1-0E1562485F13}"/>
    <cellStyle name="Normal 2 5 4 3 4 5" xfId="16488" xr:uid="{CC38903E-021A-4601-B2EE-565691E281E2}"/>
    <cellStyle name="Normal 2 5 4 3 5" xfId="5153" xr:uid="{C952C535-5D53-4DD0-ABCF-C3136F3BE241}"/>
    <cellStyle name="Normal 2 5 4 3 5 2" xfId="26062" xr:uid="{B4B54ED6-BB80-4607-99C0-3ADC5434626C}"/>
    <cellStyle name="Normal 2 5 4 3 5 3" xfId="14450" xr:uid="{F3560938-C0A9-4375-BD62-149F4CD9E68C}"/>
    <cellStyle name="Normal 2 5 4 3 6" xfId="6903" xr:uid="{999E3F87-A5E8-423B-BA0B-DBFB7ED339E7}"/>
    <cellStyle name="Normal 2 5 4 3 6 2" xfId="17283" xr:uid="{0D1258FF-8C1B-44EA-AC66-98F18429218A}"/>
    <cellStyle name="Normal 2 5 4 3 7" xfId="9736" xr:uid="{66E8417C-927D-43DC-B500-0F097AF38B13}"/>
    <cellStyle name="Normal 2 5 4 3 7 2" xfId="20116" xr:uid="{86413260-1DE6-41C4-B186-ADF7C2E1CD7B}"/>
    <cellStyle name="Normal 2 5 4 3 8" xfId="23504" xr:uid="{5D740C48-E90D-42E6-BCDE-0B4EA2C97E76}"/>
    <cellStyle name="Normal 2 5 4 3 9" xfId="12727" xr:uid="{4FA03352-1107-47C3-A077-A9C56727C82B}"/>
    <cellStyle name="Normal 2 5 4 4" xfId="803" xr:uid="{00000000-0005-0000-0000-0000CF040000}"/>
    <cellStyle name="Normal 2 5 4 4 2" xfId="4487" xr:uid="{D6978C43-CA09-4E04-9AE2-D0E1B87F7F35}"/>
    <cellStyle name="Normal 2 5 4 4 2 2" xfId="9258" xr:uid="{62B451D0-F95D-4505-85F8-E7252DA4D7AE}"/>
    <cellStyle name="Normal 2 5 4 4 2 2 2" xfId="29245" xr:uid="{DDF38908-85C6-44E3-94B7-62BF0D524807}"/>
    <cellStyle name="Normal 2 5 4 4 2 2 3" xfId="19638" xr:uid="{DFB0C713-B0F3-4C72-815E-F5A1BEB135E1}"/>
    <cellStyle name="Normal 2 5 4 4 2 3" xfId="12091" xr:uid="{832CE881-65AD-44F1-9428-BA88AA1B34FD}"/>
    <cellStyle name="Normal 2 5 4 4 2 3 2" xfId="22471" xr:uid="{B0F12F65-F66F-43F3-8DEC-28564B5E735F}"/>
    <cellStyle name="Normal 2 5 4 4 2 4" xfId="25256" xr:uid="{BA0120A3-6D5F-4DAF-A9FF-0F7F3816C122}"/>
    <cellStyle name="Normal 2 5 4 4 2 5" xfId="16805" xr:uid="{5C630BA1-81F8-474C-9DAE-3EEB55F3D215}"/>
    <cellStyle name="Normal 2 5 4 4 3" xfId="5154" xr:uid="{21F11453-0AEC-4C46-90D3-7FD45CBC21B2}"/>
    <cellStyle name="Normal 2 5 4 4 3 2" xfId="27382" xr:uid="{FC498850-FDAB-404A-9CB3-FC604ED9283B}"/>
    <cellStyle name="Normal 2 5 4 4 3 3" xfId="14451" xr:uid="{29479F74-D8CA-4820-9FD5-9DA190167237}"/>
    <cellStyle name="Normal 2 5 4 4 4" xfId="6904" xr:uid="{E97DD30D-E566-40B7-968C-42988E13AD67}"/>
    <cellStyle name="Normal 2 5 4 4 4 2" xfId="17284" xr:uid="{2F07B4BE-3BBD-4DD8-AFDB-7528BE40E92D}"/>
    <cellStyle name="Normal 2 5 4 4 5" xfId="9737" xr:uid="{E5FED9C7-A660-41B8-80AB-7D3A5B9CB8E1}"/>
    <cellStyle name="Normal 2 5 4 4 5 2" xfId="20117" xr:uid="{27CB0F03-6C83-46FE-84F0-3FDF60330C1F}"/>
    <cellStyle name="Normal 2 5 4 4 6" xfId="25314" xr:uid="{9D63DE6D-DEDE-48E2-B56F-918C29F19298}"/>
    <cellStyle name="Normal 2 5 4 4 7" xfId="13777" xr:uid="{F66F2F40-AACE-4F6A-A14D-072FE1923A67}"/>
    <cellStyle name="Normal 2 5 4 5" xfId="2911" xr:uid="{00000000-0005-0000-0000-00009E040000}"/>
    <cellStyle name="Normal 2 5 4 5 2" xfId="6096" xr:uid="{82F3BA4F-E207-4B9A-9910-359101949C60}"/>
    <cellStyle name="Normal 2 5 4 5 2 2" xfId="25716" xr:uid="{ED5540AF-927E-4978-A626-22773E44B889}"/>
    <cellStyle name="Normal 2 5 4 5 2 3" xfId="28151" xr:uid="{B947B300-9284-4F02-B8DE-8739518CABA9}"/>
    <cellStyle name="Normal 2 5 4 5 2 4" xfId="15574" xr:uid="{F83BDE56-1621-49B9-95C9-8E09BCA53E9A}"/>
    <cellStyle name="Normal 2 5 4 5 3" xfId="8027" xr:uid="{58964821-1480-4CFF-BC1E-DEE28ABAA3A4}"/>
    <cellStyle name="Normal 2 5 4 5 3 2" xfId="27573" xr:uid="{3FCD6158-F55C-4A99-AFE8-AC0AD8F1C5FC}"/>
    <cellStyle name="Normal 2 5 4 5 3 3" xfId="18407" xr:uid="{2B12AB97-715F-4CA4-8118-7E048D4818B9}"/>
    <cellStyle name="Normal 2 5 4 5 4" xfId="10860" xr:uid="{322344A4-6370-448D-9A19-9FFF0A0EBB87}"/>
    <cellStyle name="Normal 2 5 4 5 4 2" xfId="21240" xr:uid="{BD3D013F-FB52-4781-ACDA-6CB9E0DFDAC2}"/>
    <cellStyle name="Normal 2 5 4 5 5" xfId="25008" xr:uid="{DBB906A4-FF99-44A3-B072-54C59F3AC677}"/>
    <cellStyle name="Normal 2 5 4 5 6" xfId="13425" xr:uid="{89C3CDA7-AD13-48C2-A787-E7820AD12A83}"/>
    <cellStyle name="Normal 2 5 4 6" xfId="2452" xr:uid="{00000000-0005-0000-0000-00009F040000}"/>
    <cellStyle name="Normal 2 5 4 6 2" xfId="5743" xr:uid="{01AA28DA-82FD-467D-B845-688DE3C577C9}"/>
    <cellStyle name="Normal 2 5 4 6 2 2" xfId="26720" xr:uid="{1F1772C2-D89B-42CA-99EC-EE93D20588DC}"/>
    <cellStyle name="Normal 2 5 4 6 2 3" xfId="15123" xr:uid="{4A88CE08-1C4A-461C-B06A-DAB10521AF1D}"/>
    <cellStyle name="Normal 2 5 4 6 3" xfId="7576" xr:uid="{85BF8BDC-C508-491C-B3C6-0293DB61FF09}"/>
    <cellStyle name="Normal 2 5 4 6 3 2" xfId="17956" xr:uid="{5B1A1E34-F1F5-40B8-8182-566002DFEC83}"/>
    <cellStyle name="Normal 2 5 4 6 4" xfId="10409" xr:uid="{A231B469-232B-4AC3-9BA9-13557F9698A4}"/>
    <cellStyle name="Normal 2 5 4 6 4 2" xfId="20789" xr:uid="{581BFFB7-F2DC-42A1-9FD8-3017C7ACE419}"/>
    <cellStyle name="Normal 2 5 4 6 5" xfId="22958" xr:uid="{08418D1B-1606-4AFE-A702-B20050467076}"/>
    <cellStyle name="Normal 2 5 4 6 6" xfId="12839" xr:uid="{F02D17FD-1E6F-458B-A1C6-7D0836E4FA05}"/>
    <cellStyle name="Normal 2 5 4 7" xfId="2206" xr:uid="{00000000-0005-0000-0000-000093040000}"/>
    <cellStyle name="Normal 2 5 4 7 2" xfId="7332" xr:uid="{76FB4F97-C557-4187-A6A1-DD18FD9DC2BC}"/>
    <cellStyle name="Normal 2 5 4 7 2 2" xfId="17712" xr:uid="{5DBBF08A-9324-4334-B237-F04D6D5C5324}"/>
    <cellStyle name="Normal 2 5 4 7 3" xfId="10165" xr:uid="{6CA286A1-3D3E-4B88-A600-03E8AA933411}"/>
    <cellStyle name="Normal 2 5 4 7 3 2" xfId="20545" xr:uid="{FC2443B2-1DCD-4E48-80DF-F9D548EFC27B}"/>
    <cellStyle name="Normal 2 5 4 7 4" xfId="23565" xr:uid="{E0153EB8-F150-4EB2-9768-23A91346042C}"/>
    <cellStyle name="Normal 2 5 4 7 5" xfId="14879" xr:uid="{33E111B5-39AB-47F9-AD6C-B963E736D7C1}"/>
    <cellStyle name="Normal 2 5 4 8" xfId="3946" xr:uid="{FCE84AC3-A42E-44D6-ACFD-6746D094449F}"/>
    <cellStyle name="Normal 2 5 4 8 2" xfId="8777" xr:uid="{689D8527-76D0-44A6-A103-A5584523EA58}"/>
    <cellStyle name="Normal 2 5 4 8 2 2" xfId="19157" xr:uid="{865D3EDE-D9F8-4849-8638-DF9B7FE9C26B}"/>
    <cellStyle name="Normal 2 5 4 8 3" xfId="11610" xr:uid="{BECE0860-AF21-493B-A6D3-4385EFE92B85}"/>
    <cellStyle name="Normal 2 5 4 8 3 2" xfId="21990" xr:uid="{F5092BC2-FB1C-4116-99C2-328FF80CD80C}"/>
    <cellStyle name="Normal 2 5 4 8 4" xfId="16324" xr:uid="{FDE69E20-2578-4DAD-82A7-9D3AF28CFA02}"/>
    <cellStyle name="Normal 2 5 4 9" xfId="5150" xr:uid="{69E00AE9-3840-4742-BD70-C16F595F6463}"/>
    <cellStyle name="Normal 2 5 4 9 2" xfId="14447" xr:uid="{666B43F1-6AEA-475C-9BCA-812F21795D68}"/>
    <cellStyle name="Normal 2 5 5" xfId="804" xr:uid="{00000000-0005-0000-0000-0000D0040000}"/>
    <cellStyle name="Normal 2 5 5 10" xfId="9738" xr:uid="{25B12A57-E01A-4D69-B103-01944B1F5B60}"/>
    <cellStyle name="Normal 2 5 5 10 2" xfId="20118" xr:uid="{3D2F8A98-9310-40FF-A621-67EB1D26F989}"/>
    <cellStyle name="Normal 2 5 5 11" xfId="23690" xr:uid="{FFC1CC40-2164-4803-8DCB-63637F628ECC}"/>
    <cellStyle name="Normal 2 5 5 12" xfId="12570" xr:uid="{8D9806FB-F064-4F62-A65F-BCB332ACA626}"/>
    <cellStyle name="Normal 2 5 5 2" xfId="805" xr:uid="{00000000-0005-0000-0000-0000D1040000}"/>
    <cellStyle name="Normal 2 5 5 2 2" xfId="806" xr:uid="{00000000-0005-0000-0000-0000D2040000}"/>
    <cellStyle name="Normal 2 5 5 2 2 2" xfId="5157" xr:uid="{E4B2A9DC-582B-4F55-9A01-4E2F555AEC5F}"/>
    <cellStyle name="Normal 2 5 5 2 2 2 2" xfId="25675" xr:uid="{05F2C159-3DE3-4AE9-834D-4BEE22F5B177}"/>
    <cellStyle name="Normal 2 5 5 2 2 2 3" xfId="27075" xr:uid="{E0F32341-9C91-4C31-9C59-F218A4623226}"/>
    <cellStyle name="Normal 2 5 5 2 2 2 4" xfId="14454" xr:uid="{39357364-8AC4-4EE6-9889-F524869D438A}"/>
    <cellStyle name="Normal 2 5 5 2 2 3" xfId="6907" xr:uid="{0F15B9DC-FF63-4B34-BBEA-DB66AB1B5CA0}"/>
    <cellStyle name="Normal 2 5 5 2 2 3 2" xfId="27599" xr:uid="{BB063906-2095-4817-B9F7-5DC408AE9E4F}"/>
    <cellStyle name="Normal 2 5 5 2 2 3 3" xfId="28635" xr:uid="{2BA02F08-B258-425A-A010-B1546EEBA161}"/>
    <cellStyle name="Normal 2 5 5 2 2 3 4" xfId="17287" xr:uid="{5E8AC5CE-5089-4B39-9FAC-DFBDA6E02A98}"/>
    <cellStyle name="Normal 2 5 5 2 2 4" xfId="9740" xr:uid="{5A2F8EB4-5643-4570-9FE1-F0F031665C2A}"/>
    <cellStyle name="Normal 2 5 5 2 2 4 2" xfId="29398" xr:uid="{00692C25-6D45-4B77-A7AB-87FA4AF12D4B}"/>
    <cellStyle name="Normal 2 5 5 2 2 4 3" xfId="20120" xr:uid="{A704B41A-EB47-4AD2-BD7C-903D2864E934}"/>
    <cellStyle name="Normal 2 5 5 2 2 5" xfId="24774" xr:uid="{28DEBFA8-394C-4FF4-933C-F9077E12D851}"/>
    <cellStyle name="Normal 2 5 5 2 2 6" xfId="13778" xr:uid="{8BAC12EE-1A3B-44CF-A790-EFBF3FE73BC5}"/>
    <cellStyle name="Normal 2 5 5 2 3" xfId="2746" xr:uid="{00000000-0005-0000-0000-0000A3040000}"/>
    <cellStyle name="Normal 2 5 5 2 3 2" xfId="5963" xr:uid="{56366823-1D59-4259-945F-8F38B6326D03}"/>
    <cellStyle name="Normal 2 5 5 2 3 2 2" xfId="27949" xr:uid="{DA4AE47D-0BBD-4E15-BE53-1FB7D61FC10B}"/>
    <cellStyle name="Normal 2 5 5 2 3 2 3" xfId="15416" xr:uid="{7FEBD8A0-FE79-4BA7-A602-B1D99217517A}"/>
    <cellStyle name="Normal 2 5 5 2 3 3" xfId="7869" xr:uid="{2D3488C1-607B-4B74-A36B-4651CFF59756}"/>
    <cellStyle name="Normal 2 5 5 2 3 3 2" xfId="18249" xr:uid="{7D4E7861-73EC-46ED-95BA-5C4ADD31208D}"/>
    <cellStyle name="Normal 2 5 5 2 3 4" xfId="10702" xr:uid="{886ADC12-704C-4686-A78B-6A81205343BF}"/>
    <cellStyle name="Normal 2 5 5 2 3 4 2" xfId="21082" xr:uid="{55EFF2CD-C8E8-44C9-B4DD-BAD7B5E54D2C}"/>
    <cellStyle name="Normal 2 5 5 2 3 5" xfId="24917" xr:uid="{3AB73BA5-C584-4DFE-9B25-CF46E0D80100}"/>
    <cellStyle name="Normal 2 5 5 2 3 6" xfId="13186" xr:uid="{F9627F31-EA33-46EE-90D0-B661B3464917}"/>
    <cellStyle name="Normal 2 5 5 2 4" xfId="4171" xr:uid="{01146833-4B57-4ED5-BB9C-C716F4DA5178}"/>
    <cellStyle name="Normal 2 5 5 2 4 2" xfId="8942" xr:uid="{987E1115-D183-47A1-A5EF-D2BC195641EB}"/>
    <cellStyle name="Normal 2 5 5 2 4 2 2" xfId="29035" xr:uid="{253D3476-2FDD-4EF7-8CEB-E4E65439E1EB}"/>
    <cellStyle name="Normal 2 5 5 2 4 2 3" xfId="19322" xr:uid="{E6D2F63C-E15D-4754-81ED-31F6A6C18E83}"/>
    <cellStyle name="Normal 2 5 5 2 4 3" xfId="11775" xr:uid="{238DB489-BBA8-427C-B1ED-753DEA94FCC0}"/>
    <cellStyle name="Normal 2 5 5 2 4 3 2" xfId="22155" xr:uid="{86432B90-59F4-43FF-8900-0658A11B8AD1}"/>
    <cellStyle name="Normal 2 5 5 2 4 4" xfId="24331" xr:uid="{A134472F-4F0C-4B36-89AC-E882025ED22F}"/>
    <cellStyle name="Normal 2 5 5 2 4 5" xfId="16489" xr:uid="{BC840C62-7931-4908-B05E-8878F6D5BE02}"/>
    <cellStyle name="Normal 2 5 5 2 5" xfId="5156" xr:uid="{8D8DB419-A577-4C87-85B3-8E77FEA28754}"/>
    <cellStyle name="Normal 2 5 5 2 5 2" xfId="26220" xr:uid="{0B4E32D5-20C8-4ABE-9578-A416367360DB}"/>
    <cellStyle name="Normal 2 5 5 2 5 3" xfId="14453" xr:uid="{CB357D9E-C48B-4566-9649-283D305F8546}"/>
    <cellStyle name="Normal 2 5 5 2 6" xfId="6906" xr:uid="{FD52F4DB-C700-4971-8543-2462E176B89D}"/>
    <cellStyle name="Normal 2 5 5 2 6 2" xfId="17286" xr:uid="{CB4915F8-72F2-4AAF-BD9C-0336461E94C6}"/>
    <cellStyle name="Normal 2 5 5 2 7" xfId="9739" xr:uid="{87680FF5-81D1-4C2C-A4D7-75E52405DD48}"/>
    <cellStyle name="Normal 2 5 5 2 7 2" xfId="20119" xr:uid="{8ED05A9E-B87A-4474-B4E5-92C8203103D6}"/>
    <cellStyle name="Normal 2 5 5 2 8" xfId="23256" xr:uid="{6F526BDC-8D93-4CA2-BE0C-F2116A473742}"/>
    <cellStyle name="Normal 2 5 5 2 9" xfId="12728" xr:uid="{4393172E-B977-4BFD-9CBB-45548A785D2D}"/>
    <cellStyle name="Normal 2 5 5 3" xfId="807" xr:uid="{00000000-0005-0000-0000-0000D3040000}"/>
    <cellStyle name="Normal 2 5 5 3 2" xfId="4488" xr:uid="{191D5304-2252-407A-9F2F-C5169E3303B7}"/>
    <cellStyle name="Normal 2 5 5 3 2 2" xfId="9259" xr:uid="{3374D08B-9E7E-417E-85CE-960300A98FF7}"/>
    <cellStyle name="Normal 2 5 5 3 2 2 2" xfId="29246" xr:uid="{67EF28EC-1281-48F9-9714-DA45D7F343B0}"/>
    <cellStyle name="Normal 2 5 5 3 2 2 3" xfId="19639" xr:uid="{1AE8119A-1E32-495A-9E96-17F3F3C26B7E}"/>
    <cellStyle name="Normal 2 5 5 3 2 3" xfId="12092" xr:uid="{FD263DEC-19CA-42C9-B0CF-1372320E17FC}"/>
    <cellStyle name="Normal 2 5 5 3 2 3 2" xfId="22472" xr:uid="{A734C87D-1856-47B5-82DB-A492D3B3CA73}"/>
    <cellStyle name="Normal 2 5 5 3 2 4" xfId="25656" xr:uid="{5CC917C6-B20D-4A15-98EC-39307646EEC9}"/>
    <cellStyle name="Normal 2 5 5 3 2 5" xfId="16806" xr:uid="{EE13CA3C-0AC0-45AB-A3D7-00B192BA0EAC}"/>
    <cellStyle name="Normal 2 5 5 3 3" xfId="5158" xr:uid="{2FD359F9-0260-41C0-8B6C-193FE44FC7F7}"/>
    <cellStyle name="Normal 2 5 5 3 3 2" xfId="24143" xr:uid="{8243E976-362A-490C-ADBF-9D69A88FDAE2}"/>
    <cellStyle name="Normal 2 5 5 3 3 3" xfId="28703" xr:uid="{BB72FBDB-62A7-4935-A335-B18AB8140F0B}"/>
    <cellStyle name="Normal 2 5 5 3 3 4" xfId="14455" xr:uid="{6774E968-FF01-46F8-818E-5F6444BCD5F2}"/>
    <cellStyle name="Normal 2 5 5 3 4" xfId="6908" xr:uid="{03100050-60A7-436A-A4B1-C230ED560312}"/>
    <cellStyle name="Normal 2 5 5 3 4 2" xfId="24591" xr:uid="{72BADDE7-E342-49AD-B407-03B19458F00D}"/>
    <cellStyle name="Normal 2 5 5 3 4 3" xfId="26088" xr:uid="{21D00A71-A155-4754-B813-A137C4A7D1A9}"/>
    <cellStyle name="Normal 2 5 5 3 4 4" xfId="17288" xr:uid="{3D5887B5-0C78-4532-938D-B6883292D212}"/>
    <cellStyle name="Normal 2 5 5 3 5" xfId="9741" xr:uid="{C8D474EF-47D4-4C9B-A8F0-5822422A0989}"/>
    <cellStyle name="Normal 2 5 5 3 5 2" xfId="29399" xr:uid="{F33B7BCD-EEF5-4CFD-8501-64A2C3D7626C}"/>
    <cellStyle name="Normal 2 5 5 3 5 3" xfId="20121" xr:uid="{F5561920-D92C-46DE-805C-D1A4400C9246}"/>
    <cellStyle name="Normal 2 5 5 3 6" xfId="24113" xr:uid="{1558BF14-0991-45EB-A8A0-A54A9F7B67CF}"/>
    <cellStyle name="Normal 2 5 5 3 7" xfId="13779" xr:uid="{F77CD249-A86A-49E5-A77C-E453DCCBE8B6}"/>
    <cellStyle name="Normal 2 5 5 4" xfId="808" xr:uid="{00000000-0005-0000-0000-0000D4040000}"/>
    <cellStyle name="Normal 2 5 5 4 2" xfId="5159" xr:uid="{6D1D414A-CE50-456F-8C49-760601DA2E06}"/>
    <cellStyle name="Normal 2 5 5 4 2 2" xfId="22860" xr:uid="{3C224F4A-0DB5-40E6-86B3-5ED639DBC91A}"/>
    <cellStyle name="Normal 2 5 5 4 2 3" xfId="28647" xr:uid="{57A2BC08-CDBC-4928-A843-E101DB341CB4}"/>
    <cellStyle name="Normal 2 5 5 4 2 4" xfId="14456" xr:uid="{31AD36F2-4296-49C8-98D7-7E079A6919C8}"/>
    <cellStyle name="Normal 2 5 5 4 3" xfId="6909" xr:uid="{B7E5FDCD-8734-465C-B37F-2240D2E10103}"/>
    <cellStyle name="Normal 2 5 5 4 3 2" xfId="27491" xr:uid="{09496E9D-914A-4116-A437-9A8141488D37}"/>
    <cellStyle name="Normal 2 5 5 4 3 3" xfId="17289" xr:uid="{1C70BFF1-E58F-487A-8E99-F0B5233B39AF}"/>
    <cellStyle name="Normal 2 5 5 4 4" xfId="9742" xr:uid="{E85922E4-1D79-42A8-88AF-B706E9AE9261}"/>
    <cellStyle name="Normal 2 5 5 4 4 2" xfId="20122" xr:uid="{49AB2CEE-D5CD-4CE6-B735-18026E5AB2BD}"/>
    <cellStyle name="Normal 2 5 5 4 5" xfId="24670" xr:uid="{096666E4-7CB5-40BE-BFB0-6575E6AC2A48}"/>
    <cellStyle name="Normal 2 5 5 4 6" xfId="13426" xr:uid="{A99E2888-EADF-45AF-9B36-96131DB17096}"/>
    <cellStyle name="Normal 2 5 5 5" xfId="2512" xr:uid="{00000000-0005-0000-0000-0000A6040000}"/>
    <cellStyle name="Normal 2 5 5 5 2" xfId="5789" xr:uid="{FFF60220-2786-411A-9B50-E225FE6F36F5}"/>
    <cellStyle name="Normal 2 5 5 5 2 2" xfId="27130" xr:uid="{049A9345-1A3E-4FB5-9036-C28462255F0D}"/>
    <cellStyle name="Normal 2 5 5 5 2 3" xfId="15183" xr:uid="{6ED711E2-CAF3-4922-B860-D26E76152B0F}"/>
    <cellStyle name="Normal 2 5 5 5 3" xfId="7636" xr:uid="{8C412F03-3421-40A2-8714-A3D8920E6471}"/>
    <cellStyle name="Normal 2 5 5 5 3 2" xfId="18016" xr:uid="{2F416906-81F2-40D7-8B7B-7E893B5AE1D9}"/>
    <cellStyle name="Normal 2 5 5 5 4" xfId="10469" xr:uid="{B8EC647C-D67B-4C93-953A-43AEBF4EE549}"/>
    <cellStyle name="Normal 2 5 5 5 4 2" xfId="20849" xr:uid="{5911B648-2C07-4037-BB52-5BDD180633B0}"/>
    <cellStyle name="Normal 2 5 5 5 5" xfId="25007" xr:uid="{922CF97B-09FC-43DA-A5EF-FB3E7E9160B0}"/>
    <cellStyle name="Normal 2 5 5 5 6" xfId="12899" xr:uid="{3658C039-508D-4EC0-99B4-84299BFEA525}"/>
    <cellStyle name="Normal 2 5 5 6" xfId="2337" xr:uid="{00000000-0005-0000-0000-0000A0040000}"/>
    <cellStyle name="Normal 2 5 5 6 2" xfId="7463" xr:uid="{57926AC5-6E4B-43A3-8C65-7B2C057D4C82}"/>
    <cellStyle name="Normal 2 5 5 6 2 2" xfId="28669" xr:uid="{60F91A4A-E8B1-41DE-95B0-919E0B327C4E}"/>
    <cellStyle name="Normal 2 5 5 6 2 3" xfId="17843" xr:uid="{69D2B5F7-D825-4AA8-B391-E5230B93471C}"/>
    <cellStyle name="Normal 2 5 5 6 3" xfId="10296" xr:uid="{C2179902-CDB0-4A1A-B237-4EB459DC62C0}"/>
    <cellStyle name="Normal 2 5 5 6 3 2" xfId="20676" xr:uid="{95765E09-A067-4D27-B847-7163FBAD6A66}"/>
    <cellStyle name="Normal 2 5 5 6 4" xfId="23535" xr:uid="{96D6EEA7-A537-4F4A-832E-D68AB5BF6E5F}"/>
    <cellStyle name="Normal 2 5 5 6 5" xfId="15010" xr:uid="{5A2B3A4D-2CE3-450A-9DCC-3A4FF764A548}"/>
    <cellStyle name="Normal 2 5 5 7" xfId="3947" xr:uid="{EF085D8D-28F0-466A-BBF2-EED4A39AFFD2}"/>
    <cellStyle name="Normal 2 5 5 7 2" xfId="8778" xr:uid="{CA52A4E3-0621-44FD-909F-CC18099E41F4}"/>
    <cellStyle name="Normal 2 5 5 7 2 2" xfId="19158" xr:uid="{970252EB-210E-4296-AFBB-D75F9CCCAEFF}"/>
    <cellStyle name="Normal 2 5 5 7 3" xfId="11611" xr:uid="{2A1D49EC-593F-4AC0-B416-5873F09EB11C}"/>
    <cellStyle name="Normal 2 5 5 7 3 2" xfId="21991" xr:uid="{630AA5E5-BD14-4C57-85F7-AE3482E3B782}"/>
    <cellStyle name="Normal 2 5 5 7 4" xfId="27656" xr:uid="{53950138-3F82-479C-8C91-FE240C438FE1}"/>
    <cellStyle name="Normal 2 5 5 7 5" xfId="16325" xr:uid="{18281AEF-7046-46C3-B4A5-18EF338E06BB}"/>
    <cellStyle name="Normal 2 5 5 8" xfId="5155" xr:uid="{7DBACFB2-6346-48C9-85E2-8C057E240FB7}"/>
    <cellStyle name="Normal 2 5 5 8 2" xfId="14452" xr:uid="{DEB9018E-24E2-4ABC-85A9-9D75899727C0}"/>
    <cellStyle name="Normal 2 5 5 9" xfId="6905" xr:uid="{3EE8168B-B675-4A9E-B2BF-348E84C5F0D0}"/>
    <cellStyle name="Normal 2 5 5 9 2" xfId="17285" xr:uid="{60885E3C-2268-4B3E-82B4-199A69B7F15A}"/>
    <cellStyle name="Normal 2 5 6" xfId="809" xr:uid="{00000000-0005-0000-0000-0000D5040000}"/>
    <cellStyle name="Normal 2 5 6 10" xfId="9743" xr:uid="{E647F6A0-AA55-4642-8B1A-5907D03C6043}"/>
    <cellStyle name="Normal 2 5 6 10 2" xfId="20123" xr:uid="{799EE20D-967E-48D8-A554-5FF94DA07D60}"/>
    <cellStyle name="Normal 2 5 6 11" xfId="24496" xr:uid="{08F54CFD-D446-4130-8002-ACBDE1C687DE}"/>
    <cellStyle name="Normal 2 5 6 12" xfId="12571" xr:uid="{D006A9F5-CDF7-4863-BAFB-18C352EC2AAE}"/>
    <cellStyle name="Normal 2 5 6 2" xfId="810" xr:uid="{00000000-0005-0000-0000-0000D6040000}"/>
    <cellStyle name="Normal 2 5 6 2 2" xfId="811" xr:uid="{00000000-0005-0000-0000-0000D7040000}"/>
    <cellStyle name="Normal 2 5 6 2 2 2" xfId="5162" xr:uid="{F7783696-BA91-4035-9991-FCD5ED4764BA}"/>
    <cellStyle name="Normal 2 5 6 2 2 2 2" xfId="23133" xr:uid="{39AD109F-AA1C-4B13-8D11-D0204ACF839D}"/>
    <cellStyle name="Normal 2 5 6 2 2 2 3" xfId="26668" xr:uid="{189EA8B2-EE50-405F-803B-5E12B1EEE24C}"/>
    <cellStyle name="Normal 2 5 6 2 2 2 4" xfId="14459" xr:uid="{71149186-853F-411A-9B4D-9C718DE28DA4}"/>
    <cellStyle name="Normal 2 5 6 2 2 3" xfId="6912" xr:uid="{E522E7DC-73F8-4F04-B758-6934AC101907}"/>
    <cellStyle name="Normal 2 5 6 2 2 3 2" xfId="27600" xr:uid="{51B1B0F4-C357-417D-BD02-C5091349C45B}"/>
    <cellStyle name="Normal 2 5 6 2 2 3 3" xfId="27082" xr:uid="{499384BA-6A41-4563-9C34-49C32AA8493F}"/>
    <cellStyle name="Normal 2 5 6 2 2 3 4" xfId="17292" xr:uid="{13735354-3337-4563-8786-AD14C0D03D21}"/>
    <cellStyle name="Normal 2 5 6 2 2 4" xfId="9745" xr:uid="{C7FD1E7E-7AA2-4F79-8594-D7727377F753}"/>
    <cellStyle name="Normal 2 5 6 2 2 4 2" xfId="29400" xr:uid="{FD78A985-A23C-40CD-AA3B-B6AB1C7B6782}"/>
    <cellStyle name="Normal 2 5 6 2 2 4 3" xfId="20125" xr:uid="{E59AC640-1BFA-478A-BE11-676A567264EF}"/>
    <cellStyle name="Normal 2 5 6 2 2 5" xfId="23772" xr:uid="{AA0452BB-4774-42F6-B9FC-DCBA94F93C4D}"/>
    <cellStyle name="Normal 2 5 6 2 2 6" xfId="13780" xr:uid="{8E6833F2-7012-4919-8CB0-1B8040C9A082}"/>
    <cellStyle name="Normal 2 5 6 2 3" xfId="2747" xr:uid="{00000000-0005-0000-0000-0000AA040000}"/>
    <cellStyle name="Normal 2 5 6 2 3 2" xfId="5964" xr:uid="{5AD3EB0F-55A0-4193-B99F-0A4B83A6B386}"/>
    <cellStyle name="Normal 2 5 6 2 3 2 2" xfId="26047" xr:uid="{F3FAAF56-BD20-4265-ACC7-D113767692D9}"/>
    <cellStyle name="Normal 2 5 6 2 3 2 3" xfId="15417" xr:uid="{593A3771-F3F3-4C2F-BD05-965E5D230ECC}"/>
    <cellStyle name="Normal 2 5 6 2 3 3" xfId="7870" xr:uid="{CE435B7E-3D91-4800-B01D-30190F28995D}"/>
    <cellStyle name="Normal 2 5 6 2 3 3 2" xfId="18250" xr:uid="{0057DEFD-DF6F-493C-908D-19F4665E2493}"/>
    <cellStyle name="Normal 2 5 6 2 3 4" xfId="10703" xr:uid="{FBD18F8E-9092-4773-9FEB-17153209D404}"/>
    <cellStyle name="Normal 2 5 6 2 3 4 2" xfId="21083" xr:uid="{28A1C5C3-337F-4AB4-A40F-B8D98E69D42B}"/>
    <cellStyle name="Normal 2 5 6 2 3 5" xfId="24525" xr:uid="{69E51C89-7C9B-40BB-8265-ED1106437471}"/>
    <cellStyle name="Normal 2 5 6 2 3 6" xfId="13187" xr:uid="{69B771A7-1FE4-47C6-8EE8-0468B2EBCFF7}"/>
    <cellStyle name="Normal 2 5 6 2 4" xfId="4172" xr:uid="{468F8C98-F069-4C30-B20D-4EDDD61853C6}"/>
    <cellStyle name="Normal 2 5 6 2 4 2" xfId="8943" xr:uid="{3C07AE65-6C1E-469D-A796-B29C4E8F435D}"/>
    <cellStyle name="Normal 2 5 6 2 4 2 2" xfId="29036" xr:uid="{8B50EBCC-5682-4DCB-AF84-E9874895EDF6}"/>
    <cellStyle name="Normal 2 5 6 2 4 2 3" xfId="19323" xr:uid="{340F7BEB-2B03-40A0-92EA-8B24E7B2B530}"/>
    <cellStyle name="Normal 2 5 6 2 4 3" xfId="11776" xr:uid="{5C06D9C0-A551-4428-83CA-225306F6804B}"/>
    <cellStyle name="Normal 2 5 6 2 4 3 2" xfId="22156" xr:uid="{7FCBB29D-E41D-4560-8452-0F80E9FA145E}"/>
    <cellStyle name="Normal 2 5 6 2 4 4" xfId="24144" xr:uid="{80A6AC0C-C184-4AEB-AD7E-74DD7E264942}"/>
    <cellStyle name="Normal 2 5 6 2 4 5" xfId="16490" xr:uid="{C654EA87-A17D-43CD-94B0-BD5410B86DCE}"/>
    <cellStyle name="Normal 2 5 6 2 5" xfId="5161" xr:uid="{BCD21F37-0CA3-4ACD-BE2D-9BE2F599701D}"/>
    <cellStyle name="Normal 2 5 6 2 5 2" xfId="27231" xr:uid="{A0A5AC45-5E2B-4A9C-A967-7707BCCE0E9B}"/>
    <cellStyle name="Normal 2 5 6 2 5 3" xfId="14458" xr:uid="{7634AFDC-A55D-43CC-AEA8-12EAF20DD7FC}"/>
    <cellStyle name="Normal 2 5 6 2 6" xfId="6911" xr:uid="{2938A14E-2CE9-495D-A995-8C7367A244A7}"/>
    <cellStyle name="Normal 2 5 6 2 6 2" xfId="17291" xr:uid="{C8B9F7F4-07FA-4E6B-B487-F46767231431}"/>
    <cellStyle name="Normal 2 5 6 2 7" xfId="9744" xr:uid="{F7F33E34-2320-49C4-B316-3989FF3DBBD8}"/>
    <cellStyle name="Normal 2 5 6 2 7 2" xfId="20124" xr:uid="{D4BA64FD-61F6-4CAD-9E81-2F675D968DDC}"/>
    <cellStyle name="Normal 2 5 6 2 8" xfId="25537" xr:uid="{23799D15-3FD3-459D-BF5E-823E455FBD63}"/>
    <cellStyle name="Normal 2 5 6 2 9" xfId="12729" xr:uid="{8B129022-E842-4CF5-8F81-35C448F71090}"/>
    <cellStyle name="Normal 2 5 6 3" xfId="812" xr:uid="{00000000-0005-0000-0000-0000D8040000}"/>
    <cellStyle name="Normal 2 5 6 3 2" xfId="4489" xr:uid="{B3A1ADE1-A789-4D80-9D7F-9CD90D1970AB}"/>
    <cellStyle name="Normal 2 5 6 3 2 2" xfId="9260" xr:uid="{BB1F39FD-4F88-4726-B049-48262EE4DBFD}"/>
    <cellStyle name="Normal 2 5 6 3 2 2 2" xfId="29247" xr:uid="{DC146D67-3B6C-49EF-AF17-0007CF7B2B3C}"/>
    <cellStyle name="Normal 2 5 6 3 2 2 3" xfId="19640" xr:uid="{41906DF1-2A53-4B39-9CF6-7E7FC938F6C6}"/>
    <cellStyle name="Normal 2 5 6 3 2 3" xfId="12093" xr:uid="{CFAA8862-E2E2-47CB-A863-B4E1751A9859}"/>
    <cellStyle name="Normal 2 5 6 3 2 3 2" xfId="22473" xr:uid="{32594672-1082-4272-819E-D4957F3EB5E0}"/>
    <cellStyle name="Normal 2 5 6 3 2 4" xfId="25120" xr:uid="{6B086E71-DC77-4112-A649-22379E72209C}"/>
    <cellStyle name="Normal 2 5 6 3 2 5" xfId="16807" xr:uid="{4139A793-79BB-4B2A-91A6-5EBDAC9E072C}"/>
    <cellStyle name="Normal 2 5 6 3 3" xfId="5163" xr:uid="{B6ED6CCB-18F6-4DD2-8BC3-B96CD4195331}"/>
    <cellStyle name="Normal 2 5 6 3 3 2" xfId="26800" xr:uid="{E675E9C9-E5B5-49C1-BAA0-383CE5F0681E}"/>
    <cellStyle name="Normal 2 5 6 3 3 3" xfId="27749" xr:uid="{0B1514A7-1C4A-4D2C-968E-E610E2AF131E}"/>
    <cellStyle name="Normal 2 5 6 3 3 4" xfId="14460" xr:uid="{398E7279-C1DA-4365-94B9-89CFE882DA92}"/>
    <cellStyle name="Normal 2 5 6 3 4" xfId="6913" xr:uid="{9CF2DFCB-0B7C-45DA-A00E-F11E5A07CA4C}"/>
    <cellStyle name="Normal 2 5 6 3 4 2" xfId="27898" xr:uid="{6C8EF23C-23C8-4098-91DE-7E4C48FC6EE1}"/>
    <cellStyle name="Normal 2 5 6 3 4 3" xfId="28575" xr:uid="{4A7D326D-8E84-4E02-BFAE-50977B647D39}"/>
    <cellStyle name="Normal 2 5 6 3 4 4" xfId="17293" xr:uid="{4CFCBA14-C4E9-4D8D-BF04-23FA1F0C23D1}"/>
    <cellStyle name="Normal 2 5 6 3 5" xfId="9746" xr:uid="{EC6F99EB-EA78-44D8-8450-FF21D4492BB7}"/>
    <cellStyle name="Normal 2 5 6 3 5 2" xfId="29401" xr:uid="{0DDD90E9-666E-4C0F-B6FD-D1F25453D04F}"/>
    <cellStyle name="Normal 2 5 6 3 5 3" xfId="20126" xr:uid="{E33FA4E8-75AA-404D-88E5-2C6C0F487917}"/>
    <cellStyle name="Normal 2 5 6 3 6" xfId="24433" xr:uid="{BAFCFC8E-A3FC-44C5-A554-810DD9E1181C}"/>
    <cellStyle name="Normal 2 5 6 3 7" xfId="13781" xr:uid="{AABED0DE-DA74-4CF5-AD07-5B8A0CAAF3D1}"/>
    <cellStyle name="Normal 2 5 6 4" xfId="813" xr:uid="{00000000-0005-0000-0000-0000D9040000}"/>
    <cellStyle name="Normal 2 5 6 4 2" xfId="5164" xr:uid="{2EED1908-67AF-4BF9-A22D-A02BFAA9EA49}"/>
    <cellStyle name="Normal 2 5 6 4 2 2" xfId="25635" xr:uid="{DE70DFCE-68B9-4548-82C4-81426A2E52B2}"/>
    <cellStyle name="Normal 2 5 6 4 2 3" xfId="27753" xr:uid="{875D9C06-8A7A-4F2B-8200-1E6500CBF0D8}"/>
    <cellStyle name="Normal 2 5 6 4 2 4" xfId="14461" xr:uid="{5589403F-483E-4AA1-95BD-131F1D9D0150}"/>
    <cellStyle name="Normal 2 5 6 4 3" xfId="6914" xr:uid="{E374B837-8176-423D-8660-6D02A228E049}"/>
    <cellStyle name="Normal 2 5 6 4 3 2" xfId="27810" xr:uid="{58AC779F-8147-46B5-B25C-A348491B40EB}"/>
    <cellStyle name="Normal 2 5 6 4 3 3" xfId="17294" xr:uid="{B9A0940A-3AD4-463D-9C85-1D43B8C761E2}"/>
    <cellStyle name="Normal 2 5 6 4 4" xfId="9747" xr:uid="{AE3BCF6D-F51F-419E-93B4-AC61634FEE93}"/>
    <cellStyle name="Normal 2 5 6 4 4 2" xfId="20127" xr:uid="{E8C2213E-0914-43AA-88BE-E77305A7B81B}"/>
    <cellStyle name="Normal 2 5 6 4 5" xfId="24656" xr:uid="{653AE55E-4F69-4F74-A475-C25B2410ABC3}"/>
    <cellStyle name="Normal 2 5 6 4 6" xfId="13427" xr:uid="{41BBA974-C802-4600-8ADC-6D323B2F6DFE}"/>
    <cellStyle name="Normal 2 5 6 5" xfId="2572" xr:uid="{00000000-0005-0000-0000-0000AD040000}"/>
    <cellStyle name="Normal 2 5 6 5 2" xfId="5838" xr:uid="{396B18D2-0248-4D0C-94CE-1E15E30FAB3E}"/>
    <cellStyle name="Normal 2 5 6 5 2 2" xfId="26424" xr:uid="{D6A82BEC-47F7-4D35-95A1-5F0E6BBE6154}"/>
    <cellStyle name="Normal 2 5 6 5 2 3" xfId="15243" xr:uid="{C235AA02-DAD8-42A6-996B-6D0C224E6E36}"/>
    <cellStyle name="Normal 2 5 6 5 3" xfId="7696" xr:uid="{6D751735-06AC-497B-96C2-5BAE0FA91DA6}"/>
    <cellStyle name="Normal 2 5 6 5 3 2" xfId="18076" xr:uid="{F488D38A-3567-482A-B0DC-5032FCE973D8}"/>
    <cellStyle name="Normal 2 5 6 5 4" xfId="10529" xr:uid="{69BA77E9-E489-4BDE-9BFA-BE463FD6F086}"/>
    <cellStyle name="Normal 2 5 6 5 4 2" xfId="20909" xr:uid="{DB8D6011-850E-4248-997E-D64ACC70B29C}"/>
    <cellStyle name="Normal 2 5 6 5 5" xfId="25372" xr:uid="{2428CB0A-2075-47FA-BD75-893BD251E405}"/>
    <cellStyle name="Normal 2 5 6 5 6" xfId="12959" xr:uid="{B3E79A95-7E45-4BBE-8139-AC5A8949078F}"/>
    <cellStyle name="Normal 2 5 6 6" xfId="2338" xr:uid="{00000000-0005-0000-0000-0000A7040000}"/>
    <cellStyle name="Normal 2 5 6 6 2" xfId="7464" xr:uid="{912A32E9-CAE1-4A74-9950-D92D57BAA7F7}"/>
    <cellStyle name="Normal 2 5 6 6 2 2" xfId="27150" xr:uid="{61860902-6BF2-44FA-A1C5-18D58D3C9CB0}"/>
    <cellStyle name="Normal 2 5 6 6 2 3" xfId="17844" xr:uid="{FB58D4AB-0201-4134-8F4A-163E54CF01DF}"/>
    <cellStyle name="Normal 2 5 6 6 3" xfId="10297" xr:uid="{F0E657DE-362D-40FB-A717-6D816FFC4AE1}"/>
    <cellStyle name="Normal 2 5 6 6 3 2" xfId="20677" xr:uid="{64293C1C-F1B0-4679-8401-3242F5DDFBEE}"/>
    <cellStyle name="Normal 2 5 6 6 4" xfId="23848" xr:uid="{C48EFEF4-1061-4E23-AE99-7D9B018C553D}"/>
    <cellStyle name="Normal 2 5 6 6 5" xfId="15011" xr:uid="{DE256D3C-40E2-49AB-BE7F-6E86B468C0E8}"/>
    <cellStyle name="Normal 2 5 6 7" xfId="3948" xr:uid="{76E8A881-6AE3-4488-8195-9627BF6D6727}"/>
    <cellStyle name="Normal 2 5 6 7 2" xfId="8779" xr:uid="{0DDF7CD2-90B2-4262-B5F3-451CF99BF985}"/>
    <cellStyle name="Normal 2 5 6 7 2 2" xfId="19159" xr:uid="{DFE5D1F1-7C54-415F-A686-E43CB4A0485C}"/>
    <cellStyle name="Normal 2 5 6 7 3" xfId="11612" xr:uid="{6B5AA8E9-538B-4A51-BC76-F982EC52FBB0}"/>
    <cellStyle name="Normal 2 5 6 7 3 2" xfId="21992" xr:uid="{B70954B3-F3DC-497B-9441-0B59DE8A693C}"/>
    <cellStyle name="Normal 2 5 6 7 4" xfId="26656" xr:uid="{2BD1EBAE-EBE5-4B32-81CA-ABE0E74369EB}"/>
    <cellStyle name="Normal 2 5 6 7 5" xfId="16326" xr:uid="{E3733107-DC77-4706-912A-66E85484C16D}"/>
    <cellStyle name="Normal 2 5 6 8" xfId="5160" xr:uid="{7D9E3B92-ACB1-4AE4-93E5-41599DD599B5}"/>
    <cellStyle name="Normal 2 5 6 8 2" xfId="14457" xr:uid="{912C215C-59AE-4B8A-A919-6955DA060220}"/>
    <cellStyle name="Normal 2 5 6 9" xfId="6910" xr:uid="{46BB68E6-E300-46CF-AD37-06A0015EF9F5}"/>
    <cellStyle name="Normal 2 5 6 9 2" xfId="17290" xr:uid="{599356A6-6502-4CFB-BAAA-3BB618513075}"/>
    <cellStyle name="Normal 2 5 7" xfId="814" xr:uid="{00000000-0005-0000-0000-0000DA040000}"/>
    <cellStyle name="Normal 2 5 7 10" xfId="12572" xr:uid="{3872BEEC-669F-4021-BAFE-C9CEED91AE29}"/>
    <cellStyle name="Normal 2 5 7 2" xfId="815" xr:uid="{00000000-0005-0000-0000-0000DB040000}"/>
    <cellStyle name="Normal 2 5 7 2 2" xfId="2912" xr:uid="{00000000-0005-0000-0000-0000B0040000}"/>
    <cellStyle name="Normal 2 5 7 2 2 2" xfId="6097" xr:uid="{FA80A102-18ED-414D-B27C-9353D338448C}"/>
    <cellStyle name="Normal 2 5 7 2 2 2 2" xfId="27820" xr:uid="{550BE74C-98F0-458B-84B6-F9AA5353B803}"/>
    <cellStyle name="Normal 2 5 7 2 2 2 3" xfId="27512" xr:uid="{66B8E7A9-047F-4D10-823B-1F07C00CEE0D}"/>
    <cellStyle name="Normal 2 5 7 2 2 2 4" xfId="15575" xr:uid="{94FE082E-9F2B-40D6-A7B0-165E6B8592BE}"/>
    <cellStyle name="Normal 2 5 7 2 2 3" xfId="8028" xr:uid="{D09942F2-BB55-43B0-85BF-29DB837C7E71}"/>
    <cellStyle name="Normal 2 5 7 2 2 3 2" xfId="26133" xr:uid="{5887ABB2-282D-44E7-BC2D-B437A529A992}"/>
    <cellStyle name="Normal 2 5 7 2 2 3 3" xfId="18408" xr:uid="{B05DDA15-E438-45B1-ADD1-CDF70D65F000}"/>
    <cellStyle name="Normal 2 5 7 2 2 4" xfId="10861" xr:uid="{196E06A0-F0CA-4CD2-91AD-74766821AB63}"/>
    <cellStyle name="Normal 2 5 7 2 2 4 2" xfId="21241" xr:uid="{FF51A9F4-D23A-4542-9A76-B0366AD8B7EA}"/>
    <cellStyle name="Normal 2 5 7 2 2 5" xfId="23491" xr:uid="{50433F46-47FE-48C4-B929-F6EA81E9341E}"/>
    <cellStyle name="Normal 2 5 7 2 2 6" xfId="13428" xr:uid="{CD5796A2-B85E-4A30-B3CB-AE07BC20B7CF}"/>
    <cellStyle name="Normal 2 5 7 2 3" xfId="5166" xr:uid="{9060EB0F-8873-4CCC-B47E-BC20FB1A55D0}"/>
    <cellStyle name="Normal 2 5 7 2 3 2" xfId="24092" xr:uid="{8140658E-2120-4103-BA3F-0B6F38DE81A8}"/>
    <cellStyle name="Normal 2 5 7 2 3 3" xfId="27976" xr:uid="{B7581A10-14FA-4070-A47F-E97B46EFFB92}"/>
    <cellStyle name="Normal 2 5 7 2 3 4" xfId="14463" xr:uid="{84722115-5823-45CE-99AC-0AA48348108E}"/>
    <cellStyle name="Normal 2 5 7 2 4" xfId="6916" xr:uid="{ABB8204F-5F68-4D3B-B5C0-E0FF351739A0}"/>
    <cellStyle name="Normal 2 5 7 2 4 2" xfId="27127" xr:uid="{E67F10F3-25A2-4D8F-AAD2-6E4DC1594DB6}"/>
    <cellStyle name="Normal 2 5 7 2 4 3" xfId="26304" xr:uid="{AA7E1F22-0A92-4FF1-9E88-23950B6FEDE6}"/>
    <cellStyle name="Normal 2 5 7 2 4 4" xfId="17296" xr:uid="{9BC63DFC-F0CE-452A-AE87-5CCA8FC53B19}"/>
    <cellStyle name="Normal 2 5 7 2 5" xfId="9749" xr:uid="{E7264DE5-52B1-4692-906E-9DD0289F153E}"/>
    <cellStyle name="Normal 2 5 7 2 5 2" xfId="29402" xr:uid="{9EDE6359-4F37-4234-BA23-058B76396C1B}"/>
    <cellStyle name="Normal 2 5 7 2 5 3" xfId="20129" xr:uid="{9BE466F4-CD27-4903-8CB2-393F7022D916}"/>
    <cellStyle name="Normal 2 5 7 2 6" xfId="24811" xr:uid="{221AF4D8-96BB-42CC-8398-1FBD5CD439A6}"/>
    <cellStyle name="Normal 2 5 7 2 7" xfId="12730" xr:uid="{9FB605A8-A7B1-4FA1-8B2B-AF26473C4371}"/>
    <cellStyle name="Normal 2 5 7 3" xfId="816" xr:uid="{00000000-0005-0000-0000-0000DC040000}"/>
    <cellStyle name="Normal 2 5 7 3 2" xfId="5167" xr:uid="{3E770E89-C976-4B49-A69D-01A42A1046BA}"/>
    <cellStyle name="Normal 2 5 7 3 2 2" xfId="27541" xr:uid="{82D41DC6-34D2-4BCF-A349-458CC7899135}"/>
    <cellStyle name="Normal 2 5 7 3 2 3" xfId="26702" xr:uid="{2EED25AF-C542-4CE4-BFA0-889806031BEA}"/>
    <cellStyle name="Normal 2 5 7 3 2 4" xfId="14464" xr:uid="{5045C102-0344-4C68-8D27-1021B6E1EFC7}"/>
    <cellStyle name="Normal 2 5 7 3 3" xfId="6917" xr:uid="{7C138758-DA1F-4FFF-B085-5A736F7CF706}"/>
    <cellStyle name="Normal 2 5 7 3 3 2" xfId="27911" xr:uid="{AF28E1D1-20A5-4401-ACD6-C4098AD1A24F}"/>
    <cellStyle name="Normal 2 5 7 3 3 3" xfId="27952" xr:uid="{EFC5B746-C63B-4E1A-88C8-DAE3639D4DC3}"/>
    <cellStyle name="Normal 2 5 7 3 3 4" xfId="17297" xr:uid="{FD2A42AA-958D-4A50-8385-C90282911FCA}"/>
    <cellStyle name="Normal 2 5 7 3 4" xfId="9750" xr:uid="{E467DB8B-20BB-49F3-9ECC-7BC2417E7147}"/>
    <cellStyle name="Normal 2 5 7 3 4 2" xfId="29403" xr:uid="{B7564529-64FE-4224-AC93-757CC3458D65}"/>
    <cellStyle name="Normal 2 5 7 3 4 3" xfId="20130" xr:uid="{6E2830BE-5DB1-439A-BF6A-50C05FC302E1}"/>
    <cellStyle name="Normal 2 5 7 3 5" xfId="24736" xr:uid="{F24850FC-B74F-4829-BAB6-7ACC661A5532}"/>
    <cellStyle name="Normal 2 5 7 3 6" xfId="13188" xr:uid="{2C439F39-210C-4C9B-977B-ACBACC47B0B5}"/>
    <cellStyle name="Normal 2 5 7 4" xfId="2339" xr:uid="{00000000-0005-0000-0000-0000AE040000}"/>
    <cellStyle name="Normal 2 5 7 4 2" xfId="7465" xr:uid="{1B362344-0BD6-4D0E-B242-4B50F9728465}"/>
    <cellStyle name="Normal 2 5 7 4 2 2" xfId="28743" xr:uid="{0CC125D7-E415-4BB3-AC0D-4C2EC7949BF1}"/>
    <cellStyle name="Normal 2 5 7 4 2 3" xfId="17845" xr:uid="{5C924F8C-930F-4882-837A-8D0C7343138F}"/>
    <cellStyle name="Normal 2 5 7 4 3" xfId="10298" xr:uid="{F73DC2D7-62D0-47B9-B1D3-79A626A70695}"/>
    <cellStyle name="Normal 2 5 7 4 3 2" xfId="20678" xr:uid="{C9CCF917-99CD-4A73-8291-13AECA5F2EDE}"/>
    <cellStyle name="Normal 2 5 7 4 4" xfId="23086" xr:uid="{F54C2A25-969A-4A8D-8DFA-442B18095805}"/>
    <cellStyle name="Normal 2 5 7 4 5" xfId="15012" xr:uid="{134E550A-C5DE-43AB-91F1-6867B117659D}"/>
    <cellStyle name="Normal 2 5 7 5" xfId="3949" xr:uid="{D8CFC14B-49E3-4A3A-963B-90B9A5D33F02}"/>
    <cellStyle name="Normal 2 5 7 5 2" xfId="8780" xr:uid="{314531B3-1E98-409B-9C90-1A861A73CA31}"/>
    <cellStyle name="Normal 2 5 7 5 2 2" xfId="28980" xr:uid="{79EA32D8-57DD-47A4-888F-9B1212D9E371}"/>
    <cellStyle name="Normal 2 5 7 5 2 3" xfId="19160" xr:uid="{0AE8848D-4986-4FDF-B055-D4A1AED243F2}"/>
    <cellStyle name="Normal 2 5 7 5 3" xfId="11613" xr:uid="{431B8C18-6889-4ABF-93B8-ABC29AE6C23E}"/>
    <cellStyle name="Normal 2 5 7 5 3 2" xfId="21993" xr:uid="{24AA5B20-D95F-456D-B6F9-5B75307D321E}"/>
    <cellStyle name="Normal 2 5 7 5 4" xfId="23047" xr:uid="{BF2A2A7B-A4B2-43E3-B56E-508819FD4D2A}"/>
    <cellStyle name="Normal 2 5 7 5 5" xfId="16327" xr:uid="{15B13AD9-8B90-4437-869A-47F17607C98F}"/>
    <cellStyle name="Normal 2 5 7 6" xfId="5165" xr:uid="{DB16687C-D6BD-4F8D-A886-DB6B61A4308F}"/>
    <cellStyle name="Normal 2 5 7 6 2" xfId="27595" xr:uid="{1A8FEE94-0E9A-47A1-A9DE-9D6EB49014AF}"/>
    <cellStyle name="Normal 2 5 7 6 3" xfId="26892" xr:uid="{3BAFF762-766C-46A0-A1D9-0DE77A03937F}"/>
    <cellStyle name="Normal 2 5 7 6 4" xfId="14462" xr:uid="{9E383EA8-AEC5-407D-85C5-6B8725A9BF50}"/>
    <cellStyle name="Normal 2 5 7 7" xfId="6915" xr:uid="{A11ADF15-8B6E-4FC0-A364-3F9F18D1C6E6}"/>
    <cellStyle name="Normal 2 5 7 7 2" xfId="27963" xr:uid="{BBDB033E-635E-41E9-9BF4-DE49DFE942E7}"/>
    <cellStyle name="Normal 2 5 7 7 3" xfId="17295" xr:uid="{C3ADC7B6-AC92-472A-91BA-C182249D2A74}"/>
    <cellStyle name="Normal 2 5 7 8" xfId="9748" xr:uid="{5592F4F2-A5E1-4C80-AD93-9BB633DB9C87}"/>
    <cellStyle name="Normal 2 5 7 8 2" xfId="20128" xr:uid="{14272C20-86E2-472E-A4E8-4C9B7D12F764}"/>
    <cellStyle name="Normal 2 5 7 9" xfId="23815" xr:uid="{8B9DB549-646C-43BD-980D-D4E511D283D9}"/>
    <cellStyle name="Normal 2 5 8" xfId="817" xr:uid="{00000000-0005-0000-0000-0000DD040000}"/>
    <cellStyle name="Normal 2 5 8 10" xfId="12573" xr:uid="{E38ED17A-C2CC-4BFA-B9D8-85D20747573E}"/>
    <cellStyle name="Normal 2 5 8 2" xfId="818" xr:uid="{00000000-0005-0000-0000-0000DE040000}"/>
    <cellStyle name="Normal 2 5 8 2 2" xfId="2913" xr:uid="{00000000-0005-0000-0000-0000B4040000}"/>
    <cellStyle name="Normal 2 5 8 2 2 2" xfId="6098" xr:uid="{87FC9D8D-AB43-40ED-8F7B-7E2E37B886AF}"/>
    <cellStyle name="Normal 2 5 8 2 2 2 2" xfId="26607" xr:uid="{0E2C8697-FF4A-48A1-B35C-E3A2591FB366}"/>
    <cellStyle name="Normal 2 5 8 2 2 2 3" xfId="27187" xr:uid="{CBE24E46-5E11-443A-A77B-8103F7EA457E}"/>
    <cellStyle name="Normal 2 5 8 2 2 2 4" xfId="15576" xr:uid="{CCEFA5DC-81A5-4731-AF20-D945D234E6F8}"/>
    <cellStyle name="Normal 2 5 8 2 2 3" xfId="8029" xr:uid="{99F426A8-2204-4F37-9D08-DD9295900529}"/>
    <cellStyle name="Normal 2 5 8 2 2 3 2" xfId="28076" xr:uid="{7F706CB7-6FAB-4374-B652-FA22570053F5}"/>
    <cellStyle name="Normal 2 5 8 2 2 3 3" xfId="18409" xr:uid="{E8C1E560-62B3-4C7D-BB20-AED4AB04D940}"/>
    <cellStyle name="Normal 2 5 8 2 2 4" xfId="10862" xr:uid="{C2627F29-8680-4140-B7A5-469789BA4CFD}"/>
    <cellStyle name="Normal 2 5 8 2 2 4 2" xfId="21242" xr:uid="{8A4C4B47-274E-4315-9F51-FC9BCCD9C1EA}"/>
    <cellStyle name="Normal 2 5 8 2 2 5" xfId="25093" xr:uid="{FC916E75-829D-4648-ABC5-97E3678CCF1A}"/>
    <cellStyle name="Normal 2 5 8 2 2 6" xfId="13429" xr:uid="{C0121E78-6DD1-47EB-8E62-5227476F87EE}"/>
    <cellStyle name="Normal 2 5 8 2 3" xfId="5169" xr:uid="{2D1402A6-9415-4653-86D7-D557C147098C}"/>
    <cellStyle name="Normal 2 5 8 2 3 2" xfId="22951" xr:uid="{388FF915-190B-4954-B4E7-FC639DFDE943}"/>
    <cellStyle name="Normal 2 5 8 2 3 3" xfId="28191" xr:uid="{68F1D276-B697-45DD-AC32-13F466365F86}"/>
    <cellStyle name="Normal 2 5 8 2 3 4" xfId="14466" xr:uid="{0FF6EBD6-B970-4B44-BA59-1FDA5254A209}"/>
    <cellStyle name="Normal 2 5 8 2 4" xfId="6919" xr:uid="{0E4C1027-7728-4935-9EA7-C7B74EE744D2}"/>
    <cellStyle name="Normal 2 5 8 2 4 2" xfId="28641" xr:uid="{459B1FF4-BA87-4BB3-8F04-5A33DD60A1CC}"/>
    <cellStyle name="Normal 2 5 8 2 4 3" xfId="26084" xr:uid="{8F91E1C7-6E17-4EC2-8DEA-849DDF060DEA}"/>
    <cellStyle name="Normal 2 5 8 2 4 4" xfId="17299" xr:uid="{C0BBF1FD-7C5D-4DAB-A0F0-C8E5DEDEF76E}"/>
    <cellStyle name="Normal 2 5 8 2 5" xfId="9752" xr:uid="{76768B74-70FA-4465-B1AA-713D127A7702}"/>
    <cellStyle name="Normal 2 5 8 2 5 2" xfId="29404" xr:uid="{DF98DF7B-1E00-43BC-983A-B4CC22D34525}"/>
    <cellStyle name="Normal 2 5 8 2 5 3" xfId="20132" xr:uid="{C594FEF9-4D23-4971-B868-D67002B33B47}"/>
    <cellStyle name="Normal 2 5 8 2 6" xfId="23827" xr:uid="{C8386A60-128C-499F-AFCE-4DD10DBA963E}"/>
    <cellStyle name="Normal 2 5 8 2 7" xfId="12731" xr:uid="{F643D582-96B8-4CC8-AC8C-FCCC2DB6AF69}"/>
    <cellStyle name="Normal 2 5 8 3" xfId="819" xr:uid="{00000000-0005-0000-0000-0000DF040000}"/>
    <cellStyle name="Normal 2 5 8 3 2" xfId="5170" xr:uid="{7EA0FB52-D0FE-464E-B1A8-416EB7CAF6C7}"/>
    <cellStyle name="Normal 2 5 8 3 2 2" xfId="27761" xr:uid="{1B3D8A2B-1258-4528-9408-85F43A031E64}"/>
    <cellStyle name="Normal 2 5 8 3 2 3" xfId="26289" xr:uid="{AA918E9E-EA3E-4349-9744-D71435009A3C}"/>
    <cellStyle name="Normal 2 5 8 3 2 4" xfId="14467" xr:uid="{3E6F9440-77F5-4A99-B3EB-8BA589A02EDF}"/>
    <cellStyle name="Normal 2 5 8 3 3" xfId="6920" xr:uid="{B0B08595-060E-494E-8110-148EF87A2DA8}"/>
    <cellStyle name="Normal 2 5 8 3 3 2" xfId="28637" xr:uid="{032D4AEB-EE59-4E85-8CEB-A25B80BB18B6}"/>
    <cellStyle name="Normal 2 5 8 3 3 3" xfId="27845" xr:uid="{9B0AC6F4-3E72-4516-847F-2AA6AC759CEA}"/>
    <cellStyle name="Normal 2 5 8 3 3 4" xfId="17300" xr:uid="{9CAE0CA5-192E-4FCA-A94D-8A5B4F1AA151}"/>
    <cellStyle name="Normal 2 5 8 3 4" xfId="9753" xr:uid="{9846A3BF-14CF-479A-A442-5CF3BBFAE313}"/>
    <cellStyle name="Normal 2 5 8 3 4 2" xfId="29405" xr:uid="{2D856DE2-86A0-419D-96E1-34CA2644A20C}"/>
    <cellStyle name="Normal 2 5 8 3 4 3" xfId="20133" xr:uid="{53B8728A-7373-4BC2-B56D-E24262BF362B}"/>
    <cellStyle name="Normal 2 5 8 3 5" xfId="23850" xr:uid="{46453A9E-A67F-494D-87B3-15B3F5DFAF52}"/>
    <cellStyle name="Normal 2 5 8 3 6" xfId="13189" xr:uid="{496E3A89-8730-4E6C-828A-8D05C85E2345}"/>
    <cellStyle name="Normal 2 5 8 4" xfId="2340" xr:uid="{00000000-0005-0000-0000-0000B2040000}"/>
    <cellStyle name="Normal 2 5 8 4 2" xfId="7466" xr:uid="{C16FBEFE-52AB-4441-A1C9-E8B5687AE242}"/>
    <cellStyle name="Normal 2 5 8 4 2 2" xfId="27847" xr:uid="{0E4396B1-BC75-464D-B164-CF432F57B523}"/>
    <cellStyle name="Normal 2 5 8 4 2 3" xfId="17846" xr:uid="{FDB08684-D268-4DCA-B262-1B3506CE5912}"/>
    <cellStyle name="Normal 2 5 8 4 3" xfId="10299" xr:uid="{E5AA1FD1-ED76-4FAD-8CA9-11EB7236145B}"/>
    <cellStyle name="Normal 2 5 8 4 3 2" xfId="20679" xr:uid="{C78468E8-4D30-4A55-9AA2-6B20AC0D4496}"/>
    <cellStyle name="Normal 2 5 8 4 4" xfId="25084" xr:uid="{47ACB428-AD37-40AD-87E4-7E37E5606D87}"/>
    <cellStyle name="Normal 2 5 8 4 5" xfId="15013" xr:uid="{A3C273AF-593E-476B-B230-8D7E402C6145}"/>
    <cellStyle name="Normal 2 5 8 5" xfId="3950" xr:uid="{BF81343B-B83B-43B8-9BC5-CB12006B854C}"/>
    <cellStyle name="Normal 2 5 8 5 2" xfId="8781" xr:uid="{CECA1BCB-AD76-4537-8025-497C5AD21B3F}"/>
    <cellStyle name="Normal 2 5 8 5 2 2" xfId="28981" xr:uid="{94C765E6-BB12-4335-80EF-AF4F156CCF00}"/>
    <cellStyle name="Normal 2 5 8 5 2 3" xfId="19161" xr:uid="{0C1C02B2-740E-4BCE-B144-84642897C345}"/>
    <cellStyle name="Normal 2 5 8 5 3" xfId="11614" xr:uid="{0C944F9B-713E-4AE8-BB46-119FFF8D1704}"/>
    <cellStyle name="Normal 2 5 8 5 3 2" xfId="21994" xr:uid="{1EAB1D14-CBDA-43A1-9717-0CB745344DC4}"/>
    <cellStyle name="Normal 2 5 8 5 4" xfId="24534" xr:uid="{6ECCF8D9-9A14-4CC9-AD83-CFF583C82AC6}"/>
    <cellStyle name="Normal 2 5 8 5 5" xfId="16328" xr:uid="{B341DFBB-E567-480A-809E-A7B726B6E9CA}"/>
    <cellStyle name="Normal 2 5 8 6" xfId="5168" xr:uid="{AF740421-A9D7-4981-B0DD-024B66F1145B}"/>
    <cellStyle name="Normal 2 5 8 6 2" xfId="27675" xr:uid="{7DEE681E-4F61-4398-91D7-57107E8AAA8D}"/>
    <cellStyle name="Normal 2 5 8 6 3" xfId="27478" xr:uid="{59820533-D3B5-4D7A-A35D-04C989DD83D8}"/>
    <cellStyle name="Normal 2 5 8 6 4" xfId="14465" xr:uid="{8C96E933-25D4-4073-B797-84AB31DEAECA}"/>
    <cellStyle name="Normal 2 5 8 7" xfId="6918" xr:uid="{239F98C7-8727-4BE7-81D5-EE9277AB63F6}"/>
    <cellStyle name="Normal 2 5 8 7 2" xfId="27061" xr:uid="{96429B7D-6E41-4E3C-89DE-72DA8AA46504}"/>
    <cellStyle name="Normal 2 5 8 7 3" xfId="17298" xr:uid="{D7886A59-2199-41D7-AE3A-FD9033BD4BD3}"/>
    <cellStyle name="Normal 2 5 8 8" xfId="9751" xr:uid="{CB9AC7CF-C7D8-4DCC-A2E0-F4127C7C6F31}"/>
    <cellStyle name="Normal 2 5 8 8 2" xfId="20131" xr:uid="{BB9A25AA-4245-4628-BC06-51E1DB837678}"/>
    <cellStyle name="Normal 2 5 8 9" xfId="24423" xr:uid="{328A836E-32EB-4DD2-AFBA-D794BE946D62}"/>
    <cellStyle name="Normal 2 5 9" xfId="820" xr:uid="{00000000-0005-0000-0000-0000E0040000}"/>
    <cellStyle name="Normal 2 5 9 10" xfId="12503" xr:uid="{7FCA7729-F1C3-43C7-A3F8-4974BBD8AE7A}"/>
    <cellStyle name="Normal 2 5 9 2" xfId="3235" xr:uid="{00000000-0005-0000-0000-0000B7040000}"/>
    <cellStyle name="Normal 2 5 9 2 2" xfId="6292" xr:uid="{0B91A8BA-076C-481F-ADFB-A7856F4F3E46}"/>
    <cellStyle name="Normal 2 5 9 2 2 2" xfId="25630" xr:uid="{6C3EDB00-8CAF-4CFC-9DE8-3599F9EB5F26}"/>
    <cellStyle name="Normal 2 5 9 2 2 3" xfId="27967" xr:uid="{B970ACEE-F553-41DC-8DCB-FA030DEE0490}"/>
    <cellStyle name="Normal 2 5 9 2 2 4" xfId="15861" xr:uid="{0F440309-72D3-4934-AF8C-1DB3325F7EF9}"/>
    <cellStyle name="Normal 2 5 9 2 3" xfId="8314" xr:uid="{F4394632-4CB4-4401-8E21-5AB05E129132}"/>
    <cellStyle name="Normal 2 5 9 2 3 2" xfId="27351" xr:uid="{61014B98-6863-4EE2-9C3B-0C7310C8CF1B}"/>
    <cellStyle name="Normal 2 5 9 2 3 3" xfId="28889" xr:uid="{BEEE6F3E-1FED-40DD-9227-5E2282FE853D}"/>
    <cellStyle name="Normal 2 5 9 2 3 4" xfId="18694" xr:uid="{A2154F9B-A893-4B53-A8A7-192A73DEF509}"/>
    <cellStyle name="Normal 2 5 9 2 4" xfId="11147" xr:uid="{80A17659-A99E-4BA9-9359-3C23DD1BD919}"/>
    <cellStyle name="Normal 2 5 9 2 4 2" xfId="29477" xr:uid="{EFABE57B-B8CC-4BD2-9E3D-CF65BBFFD636}"/>
    <cellStyle name="Normal 2 5 9 2 4 3" xfId="21527" xr:uid="{B509A441-B731-49A6-96BB-4F34A6F2F384}"/>
    <cellStyle name="Normal 2 5 9 2 5" xfId="24245" xr:uid="{F9B116E2-9B39-4305-ABEF-403951DA8795}"/>
    <cellStyle name="Normal 2 5 9 2 6" xfId="13782" xr:uid="{B7F3693F-EB02-4589-9952-0D16020DDF4E}"/>
    <cellStyle name="Normal 2 5 9 3" xfId="2739" xr:uid="{00000000-0005-0000-0000-0000B8040000}"/>
    <cellStyle name="Normal 2 5 9 3 2" xfId="5956" xr:uid="{1C106CF1-7AAC-412B-81B1-54ED467F200B}"/>
    <cellStyle name="Normal 2 5 9 3 2 2" xfId="27465" xr:uid="{CC4B03BE-8BC6-4C64-AF77-07528B0A7D4A}"/>
    <cellStyle name="Normal 2 5 9 3 2 3" xfId="15409" xr:uid="{E570EFB2-99EA-4234-A4D2-5ABF913393A2}"/>
    <cellStyle name="Normal 2 5 9 3 3" xfId="7862" xr:uid="{302C5420-7804-42BA-B297-E308AAEF5BCE}"/>
    <cellStyle name="Normal 2 5 9 3 3 2" xfId="18242" xr:uid="{A9579B9F-64EE-43F8-9A70-559D79FF8E1D}"/>
    <cellStyle name="Normal 2 5 9 3 4" xfId="10695" xr:uid="{25CD7F1D-4955-4FCA-B4B5-67C0756C0511}"/>
    <cellStyle name="Normal 2 5 9 3 4 2" xfId="21075" xr:uid="{35D0D869-E1F7-4435-8529-8D9C63936AF1}"/>
    <cellStyle name="Normal 2 5 9 3 5" xfId="23939" xr:uid="{70708FAF-6117-43BC-A4C3-2588E56CBF5B}"/>
    <cellStyle name="Normal 2 5 9 3 6" xfId="13176" xr:uid="{5C716C2B-4908-4FE3-92D6-4A1D28A4DF2A}"/>
    <cellStyle name="Normal 2 5 9 4" xfId="2272" xr:uid="{00000000-0005-0000-0000-0000B6040000}"/>
    <cellStyle name="Normal 2 5 9 4 2" xfId="7398" xr:uid="{44CC9008-625D-48A4-A3F4-6A660BC2991B}"/>
    <cellStyle name="Normal 2 5 9 4 2 2" xfId="27953" xr:uid="{1ACE6644-AF73-4258-8A74-DFFE087E6897}"/>
    <cellStyle name="Normal 2 5 9 4 2 3" xfId="17778" xr:uid="{9971C4D6-2A38-4BFF-B60A-B3EEDC94716F}"/>
    <cellStyle name="Normal 2 5 9 4 3" xfId="10231" xr:uid="{5F9F0C4C-2D85-4646-960C-56A8C3B1C93E}"/>
    <cellStyle name="Normal 2 5 9 4 3 2" xfId="20611" xr:uid="{81686D14-218A-4EB9-97EF-B8C9AF73EDE0}"/>
    <cellStyle name="Normal 2 5 9 4 4" xfId="23687" xr:uid="{49D8E19A-075C-4E34-A4CE-79C0FF224597}"/>
    <cellStyle name="Normal 2 5 9 4 5" xfId="14945" xr:uid="{7A1B2A35-2331-4EF4-A6EF-5E897BBCE437}"/>
    <cellStyle name="Normal 2 5 9 5" xfId="3810" xr:uid="{C36B1377-C1A8-4750-9E28-3ABDD05BE518}"/>
    <cellStyle name="Normal 2 5 9 5 2" xfId="8644" xr:uid="{154617DC-6663-42CD-931D-5622CEA77ECE}"/>
    <cellStyle name="Normal 2 5 9 5 2 2" xfId="19024" xr:uid="{CE4701C2-C8C4-4A37-B1F3-6C21AEDEA06A}"/>
    <cellStyle name="Normal 2 5 9 5 3" xfId="11477" xr:uid="{6063A356-5B28-4C34-8859-1EBC8C85D199}"/>
    <cellStyle name="Normal 2 5 9 5 3 2" xfId="21857" xr:uid="{4EE30D17-D780-4166-84BD-EC2FB143CCEC}"/>
    <cellStyle name="Normal 2 5 9 5 4" xfId="28103" xr:uid="{BE95F47A-4672-426F-99A6-ACA33F274C2D}"/>
    <cellStyle name="Normal 2 5 9 5 5" xfId="16191" xr:uid="{0865A172-1CAC-4A74-979F-330CE434C959}"/>
    <cellStyle name="Normal 2 5 9 6" xfId="5171" xr:uid="{B31D40FC-3EBC-4519-B7B0-43B86423AE7E}"/>
    <cellStyle name="Normal 2 5 9 6 2" xfId="14468" xr:uid="{4FBA8EC1-5C39-4D2C-BA4F-5F800D6F3DB5}"/>
    <cellStyle name="Normal 2 5 9 7" xfId="6921" xr:uid="{9AAF25E7-CC15-41BD-B93C-BEB25785AB29}"/>
    <cellStyle name="Normal 2 5 9 7 2" xfId="17301" xr:uid="{EB8FE4D3-0522-4388-8A17-14FEAD0B5AC4}"/>
    <cellStyle name="Normal 2 5 9 8" xfId="9754" xr:uid="{27576975-041A-453B-BB10-E93A0FD07564}"/>
    <cellStyle name="Normal 2 5 9 8 2" xfId="20134" xr:uid="{C871B22F-AA4C-4F56-9BB6-586D7328BD16}"/>
    <cellStyle name="Normal 2 5 9 9" xfId="25520" xr:uid="{D68B2B4B-CB3F-46E5-9B54-D643C1350598}"/>
    <cellStyle name="Normal 2 6" xfId="821" xr:uid="{00000000-0005-0000-0000-0000E1040000}"/>
    <cellStyle name="Normal 2 6 10" xfId="5172" xr:uid="{DD478F15-A083-4817-8175-D763E388BB84}"/>
    <cellStyle name="Normal 2 6 10 2" xfId="14469" xr:uid="{E5309782-CB5A-4A22-A5E7-5A4F7C7A20E6}"/>
    <cellStyle name="Normal 2 6 11" xfId="6922" xr:uid="{B39136A8-D95F-4470-8743-FEB656977D2A}"/>
    <cellStyle name="Normal 2 6 11 2" xfId="17302" xr:uid="{A69F4FF9-21AA-4E7B-93DC-CCCD3D07233C}"/>
    <cellStyle name="Normal 2 6 12" xfId="9755" xr:uid="{2EB3993A-F026-4EED-9A24-7B90B3DD425E}"/>
    <cellStyle name="Normal 2 6 12 2" xfId="20135" xr:uid="{DDDB0523-0818-4E09-A63F-A4F629557835}"/>
    <cellStyle name="Normal 2 6 13" xfId="22824" xr:uid="{49B58377-FBC9-4605-89B7-B6DD49E3E0BC}"/>
    <cellStyle name="Normal 2 6 14" xfId="12397" xr:uid="{6FCA1971-0E11-4060-AEE0-39888A0B4FEC}"/>
    <cellStyle name="Normal 2 6 15" xfId="29568" xr:uid="{D20AE30D-0FA9-4A88-B2A2-8B4705DD5E43}"/>
    <cellStyle name="Normal 2 6 2" xfId="822" xr:uid="{00000000-0005-0000-0000-0000E2040000}"/>
    <cellStyle name="Normal 2 6 2 10" xfId="6923" xr:uid="{6B452C7E-FE71-41C6-AEB2-1CEFD1267B3F}"/>
    <cellStyle name="Normal 2 6 2 10 2" xfId="17303" xr:uid="{C1B45B50-B0BF-4C5A-9E26-73DFBCF43E54}"/>
    <cellStyle name="Normal 2 6 2 11" xfId="9756" xr:uid="{70EE3BED-9444-4771-B0E0-B22D2D681A56}"/>
    <cellStyle name="Normal 2 6 2 11 2" xfId="20136" xr:uid="{B8848E42-84F5-402A-8F44-DF4E26C14C9C}"/>
    <cellStyle name="Normal 2 6 2 12" xfId="24770" xr:uid="{35CF3DA4-DC61-44EA-9462-885C50B93914}"/>
    <cellStyle name="Normal 2 6 2 13" xfId="12457" xr:uid="{560212F9-0533-4461-9920-F70CFBCCFBC5}"/>
    <cellStyle name="Normal 2 6 2 2" xfId="823" xr:uid="{00000000-0005-0000-0000-0000E3040000}"/>
    <cellStyle name="Normal 2 6 2 2 10" xfId="13022" xr:uid="{0D4BBAF6-D8A0-465E-8BC7-1533A0227D43}"/>
    <cellStyle name="Normal 2 6 2 2 2" xfId="2750" xr:uid="{00000000-0005-0000-0000-0000BC040000}"/>
    <cellStyle name="Normal 2 6 2 2 2 2" xfId="3238" xr:uid="{00000000-0005-0000-0000-0000BD040000}"/>
    <cellStyle name="Normal 2 6 2 2 2 2 2" xfId="6295" xr:uid="{0B07470C-85B1-4C6C-8ECD-495CD613F7F9}"/>
    <cellStyle name="Normal 2 6 2 2 2 2 2 2" xfId="25984" xr:uid="{15AEB110-49CC-43EA-914F-C7B5BA29E022}"/>
    <cellStyle name="Normal 2 6 2 2 2 2 2 3" xfId="15864" xr:uid="{6299CCA4-F531-4401-9A04-6E9291B145E1}"/>
    <cellStyle name="Normal 2 6 2 2 2 2 3" xfId="8317" xr:uid="{7D00746B-09DC-4BE8-9F40-2E48AA9B3F4E}"/>
    <cellStyle name="Normal 2 6 2 2 2 2 3 2" xfId="18697" xr:uid="{92375DE8-DFE2-4284-ADB8-E6088B04237C}"/>
    <cellStyle name="Normal 2 6 2 2 2 2 4" xfId="11150" xr:uid="{45876200-9A30-4704-87EC-D9A1EE244809}"/>
    <cellStyle name="Normal 2 6 2 2 2 2 4 2" xfId="21530" xr:uid="{19313E0A-2184-42AB-A62F-564856D82415}"/>
    <cellStyle name="Normal 2 6 2 2 2 2 5" xfId="24864" xr:uid="{22919932-BE07-4BEC-A9C1-1F5690CBF9E8}"/>
    <cellStyle name="Normal 2 6 2 2 2 2 6" xfId="13785" xr:uid="{D92ABE24-15D8-42BF-BA33-29B764548151}"/>
    <cellStyle name="Normal 2 6 2 2 2 3" xfId="4313" xr:uid="{451EFECD-E6FF-49A0-931F-814EEFFD5A8F}"/>
    <cellStyle name="Normal 2 6 2 2 2 3 2" xfId="9084" xr:uid="{3595DF81-ADC3-45A8-9BCF-7689DB946DF4}"/>
    <cellStyle name="Normal 2 6 2 2 2 3 2 2" xfId="29127" xr:uid="{3478CBB0-2BB3-4BBC-BDF5-74924D9D1697}"/>
    <cellStyle name="Normal 2 6 2 2 2 3 2 3" xfId="19464" xr:uid="{53207F61-895A-499D-A277-FF244C663D60}"/>
    <cellStyle name="Normal 2 6 2 2 2 3 3" xfId="11917" xr:uid="{48D8DEA2-984C-4B9D-A7AA-ED5779C04D14}"/>
    <cellStyle name="Normal 2 6 2 2 2 3 3 2" xfId="22297" xr:uid="{7CA70C4C-A7DF-4680-9001-4AC840974DE7}"/>
    <cellStyle name="Normal 2 6 2 2 2 3 4" xfId="23343" xr:uid="{D534D1FF-ED6B-4AFA-A78B-91BFD6963392}"/>
    <cellStyle name="Normal 2 6 2 2 2 3 5" xfId="16631" xr:uid="{D5A661F6-AA69-4A0F-BEEE-49C104A2C658}"/>
    <cellStyle name="Normal 2 6 2 2 2 4" xfId="5967" xr:uid="{298A3100-0F0E-4143-A5EA-0E61FD9A4AB6}"/>
    <cellStyle name="Normal 2 6 2 2 2 4 2" xfId="26479" xr:uid="{11AECB0D-6D22-4FB1-BDEF-36BD0B668DF2}"/>
    <cellStyle name="Normal 2 6 2 2 2 4 3" xfId="15420" xr:uid="{06CF890A-500B-4804-8C18-A9A6100DD4F0}"/>
    <cellStyle name="Normal 2 6 2 2 2 5" xfId="7873" xr:uid="{13D454F1-D94D-4985-B799-7A9EE008A9DD}"/>
    <cellStyle name="Normal 2 6 2 2 2 5 2" xfId="18253" xr:uid="{49C3328D-2308-4F91-B477-7FDE2DDB1AD1}"/>
    <cellStyle name="Normal 2 6 2 2 2 6" xfId="10706" xr:uid="{67F0920D-71CE-4035-957B-64609EFCF7FB}"/>
    <cellStyle name="Normal 2 6 2 2 2 6 2" xfId="21086" xr:uid="{B4910B9D-7FD4-4ABB-8821-B0753D2BA9C3}"/>
    <cellStyle name="Normal 2 6 2 2 2 7" xfId="24554" xr:uid="{A6371983-7A9E-40B5-882F-16BA02B0D5BB}"/>
    <cellStyle name="Normal 2 6 2 2 2 8" xfId="13192" xr:uid="{E94E252D-CEC7-44E3-AE45-EF7C918145D9}"/>
    <cellStyle name="Normal 2 6 2 2 3" xfId="3239" xr:uid="{00000000-0005-0000-0000-0000BE040000}"/>
    <cellStyle name="Normal 2 6 2 2 3 2" xfId="4490" xr:uid="{55CEC6C5-0DF6-4B0F-924A-77BA3BC616DD}"/>
    <cellStyle name="Normal 2 6 2 2 3 2 2" xfId="9261" xr:uid="{06250DE4-EF61-49D8-88D3-8EC22069837C}"/>
    <cellStyle name="Normal 2 6 2 2 3 2 2 2" xfId="19641" xr:uid="{66BB9C65-E528-4C7D-B9E6-BE7C48E04D21}"/>
    <cellStyle name="Normal 2 6 2 2 3 2 3" xfId="12094" xr:uid="{668CB0BD-5154-4E9D-9950-737CB28749D1}"/>
    <cellStyle name="Normal 2 6 2 2 3 2 3 2" xfId="22474" xr:uid="{0927B242-5633-413B-9366-D0BF18B6BEF8}"/>
    <cellStyle name="Normal 2 6 2 2 3 2 4" xfId="27214" xr:uid="{86708BAA-E17F-49EC-854A-0A84CF6C76C2}"/>
    <cellStyle name="Normal 2 6 2 2 3 2 5" xfId="16808" xr:uid="{599B188C-F56C-4FC6-A997-E2906A024AF1}"/>
    <cellStyle name="Normal 2 6 2 2 3 3" xfId="6296" xr:uid="{B79DBA51-6000-4D82-80A8-804A3E8AE8B8}"/>
    <cellStyle name="Normal 2 6 2 2 3 3 2" xfId="15865" xr:uid="{7DC4A406-DF69-4EC5-A326-85572F0B978F}"/>
    <cellStyle name="Normal 2 6 2 2 3 4" xfId="8318" xr:uid="{45F53046-B812-4B00-AF6C-5C1BE3C220C6}"/>
    <cellStyle name="Normal 2 6 2 2 3 4 2" xfId="18698" xr:uid="{4FA5C0D2-5A8F-4244-BA51-715E53E0E9C9}"/>
    <cellStyle name="Normal 2 6 2 2 3 5" xfId="11151" xr:uid="{8FB676D1-A2A5-4791-81A5-AA86212AE9BB}"/>
    <cellStyle name="Normal 2 6 2 2 3 5 2" xfId="21531" xr:uid="{1B7321DF-74C0-4FE4-90B0-A4A4BC518DD0}"/>
    <cellStyle name="Normal 2 6 2 2 3 6" xfId="25444" xr:uid="{63EE90C9-352C-4A42-BCBF-967139EC8398}"/>
    <cellStyle name="Normal 2 6 2 2 3 7" xfId="13786" xr:uid="{003465C1-845E-4AA6-AAC9-38E55E50C248}"/>
    <cellStyle name="Normal 2 6 2 2 4" xfId="3237" xr:uid="{00000000-0005-0000-0000-0000BF040000}"/>
    <cellStyle name="Normal 2 6 2 2 4 2" xfId="6294" xr:uid="{8A71D997-902F-4EC5-BD04-EFA816DE2D95}"/>
    <cellStyle name="Normal 2 6 2 2 4 2 2" xfId="26119" xr:uid="{6C41D414-276B-4750-99C0-84744654015A}"/>
    <cellStyle name="Normal 2 6 2 2 4 2 3" xfId="15863" xr:uid="{58E19D04-F987-48EA-AD62-D757F9DC9301}"/>
    <cellStyle name="Normal 2 6 2 2 4 3" xfId="8316" xr:uid="{D7CD78DF-D605-471F-83D2-64D69091FA77}"/>
    <cellStyle name="Normal 2 6 2 2 4 3 2" xfId="18696" xr:uid="{8ADBC21C-45A3-48A1-89F6-3A2356F32654}"/>
    <cellStyle name="Normal 2 6 2 2 4 4" xfId="11149" xr:uid="{14AD40EB-66C8-45BC-83A2-CCA9B1A5ABF3}"/>
    <cellStyle name="Normal 2 6 2 2 4 4 2" xfId="21529" xr:uid="{214F76B3-3270-4655-8C6B-6FFC20D4F682}"/>
    <cellStyle name="Normal 2 6 2 2 4 5" xfId="24351" xr:uid="{781D88E8-E12F-46EC-82D2-751C026D45CE}"/>
    <cellStyle name="Normal 2 6 2 2 4 6" xfId="13784" xr:uid="{91AAE636-ACAC-4080-91F2-DFC72904F990}"/>
    <cellStyle name="Normal 2 6 2 2 5" xfId="4237" xr:uid="{6213120F-9F90-4BE0-92B7-346DAD0055F1}"/>
    <cellStyle name="Normal 2 6 2 2 5 2" xfId="9008" xr:uid="{B23A0D37-DA54-4EDA-BE34-71A567E5C728}"/>
    <cellStyle name="Normal 2 6 2 2 5 2 2" xfId="29079" xr:uid="{5B35F843-65AE-46F3-BBE9-BA3D0813C538}"/>
    <cellStyle name="Normal 2 6 2 2 5 2 3" xfId="19388" xr:uid="{6714A023-88B7-4F17-BD6B-5FA4ACE1AAC2}"/>
    <cellStyle name="Normal 2 6 2 2 5 3" xfId="11841" xr:uid="{C70035A5-E15B-4D76-88E0-5C3F7C131519}"/>
    <cellStyle name="Normal 2 6 2 2 5 3 2" xfId="22221" xr:uid="{E83365C6-6F43-4F18-8F82-0431B69ED16A}"/>
    <cellStyle name="Normal 2 6 2 2 5 4" xfId="23576" xr:uid="{BBCF9256-3B95-44EB-92C0-669EE74927F6}"/>
    <cellStyle name="Normal 2 6 2 2 5 5" xfId="16555" xr:uid="{2525C136-B1B0-4DFD-A134-1912100B16CB}"/>
    <cellStyle name="Normal 2 6 2 2 6" xfId="5174" xr:uid="{EFD3024B-EF2D-42ED-A19F-E2212A050465}"/>
    <cellStyle name="Normal 2 6 2 2 6 2" xfId="28650" xr:uid="{E51DA777-0808-4589-A231-F6DEACAEA0DC}"/>
    <cellStyle name="Normal 2 6 2 2 6 3" xfId="14471" xr:uid="{CC01BC16-52DB-4F97-85D1-813E789606D7}"/>
    <cellStyle name="Normal 2 6 2 2 7" xfId="6924" xr:uid="{8FEB73BD-73B7-40EC-81B9-13739C227541}"/>
    <cellStyle name="Normal 2 6 2 2 7 2" xfId="17304" xr:uid="{8E9BBD76-FCD0-4DA6-9DE2-B44004DEE9FF}"/>
    <cellStyle name="Normal 2 6 2 2 8" xfId="9757" xr:uid="{E500A65A-BD52-41D2-BA8F-127DE68A173E}"/>
    <cellStyle name="Normal 2 6 2 2 8 2" xfId="20137" xr:uid="{6EAF28EB-AB73-4A7D-8ACB-0F87A24CD8B4}"/>
    <cellStyle name="Normal 2 6 2 2 9" xfId="24335" xr:uid="{550195B9-69B1-41FF-8556-424F9227CAEB}"/>
    <cellStyle name="Normal 2 6 2 3" xfId="2749" xr:uid="{00000000-0005-0000-0000-0000C0040000}"/>
    <cellStyle name="Normal 2 6 2 3 2" xfId="3240" xr:uid="{00000000-0005-0000-0000-0000C1040000}"/>
    <cellStyle name="Normal 2 6 2 3 2 2" xfId="6297" xr:uid="{909EF239-56EC-436B-B207-0C2058E4371C}"/>
    <cellStyle name="Normal 2 6 2 3 2 2 2" xfId="27530" xr:uid="{6A3159D9-295F-4279-B03A-E3C845D77425}"/>
    <cellStyle name="Normal 2 6 2 3 2 2 3" xfId="15866" xr:uid="{2C7CBD9F-6D00-4DFD-8C61-0A5C8FFCB40E}"/>
    <cellStyle name="Normal 2 6 2 3 2 3" xfId="8319" xr:uid="{E8956212-19DA-46E6-AE5B-B477D98F4FC0}"/>
    <cellStyle name="Normal 2 6 2 3 2 3 2" xfId="18699" xr:uid="{63AAA577-4A6D-42C1-AEF3-F0691CE300E7}"/>
    <cellStyle name="Normal 2 6 2 3 2 4" xfId="11152" xr:uid="{3183E437-A385-4F27-8C65-8E24BC3C2386}"/>
    <cellStyle name="Normal 2 6 2 3 2 4 2" xfId="21532" xr:uid="{CCA787AD-396D-48F7-939C-67EA61F5EAFF}"/>
    <cellStyle name="Normal 2 6 2 3 2 5" xfId="22795" xr:uid="{35DE97A9-B50F-44E7-8469-98B46AE21DDC}"/>
    <cellStyle name="Normal 2 6 2 3 2 6" xfId="13787" xr:uid="{DBCCB06C-77FF-48D3-B46A-C7ED0160E78B}"/>
    <cellStyle name="Normal 2 6 2 3 3" xfId="4312" xr:uid="{05338117-EB87-4B41-8F3F-9D96A8C69F48}"/>
    <cellStyle name="Normal 2 6 2 3 3 2" xfId="9083" xr:uid="{06B64086-F2FA-4554-A66A-7DCD7A828594}"/>
    <cellStyle name="Normal 2 6 2 3 3 2 2" xfId="29126" xr:uid="{CD74FA9E-399D-4ABF-9104-22E50EC80906}"/>
    <cellStyle name="Normal 2 6 2 3 3 2 3" xfId="19463" xr:uid="{374CA1CC-12B2-48B1-9D67-A7B3DEEE4CBF}"/>
    <cellStyle name="Normal 2 6 2 3 3 3" xfId="11916" xr:uid="{1DD8F1BF-BCEA-465E-A31C-07F49838B74E}"/>
    <cellStyle name="Normal 2 6 2 3 3 3 2" xfId="22296" xr:uid="{9E6596BA-0FCB-417E-82E2-1524BC5841F5}"/>
    <cellStyle name="Normal 2 6 2 3 3 4" xfId="25348" xr:uid="{42660836-C392-4A95-AB7D-2B10EB886405}"/>
    <cellStyle name="Normal 2 6 2 3 3 5" xfId="16630" xr:uid="{563033DD-F564-4805-B714-6325541D0051}"/>
    <cellStyle name="Normal 2 6 2 3 4" xfId="5966" xr:uid="{E65F83FC-A1C3-4EA4-9529-1202F48F8094}"/>
    <cellStyle name="Normal 2 6 2 3 4 2" xfId="27922" xr:uid="{1E851278-57D4-4AA3-A532-7F287997802C}"/>
    <cellStyle name="Normal 2 6 2 3 4 3" xfId="15419" xr:uid="{69C05F2B-C137-4BB6-8704-13070549C81C}"/>
    <cellStyle name="Normal 2 6 2 3 5" xfId="7872" xr:uid="{621F3C51-E706-4289-808D-3600D7DE2E8D}"/>
    <cellStyle name="Normal 2 6 2 3 5 2" xfId="18252" xr:uid="{2C1E3A01-E7C2-4B75-9362-E23996E4157F}"/>
    <cellStyle name="Normal 2 6 2 3 6" xfId="10705" xr:uid="{0942D83E-6785-4069-93ED-E1FEF867500E}"/>
    <cellStyle name="Normal 2 6 2 3 6 2" xfId="21085" xr:uid="{D0426F11-DBC5-4AD7-A855-E1C40AE9F6EE}"/>
    <cellStyle name="Normal 2 6 2 3 7" xfId="24595" xr:uid="{70CCA74D-0F9E-4C26-BE30-EDEF40B34700}"/>
    <cellStyle name="Normal 2 6 2 3 8" xfId="13191" xr:uid="{082743DC-5C06-434B-9280-28C08901C2E8}"/>
    <cellStyle name="Normal 2 6 2 4" xfId="3241" xr:uid="{00000000-0005-0000-0000-0000C2040000}"/>
    <cellStyle name="Normal 2 6 2 4 2" xfId="4491" xr:uid="{99D999CC-6FD5-486B-8B59-AACF02421660}"/>
    <cellStyle name="Normal 2 6 2 4 2 2" xfId="9262" xr:uid="{693B2310-F2CC-4B51-8DCA-6C985B7E01F6}"/>
    <cellStyle name="Normal 2 6 2 4 2 2 2" xfId="19642" xr:uid="{60CE9961-B196-4E53-9106-4D821DF88F34}"/>
    <cellStyle name="Normal 2 6 2 4 2 3" xfId="12095" xr:uid="{F27E296C-2BF5-4C55-A4BC-C01B2BB3001C}"/>
    <cellStyle name="Normal 2 6 2 4 2 3 2" xfId="22475" xr:uid="{6890BA32-74A1-468A-8E1D-EE5DDA9E01A7}"/>
    <cellStyle name="Normal 2 6 2 4 2 4" xfId="26155" xr:uid="{8E1693E9-A028-4C58-88A3-DCB985228DC4}"/>
    <cellStyle name="Normal 2 6 2 4 2 5" xfId="16809" xr:uid="{C18685EF-A719-4116-BA1B-3BA5E1AA00FD}"/>
    <cellStyle name="Normal 2 6 2 4 3" xfId="6298" xr:uid="{492F9173-ED6E-4509-86DB-B2EA5DF6D7F6}"/>
    <cellStyle name="Normal 2 6 2 4 3 2" xfId="15867" xr:uid="{BA1625F8-53AF-4C89-82AA-C0EB3332B7FA}"/>
    <cellStyle name="Normal 2 6 2 4 4" xfId="8320" xr:uid="{C1DB41E0-32DE-4948-9DB1-AAC9D0DB7206}"/>
    <cellStyle name="Normal 2 6 2 4 4 2" xfId="18700" xr:uid="{875847CA-7CEF-469C-BA9D-AF3CD931B7D7}"/>
    <cellStyle name="Normal 2 6 2 4 5" xfId="11153" xr:uid="{A35979AB-4BBF-40BE-BD16-A63862B7E890}"/>
    <cellStyle name="Normal 2 6 2 4 5 2" xfId="21533" xr:uid="{290E8148-7224-483E-8FEB-44D1A8EBA1D7}"/>
    <cellStyle name="Normal 2 6 2 4 6" xfId="23652" xr:uid="{2E0F261C-8B52-49F0-8467-4A7022122960}"/>
    <cellStyle name="Normal 2 6 2 4 7" xfId="13788" xr:uid="{C67B1CEB-659F-49D7-AF42-A53E6118D022}"/>
    <cellStyle name="Normal 2 6 2 5" xfId="3236" xr:uid="{00000000-0005-0000-0000-0000C3040000}"/>
    <cellStyle name="Normal 2 6 2 5 2" xfId="6293" xr:uid="{864BD532-2191-49D7-A5D9-FF59CCEEAFD4}"/>
    <cellStyle name="Normal 2 6 2 5 2 2" xfId="27654" xr:uid="{A64C6447-BC8F-4094-9873-7775BF9AA8CD}"/>
    <cellStyle name="Normal 2 6 2 5 2 3" xfId="15862" xr:uid="{8CEFF8B3-DBEE-4DA2-9982-4C778CE2B6D8}"/>
    <cellStyle name="Normal 2 6 2 5 3" xfId="8315" xr:uid="{5AEDA475-210E-48A9-ACEE-9CB4F1AEDF16}"/>
    <cellStyle name="Normal 2 6 2 5 3 2" xfId="18695" xr:uid="{8CFC2B20-D82C-4836-8B85-B2DDA40B52F2}"/>
    <cellStyle name="Normal 2 6 2 5 4" xfId="11148" xr:uid="{56BF3207-64C4-44E3-AFF4-0474BABB18FC}"/>
    <cellStyle name="Normal 2 6 2 5 4 2" xfId="21528" xr:uid="{80DEABAB-AAEF-44BF-954B-37CF1AB5F697}"/>
    <cellStyle name="Normal 2 6 2 5 5" xfId="24341" xr:uid="{E7546074-5B21-4067-9EB9-A2806E9B7A0C}"/>
    <cellStyle name="Normal 2 6 2 5 6" xfId="13783" xr:uid="{89D4FEE3-FC36-40D1-A84B-A3B2E206D0DA}"/>
    <cellStyle name="Normal 2 6 2 6" xfId="2532" xr:uid="{00000000-0005-0000-0000-0000C4040000}"/>
    <cellStyle name="Normal 2 6 2 6 2" xfId="5805" xr:uid="{10762A9A-7272-485A-943C-B474B929DFA1}"/>
    <cellStyle name="Normal 2 6 2 6 2 2" xfId="28330" xr:uid="{91C42B10-F180-458D-AFC1-107E53C0EC40}"/>
    <cellStyle name="Normal 2 6 2 6 2 3" xfId="15203" xr:uid="{C481E85C-B006-44B4-B153-234F7CD519A4}"/>
    <cellStyle name="Normal 2 6 2 6 3" xfId="7656" xr:uid="{802B6534-EC9E-4BAF-9ED1-E58A0B5A1B3C}"/>
    <cellStyle name="Normal 2 6 2 6 3 2" xfId="18036" xr:uid="{0C59ABBA-3D43-4EB6-8CC4-6FDE3F98A84D}"/>
    <cellStyle name="Normal 2 6 2 6 4" xfId="10489" xr:uid="{1FCE637C-45EC-4DB5-B22E-0EB0BA1F730F}"/>
    <cellStyle name="Normal 2 6 2 6 4 2" xfId="20869" xr:uid="{3DB16BC8-7567-4D71-BE88-6964F1429595}"/>
    <cellStyle name="Normal 2 6 2 6 5" xfId="23452" xr:uid="{3467CB81-E993-4155-9658-380959AE2084}"/>
    <cellStyle name="Normal 2 6 2 6 6" xfId="12919" xr:uid="{12AC7268-F7FD-4FC4-9DD5-F0A75605BD3E}"/>
    <cellStyle name="Normal 2 6 2 7" xfId="2226" xr:uid="{00000000-0005-0000-0000-0000BA040000}"/>
    <cellStyle name="Normal 2 6 2 7 2" xfId="7352" xr:uid="{D530F37D-DEF4-4170-A7A3-CB1060AA827D}"/>
    <cellStyle name="Normal 2 6 2 7 2 2" xfId="17732" xr:uid="{1AC286B0-EC57-4FEF-9592-7305F7F714D3}"/>
    <cellStyle name="Normal 2 6 2 7 3" xfId="10185" xr:uid="{917FF294-FA44-4D45-86B4-360CE91273CB}"/>
    <cellStyle name="Normal 2 6 2 7 3 2" xfId="20565" xr:uid="{80CC7CE1-1E69-417B-BC19-550A0933C939}"/>
    <cellStyle name="Normal 2 6 2 7 4" xfId="24403" xr:uid="{1502BF02-3285-4572-A39D-B74C8D53DD14}"/>
    <cellStyle name="Normal 2 6 2 7 5" xfId="14899" xr:uid="{1CA6A51E-82D5-4C77-BCEB-1851F5CDC9B4}"/>
    <cellStyle name="Normal 2 6 2 8" xfId="3792" xr:uid="{EA396F53-A8E3-4AAD-AEFE-BE244E793E8F}"/>
    <cellStyle name="Normal 2 6 2 8 2" xfId="8627" xr:uid="{ED8914F2-C102-4167-8F91-AA93ECEF9C27}"/>
    <cellStyle name="Normal 2 6 2 8 2 2" xfId="19007" xr:uid="{70494654-2281-49E4-99E3-8834C809E729}"/>
    <cellStyle name="Normal 2 6 2 8 3" xfId="11460" xr:uid="{56BA38B1-DC32-4B80-B62D-8B1022DA2726}"/>
    <cellStyle name="Normal 2 6 2 8 3 2" xfId="21840" xr:uid="{278BD44B-3A17-484E-ABAC-932535BD4874}"/>
    <cellStyle name="Normal 2 6 2 8 4" xfId="16174" xr:uid="{E09CC765-129B-4103-A5F1-3F1553452D84}"/>
    <cellStyle name="Normal 2 6 2 9" xfId="5173" xr:uid="{C8D33ABA-A6DE-4D30-A213-75A149B1FA83}"/>
    <cellStyle name="Normal 2 6 2 9 2" xfId="14470" xr:uid="{974A2E2F-85FD-42D4-9E21-8199EEBB5EB3}"/>
    <cellStyle name="Normal 2 6 3" xfId="824" xr:uid="{00000000-0005-0000-0000-0000E4040000}"/>
    <cellStyle name="Normal 2 6 3 10" xfId="9758" xr:uid="{A4D62B8B-D218-4840-B61C-71340FE99392}"/>
    <cellStyle name="Normal 2 6 3 10 2" xfId="20138" xr:uid="{FC4D10FB-3755-4F39-A082-152E804D35F2}"/>
    <cellStyle name="Normal 2 6 3 11" xfId="25000" xr:uid="{B09E0DFE-CB49-4293-9A76-68CE4C4AFD3E}"/>
    <cellStyle name="Normal 2 6 3 12" xfId="12574" xr:uid="{6DF2FDF8-BF05-4326-8CED-AF04FE39C9F4}"/>
    <cellStyle name="Normal 2 6 3 2" xfId="2751" xr:uid="{00000000-0005-0000-0000-0000C6040000}"/>
    <cellStyle name="Normal 2 6 3 2 2" xfId="3243" xr:uid="{00000000-0005-0000-0000-0000C7040000}"/>
    <cellStyle name="Normal 2 6 3 2 2 2" xfId="6300" xr:uid="{7304B549-7725-4E18-B383-08AC32602764}"/>
    <cellStyle name="Normal 2 6 3 2 2 2 2" xfId="28081" xr:uid="{92E698A4-443E-4E9F-912D-3316C8057977}"/>
    <cellStyle name="Normal 2 6 3 2 2 2 3" xfId="15869" xr:uid="{E2BEE138-2676-4D8C-9875-BCFE68E134F5}"/>
    <cellStyle name="Normal 2 6 3 2 2 3" xfId="8322" xr:uid="{E291EB98-CB64-4225-A299-2FBB6958D1D8}"/>
    <cellStyle name="Normal 2 6 3 2 2 3 2" xfId="18702" xr:uid="{767B6D43-7AD9-4B29-821F-6A35E2A9C3B4}"/>
    <cellStyle name="Normal 2 6 3 2 2 4" xfId="11155" xr:uid="{748016B8-AB50-4139-A5F0-56CB27A68A9F}"/>
    <cellStyle name="Normal 2 6 3 2 2 4 2" xfId="21535" xr:uid="{95D20107-076A-48EF-AB96-F7E20554289D}"/>
    <cellStyle name="Normal 2 6 3 2 2 5" xfId="23900" xr:uid="{0FBF2B24-DE81-4443-8299-141FA0D649DA}"/>
    <cellStyle name="Normal 2 6 3 2 2 6" xfId="13790" xr:uid="{F9D0B80D-AC75-439E-A28A-B9DE7A394B05}"/>
    <cellStyle name="Normal 2 6 3 2 3" xfId="4314" xr:uid="{FDB00B43-EDE2-439A-8599-5EB1BA9F4CE7}"/>
    <cellStyle name="Normal 2 6 3 2 3 2" xfId="9085" xr:uid="{16808E95-2586-46E7-BE40-B97AEE2CFFB2}"/>
    <cellStyle name="Normal 2 6 3 2 3 2 2" xfId="29128" xr:uid="{7F4B2F7D-F1C0-4A26-B6B2-BD2773891107}"/>
    <cellStyle name="Normal 2 6 3 2 3 2 3" xfId="19465" xr:uid="{8D3D01C1-5F5A-488C-9B61-70485AA27C9D}"/>
    <cellStyle name="Normal 2 6 3 2 3 3" xfId="11918" xr:uid="{3CB88BFF-7034-4492-AA0A-14017708B94E}"/>
    <cellStyle name="Normal 2 6 3 2 3 3 2" xfId="22298" xr:uid="{A14D9E91-F974-4C75-97D6-B6D0E1D8D640}"/>
    <cellStyle name="Normal 2 6 3 2 3 4" xfId="24336" xr:uid="{01B9F8C2-15BC-4CE9-BC27-617DA3FAF2A3}"/>
    <cellStyle name="Normal 2 6 3 2 3 5" xfId="16632" xr:uid="{566336C9-D4DB-4A32-91F6-86EAD6606C09}"/>
    <cellStyle name="Normal 2 6 3 2 4" xfId="5968" xr:uid="{B0225D42-3F43-429F-96D2-B3C4FFF017AF}"/>
    <cellStyle name="Normal 2 6 3 2 4 2" xfId="28154" xr:uid="{5C369DB8-5E78-41E0-9489-A73C67F62EB5}"/>
    <cellStyle name="Normal 2 6 3 2 4 3" xfId="15421" xr:uid="{6AC99C5E-64F7-4525-A5AB-A0680637904B}"/>
    <cellStyle name="Normal 2 6 3 2 5" xfId="7874" xr:uid="{187C8DAC-2EBE-40DA-A2BA-B16800DDFA06}"/>
    <cellStyle name="Normal 2 6 3 2 5 2" xfId="18254" xr:uid="{0AB7271F-C4AF-40EE-8F0E-C9A3C9E23C6A}"/>
    <cellStyle name="Normal 2 6 3 2 6" xfId="10707" xr:uid="{68C15709-F04C-47D1-B067-E8BE43F77BD4}"/>
    <cellStyle name="Normal 2 6 3 2 6 2" xfId="21087" xr:uid="{F447D534-E314-47F2-9E88-C461FD47A87B}"/>
    <cellStyle name="Normal 2 6 3 2 7" xfId="24628" xr:uid="{0EB4ABFD-ACE5-4ABD-B332-42F09D2BA598}"/>
    <cellStyle name="Normal 2 6 3 2 8" xfId="13193" xr:uid="{564E1D4A-1A87-4C0D-840E-13FA45AB478F}"/>
    <cellStyle name="Normal 2 6 3 3" xfId="3244" xr:uid="{00000000-0005-0000-0000-0000C8040000}"/>
    <cellStyle name="Normal 2 6 3 3 2" xfId="4492" xr:uid="{87207243-8C53-4DE5-B92B-7719F293434A}"/>
    <cellStyle name="Normal 2 6 3 3 2 2" xfId="9263" xr:uid="{C3B3E6F4-D12B-40A9-849B-D88600E4EA46}"/>
    <cellStyle name="Normal 2 6 3 3 2 2 2" xfId="29248" xr:uid="{B14741FC-784C-4ADB-98D1-04F07AD5543C}"/>
    <cellStyle name="Normal 2 6 3 3 2 2 3" xfId="19643" xr:uid="{B4928044-04CD-4CFA-B67F-F481551FE4B0}"/>
    <cellStyle name="Normal 2 6 3 3 2 3" xfId="12096" xr:uid="{5214C419-B95F-42D2-BB6F-9BE7C79034EF}"/>
    <cellStyle name="Normal 2 6 3 3 2 3 2" xfId="22476" xr:uid="{9EAB2E54-3029-4DFB-A3CA-3ED052C1C342}"/>
    <cellStyle name="Normal 2 6 3 3 2 4" xfId="22867" xr:uid="{CAD82A59-8985-4FFB-91FB-1C6232C10769}"/>
    <cellStyle name="Normal 2 6 3 3 2 5" xfId="16810" xr:uid="{B62F27E4-1ED2-4F69-B12F-EC7A9B613844}"/>
    <cellStyle name="Normal 2 6 3 3 3" xfId="6301" xr:uid="{A3DE6E02-6E83-4DF7-A1B7-959133430995}"/>
    <cellStyle name="Normal 2 6 3 3 3 2" xfId="26212" xr:uid="{EE394A47-E38F-4441-AE45-E5E0C939CDE8}"/>
    <cellStyle name="Normal 2 6 3 3 3 3" xfId="15870" xr:uid="{EFF3A563-4A4D-4BA2-B5BE-55B10045C84D}"/>
    <cellStyle name="Normal 2 6 3 3 4" xfId="8323" xr:uid="{10A2EFD6-4550-41B9-9D2C-0C6CA4889477}"/>
    <cellStyle name="Normal 2 6 3 3 4 2" xfId="18703" xr:uid="{3F5120F2-2B31-45F7-AB64-C295BD28981B}"/>
    <cellStyle name="Normal 2 6 3 3 5" xfId="11156" xr:uid="{BB8F6FE3-F7F8-415E-B8E6-30E494857739}"/>
    <cellStyle name="Normal 2 6 3 3 5 2" xfId="21536" xr:uid="{74ADF930-A0CD-47CC-9983-8F504FF6F67F}"/>
    <cellStyle name="Normal 2 6 3 3 6" xfId="24479" xr:uid="{38F64182-7581-4BB8-91EB-F95C8B7C6FD9}"/>
    <cellStyle name="Normal 2 6 3 3 7" xfId="13791" xr:uid="{B07449D2-9759-4D4B-84D2-842A75D20F86}"/>
    <cellStyle name="Normal 2 6 3 4" xfId="3242" xr:uid="{00000000-0005-0000-0000-0000C9040000}"/>
    <cellStyle name="Normal 2 6 3 4 2" xfId="6299" xr:uid="{76E59889-A8B4-4D0D-A5C6-DA7E60392EA5}"/>
    <cellStyle name="Normal 2 6 3 4 2 2" xfId="26030" xr:uid="{D7ED80EF-2C71-4AFF-BD14-B827B1696D1D}"/>
    <cellStyle name="Normal 2 6 3 4 2 3" xfId="15868" xr:uid="{D1417E44-7FC8-4EED-B6AB-389147BE2DAC}"/>
    <cellStyle name="Normal 2 6 3 4 3" xfId="8321" xr:uid="{E57003F0-69DC-4BDB-87A5-D5970FC7987A}"/>
    <cellStyle name="Normal 2 6 3 4 3 2" xfId="18701" xr:uid="{5BE996CC-BDE8-4271-939A-B58DE1544666}"/>
    <cellStyle name="Normal 2 6 3 4 4" xfId="11154" xr:uid="{BDB2A5CA-124E-4DB8-8FB4-2F10C553E449}"/>
    <cellStyle name="Normal 2 6 3 4 4 2" xfId="21534" xr:uid="{80215D5B-DD7D-485F-939B-771F38FEBCDD}"/>
    <cellStyle name="Normal 2 6 3 4 5" xfId="25545" xr:uid="{4B134884-26C9-4669-87A5-D352E80BAD43}"/>
    <cellStyle name="Normal 2 6 3 4 6" xfId="13789" xr:uid="{B05C497A-8A05-41D1-96AA-F3A7AB582F5C}"/>
    <cellStyle name="Normal 2 6 3 5" xfId="2575" xr:uid="{00000000-0005-0000-0000-0000CA040000}"/>
    <cellStyle name="Normal 2 6 3 5 2" xfId="5839" xr:uid="{DF0E3358-E753-47A6-BED4-29A4340CC710}"/>
    <cellStyle name="Normal 2 6 3 5 2 2" xfId="26225" xr:uid="{8CBC7597-9E25-4985-AB21-CABF7A1CC924}"/>
    <cellStyle name="Normal 2 6 3 5 2 3" xfId="15246" xr:uid="{F9F030D3-C608-4F08-9C1C-0B51A7D277A5}"/>
    <cellStyle name="Normal 2 6 3 5 3" xfId="7699" xr:uid="{C45C4104-5723-49BB-8658-8B71663BE1F3}"/>
    <cellStyle name="Normal 2 6 3 5 3 2" xfId="18079" xr:uid="{4805201E-4483-45A6-80B7-2FACFD456AAC}"/>
    <cellStyle name="Normal 2 6 3 5 4" xfId="10532" xr:uid="{F588443A-6DD1-4DCF-9335-0C05F6C0E82B}"/>
    <cellStyle name="Normal 2 6 3 5 4 2" xfId="20912" xr:uid="{44532367-E5EB-47CF-A810-C3244C6410ED}"/>
    <cellStyle name="Normal 2 6 3 5 5" xfId="23804" xr:uid="{B831D932-89A5-497D-97E7-E8EFC916E333}"/>
    <cellStyle name="Normal 2 6 3 5 6" xfId="12962" xr:uid="{74DE7D1D-E440-4BEA-806A-E5800002F8B0}"/>
    <cellStyle name="Normal 2 6 3 6" xfId="2341" xr:uid="{00000000-0005-0000-0000-0000C5040000}"/>
    <cellStyle name="Normal 2 6 3 6 2" xfId="7467" xr:uid="{3A60FAA7-236C-4287-AADF-56E2DF722CB0}"/>
    <cellStyle name="Normal 2 6 3 6 2 2" xfId="17847" xr:uid="{791B2BBF-96B1-477D-BD65-FE70725DA7C6}"/>
    <cellStyle name="Normal 2 6 3 6 3" xfId="10300" xr:uid="{A010738C-6954-46F7-B0D6-5D8E10447902}"/>
    <cellStyle name="Normal 2 6 3 6 3 2" xfId="20680" xr:uid="{5CFF61F0-0CCD-4BE0-BA9F-5E49FCC5A30F}"/>
    <cellStyle name="Normal 2 6 3 6 4" xfId="24778" xr:uid="{5866C81F-BCDD-41B4-8389-503ADA704CF2}"/>
    <cellStyle name="Normal 2 6 3 6 5" xfId="15014" xr:uid="{B537DB6D-4B8B-4F24-A17E-59B8AA53E2D2}"/>
    <cellStyle name="Normal 2 6 3 7" xfId="3852" xr:uid="{2F0129F9-6EAF-4AAF-9CE7-DA34D158108D}"/>
    <cellStyle name="Normal 2 6 3 7 2" xfId="8684" xr:uid="{C55A7311-DEFF-40BB-AD48-3EC8C83781BC}"/>
    <cellStyle name="Normal 2 6 3 7 2 2" xfId="19064" xr:uid="{6D1693A2-58F9-4467-9713-1AAD0D03E2A2}"/>
    <cellStyle name="Normal 2 6 3 7 3" xfId="11517" xr:uid="{243DA632-E680-4E69-8C95-E06E0EAF6D1D}"/>
    <cellStyle name="Normal 2 6 3 7 3 2" xfId="21897" xr:uid="{864F57A7-5DC2-4353-9E34-85C3714B0248}"/>
    <cellStyle name="Normal 2 6 3 7 4" xfId="16231" xr:uid="{7A31CD01-4889-4F8B-B42B-1EC4E2C4D6B1}"/>
    <cellStyle name="Normal 2 6 3 8" xfId="5175" xr:uid="{8AE79431-F88A-4C41-B95B-4BA664C147B4}"/>
    <cellStyle name="Normal 2 6 3 8 2" xfId="14472" xr:uid="{40FFDD92-F8D1-4A22-A3DF-4E5C0A8744A6}"/>
    <cellStyle name="Normal 2 6 3 9" xfId="6925" xr:uid="{20101572-6AD5-4DB0-B4EC-D86429EB91A3}"/>
    <cellStyle name="Normal 2 6 3 9 2" xfId="17305" xr:uid="{83D1B01E-C56A-4CBA-A0AC-28D7157D2623}"/>
    <cellStyle name="Normal 2 6 4" xfId="825" xr:uid="{00000000-0005-0000-0000-0000E5040000}"/>
    <cellStyle name="Normal 2 6 4 2" xfId="3245" xr:uid="{00000000-0005-0000-0000-0000CC040000}"/>
    <cellStyle name="Normal 2 6 4 2 2" xfId="6302" xr:uid="{26AA86EE-97E0-48FA-85E2-64D1D01642DB}"/>
    <cellStyle name="Normal 2 6 4 2 2 2" xfId="27737" xr:uid="{62530CFF-EAD0-4DCC-8A0F-51132B070C03}"/>
    <cellStyle name="Normal 2 6 4 2 2 3" xfId="15871" xr:uid="{38DC05D0-1BDA-437F-9A6F-0B1EB9623D15}"/>
    <cellStyle name="Normal 2 6 4 2 3" xfId="8324" xr:uid="{66BF30D8-781F-4445-9403-8B1239B99C01}"/>
    <cellStyle name="Normal 2 6 4 2 3 2" xfId="18704" xr:uid="{696D15CB-68D5-4E6B-AC4E-F2E170C0BE1A}"/>
    <cellStyle name="Normal 2 6 4 2 4" xfId="11157" xr:uid="{9AADA220-B9CE-4749-AE31-CBC01B68FA08}"/>
    <cellStyle name="Normal 2 6 4 2 4 2" xfId="21537" xr:uid="{544947B8-8889-427F-98F8-7DB4E71898AA}"/>
    <cellStyle name="Normal 2 6 4 2 5" xfId="23671" xr:uid="{40D936BC-B2FB-444D-BA06-05C16CD95B47}"/>
    <cellStyle name="Normal 2 6 4 2 6" xfId="13792" xr:uid="{CD9279EA-FE4F-45C0-B021-898B07933199}"/>
    <cellStyle name="Normal 2 6 4 3" xfId="2748" xr:uid="{00000000-0005-0000-0000-0000CD040000}"/>
    <cellStyle name="Normal 2 6 4 3 2" xfId="5965" xr:uid="{3AC6F347-C68D-4FB4-8BD8-2118D9E8EF4B}"/>
    <cellStyle name="Normal 2 6 4 3 2 2" xfId="26000" xr:uid="{6407EC0A-CA09-4F54-A5DC-8C2C028A5521}"/>
    <cellStyle name="Normal 2 6 4 3 2 3" xfId="15418" xr:uid="{C193E26C-D856-4793-947D-EF2429FBC763}"/>
    <cellStyle name="Normal 2 6 4 3 3" xfId="7871" xr:uid="{1E3CF3CE-B1BC-4F2D-A7C8-61E4A10A365D}"/>
    <cellStyle name="Normal 2 6 4 3 3 2" xfId="18251" xr:uid="{8BD55EF0-2C46-4F9F-BF52-2E5AC363DFD0}"/>
    <cellStyle name="Normal 2 6 4 3 4" xfId="10704" xr:uid="{DF3A9D90-F1F1-4774-A6A8-BFA0FB02DDAB}"/>
    <cellStyle name="Normal 2 6 4 3 4 2" xfId="21084" xr:uid="{AECC2B9B-F637-458C-95D4-B8705547F79B}"/>
    <cellStyle name="Normal 2 6 4 3 5" xfId="25085" xr:uid="{F7D65038-43B7-4600-B665-FE61C3DC1D05}"/>
    <cellStyle name="Normal 2 6 4 3 6" xfId="13190" xr:uid="{9FF62838-0196-4BF7-8043-8AD349460ECA}"/>
    <cellStyle name="Normal 2 6 4 4" xfId="4173" xr:uid="{FAAE8149-8145-432C-B91A-EC872542167A}"/>
    <cellStyle name="Normal 2 6 4 4 2" xfId="8944" xr:uid="{A898C8CD-3D30-4C1C-ABD9-8656076B5A81}"/>
    <cellStyle name="Normal 2 6 4 4 2 2" xfId="19324" xr:uid="{1A9ED637-57DF-4EC7-8488-4C7592B288CF}"/>
    <cellStyle name="Normal 2 6 4 4 3" xfId="11777" xr:uid="{3183CE16-5648-42F3-904D-5A8528B42A9C}"/>
    <cellStyle name="Normal 2 6 4 4 3 2" xfId="22157" xr:uid="{D292C677-4EC5-461E-B23B-11316430DFAC}"/>
    <cellStyle name="Normal 2 6 4 4 4" xfId="24114" xr:uid="{4B28783D-BCF0-40D5-BA39-A0BD1889A410}"/>
    <cellStyle name="Normal 2 6 4 4 5" xfId="16491" xr:uid="{FCD70FC5-0B68-4997-9C12-BBFBD166F7A2}"/>
    <cellStyle name="Normal 2 6 4 5" xfId="5176" xr:uid="{7A080356-2637-46E2-A77E-82C5ACAE8493}"/>
    <cellStyle name="Normal 2 6 4 5 2" xfId="14473" xr:uid="{87F5C9D8-9A57-40FE-BC24-29C7BD440DC2}"/>
    <cellStyle name="Normal 2 6 4 6" xfId="6926" xr:uid="{1EB19ED3-15F7-414F-9F66-975C06046ACB}"/>
    <cellStyle name="Normal 2 6 4 6 2" xfId="17306" xr:uid="{E908B670-6EEE-4B27-A219-E53B7B9A3CCF}"/>
    <cellStyle name="Normal 2 6 4 7" xfId="9759" xr:uid="{BBF121FB-D7DF-4229-888D-58897BA66988}"/>
    <cellStyle name="Normal 2 6 4 7 2" xfId="20139" xr:uid="{A447422D-86A8-4D49-B623-57D91E1AC329}"/>
    <cellStyle name="Normal 2 6 4 8" xfId="23438" xr:uid="{2467AEF3-5330-47FD-87A4-229510FDA7FD}"/>
    <cellStyle name="Normal 2 6 4 9" xfId="12732" xr:uid="{4D9A41E0-523B-4A63-AEF3-98D8B656F6EC}"/>
    <cellStyle name="Normal 2 6 5" xfId="3246" xr:uid="{00000000-0005-0000-0000-0000CE040000}"/>
    <cellStyle name="Normal 2 6 5 2" xfId="4493" xr:uid="{A3DD9300-DFB9-4CFD-9A54-92274E601C4B}"/>
    <cellStyle name="Normal 2 6 5 2 2" xfId="9264" xr:uid="{DD784A69-7E3E-4F1A-AC82-8F6F1BD52311}"/>
    <cellStyle name="Normal 2 6 5 2 2 2" xfId="29249" xr:uid="{0D00306C-6116-4176-B54A-03C0D3AA4551}"/>
    <cellStyle name="Normal 2 6 5 2 2 3" xfId="19644" xr:uid="{F2CB09A6-383C-48D6-8D03-D7E890852381}"/>
    <cellStyle name="Normal 2 6 5 2 3" xfId="12097" xr:uid="{6A87C19B-A104-452B-9739-483A28C9AE79}"/>
    <cellStyle name="Normal 2 6 5 2 3 2" xfId="22477" xr:uid="{35392DE0-6C17-4AAF-B1BA-5476F364C1F7}"/>
    <cellStyle name="Normal 2 6 5 2 4" xfId="22644" xr:uid="{1DAD417C-CEC3-4A47-A424-5DFB07AF424F}"/>
    <cellStyle name="Normal 2 6 5 2 5" xfId="16811" xr:uid="{CDCBDCFE-1C6A-46F9-8B05-D7FB38E609D1}"/>
    <cellStyle name="Normal 2 6 5 3" xfId="6303" xr:uid="{D9E241B8-02A4-427F-8AE0-EEAB32CD3011}"/>
    <cellStyle name="Normal 2 6 5 3 2" xfId="28142" xr:uid="{5AE0B9C7-05E0-42CD-9E29-BCFC29DBD4C5}"/>
    <cellStyle name="Normal 2 6 5 3 3" xfId="15872" xr:uid="{F4E50B5F-0237-4929-B47F-EF36A19EE155}"/>
    <cellStyle name="Normal 2 6 5 4" xfId="8325" xr:uid="{EFFF14CB-F067-4F81-B899-6C534B5B4390}"/>
    <cellStyle name="Normal 2 6 5 4 2" xfId="18705" xr:uid="{13BEAD3E-CAD8-4E9A-8C8D-73BA059008A1}"/>
    <cellStyle name="Normal 2 6 5 5" xfId="11158" xr:uid="{8260038C-40B8-4B48-B86B-150E1BB7C91B}"/>
    <cellStyle name="Normal 2 6 5 5 2" xfId="21538" xr:uid="{5E4EEA9D-1019-4434-BE7E-77F65C173361}"/>
    <cellStyle name="Normal 2 6 5 6" xfId="25303" xr:uid="{C39A1771-4B7B-4FA5-A546-E3F549907874}"/>
    <cellStyle name="Normal 2 6 5 7" xfId="13793" xr:uid="{62094DEE-5D6A-4587-B5C3-6B51F53AC0CC}"/>
    <cellStyle name="Normal 2 6 6" xfId="2914" xr:uid="{00000000-0005-0000-0000-0000CF040000}"/>
    <cellStyle name="Normal 2 6 6 2" xfId="6099" xr:uid="{3F07CF2B-E2C3-4A94-86F5-C526D5A30387}"/>
    <cellStyle name="Normal 2 6 6 2 2" xfId="25845" xr:uid="{89030345-8F55-454A-84BA-BF49A031CD02}"/>
    <cellStyle name="Normal 2 6 6 2 3" xfId="15577" xr:uid="{ACA6E232-F876-4D2C-B3F8-1D3F6BDA8948}"/>
    <cellStyle name="Normal 2 6 6 3" xfId="8030" xr:uid="{42120A84-98C8-41ED-A11F-EB419CC9F1E1}"/>
    <cellStyle name="Normal 2 6 6 3 2" xfId="18410" xr:uid="{F02AD8A5-2195-4EF0-9E9F-3259ECBE80B4}"/>
    <cellStyle name="Normal 2 6 6 4" xfId="10863" xr:uid="{67350C24-62FC-42C2-9B15-1073360F93E2}"/>
    <cellStyle name="Normal 2 6 6 4 2" xfId="21243" xr:uid="{7586ABD7-1A9A-4747-83A4-C02958ED7CA3}"/>
    <cellStyle name="Normal 2 6 6 5" xfId="22687" xr:uid="{50EB29A5-FE3E-4EE9-8F15-737CE4DD97F0}"/>
    <cellStyle name="Normal 2 6 6 6" xfId="13430" xr:uid="{FB8F4C21-A5D5-4C65-A7E8-2622D69B734E}"/>
    <cellStyle name="Normal 2 6 7" xfId="2472" xr:uid="{00000000-0005-0000-0000-0000D0040000}"/>
    <cellStyle name="Normal 2 6 7 2" xfId="5759" xr:uid="{D2868D63-22F0-4956-A066-B914852ABDEE}"/>
    <cellStyle name="Normal 2 6 7 2 2" xfId="26262" xr:uid="{70223284-C886-43CC-B95C-40E37BC2C671}"/>
    <cellStyle name="Normal 2 6 7 2 3" xfId="15143" xr:uid="{34CDAF7D-28FF-4D89-9CFB-E0BDDA502805}"/>
    <cellStyle name="Normal 2 6 7 3" xfId="7596" xr:uid="{5893C7BC-E3C2-4EF6-8D7B-A10380A32821}"/>
    <cellStyle name="Normal 2 6 7 3 2" xfId="17976" xr:uid="{3F055587-DB80-4D3B-9368-A460981ED099}"/>
    <cellStyle name="Normal 2 6 7 4" xfId="10429" xr:uid="{B6AAA150-C551-43E3-8964-7E03F1AE4B5A}"/>
    <cellStyle name="Normal 2 6 7 4 2" xfId="20809" xr:uid="{E0EF6062-5071-41CB-889C-987F9B3E8377}"/>
    <cellStyle name="Normal 2 6 7 5" xfId="24537" xr:uid="{ABF28A36-FD7D-46E5-B605-AA7A948D3FC4}"/>
    <cellStyle name="Normal 2 6 7 6" xfId="12859" xr:uid="{A6F2CC7B-F5FD-4ACD-BBD6-115C96CC06F1}"/>
    <cellStyle name="Normal 2 6 8" xfId="2166" xr:uid="{00000000-0005-0000-0000-0000B9040000}"/>
    <cellStyle name="Normal 2 6 8 2" xfId="7292" xr:uid="{0EB573FA-EEF6-439E-A56B-BDBDAE879304}"/>
    <cellStyle name="Normal 2 6 8 2 2" xfId="17672" xr:uid="{4DC08CDF-9F03-44B1-AFD4-F6F5E2B029B7}"/>
    <cellStyle name="Normal 2 6 8 3" xfId="10125" xr:uid="{F5839759-13CE-4805-BB77-B640C64967FE}"/>
    <cellStyle name="Normal 2 6 8 3 2" xfId="20505" xr:uid="{578F8F1F-D0D9-4E82-AEDC-2E3008B84CE1}"/>
    <cellStyle name="Normal 2 6 8 4" xfId="22946" xr:uid="{3E25F616-C5F5-426E-A79E-6C9D09D93F12}"/>
    <cellStyle name="Normal 2 6 8 5" xfId="14839" xr:uid="{6735C330-4283-4D90-AC95-85E796A9B56E}"/>
    <cellStyle name="Normal 2 6 9" xfId="3951" xr:uid="{768BD1A0-E9FC-4057-8CB2-EEB941EB5E31}"/>
    <cellStyle name="Normal 2 6 9 2" xfId="8782" xr:uid="{E40725E7-E25B-4B86-978A-F410327532ED}"/>
    <cellStyle name="Normal 2 6 9 2 2" xfId="19162" xr:uid="{AABAA0C8-6D30-44E6-AFFD-FD33B4ACC440}"/>
    <cellStyle name="Normal 2 6 9 3" xfId="11615" xr:uid="{6C6BEF3B-A7BE-4192-8AFB-AC48CF963000}"/>
    <cellStyle name="Normal 2 6 9 3 2" xfId="21995" xr:uid="{BE8C2767-4BA7-4EEE-903C-B8C4D963EC10}"/>
    <cellStyle name="Normal 2 6 9 4" xfId="16329" xr:uid="{0B82CE58-B896-42FB-B2C2-EBDE2E302BD6}"/>
    <cellStyle name="Normal 2 7" xfId="826" xr:uid="{00000000-0005-0000-0000-0000E6040000}"/>
    <cellStyle name="Normal 2 7 10" xfId="5177" xr:uid="{9CD5321E-0D32-4E21-8C53-766D143E0BA3}"/>
    <cellStyle name="Normal 2 7 10 2" xfId="14474" xr:uid="{599DCDD7-1C0F-49D3-AEAE-1B75E1AE40C9}"/>
    <cellStyle name="Normal 2 7 11" xfId="6927" xr:uid="{80BB76AE-DDE6-4543-A159-C3E3623D1485}"/>
    <cellStyle name="Normal 2 7 11 2" xfId="17307" xr:uid="{AE83A673-8891-44DF-A0F1-AEE7ECD49F20}"/>
    <cellStyle name="Normal 2 7 12" xfId="9760" xr:uid="{6278D750-9C21-4CA5-B2B3-E9BDB0803732}"/>
    <cellStyle name="Normal 2 7 12 2" xfId="20140" xr:uid="{CE1E7404-7B0B-4E6D-92D2-BFBF115EE3DB}"/>
    <cellStyle name="Normal 2 7 13" xfId="25464" xr:uid="{DF6CD18B-2F2D-4207-8C69-DD24C3320652}"/>
    <cellStyle name="Normal 2 7 14" xfId="12412" xr:uid="{BD85830B-CE9E-45F5-AE23-751D67618F47}"/>
    <cellStyle name="Normal 2 7 15" xfId="29569" xr:uid="{F2A4C11B-61FF-44DA-8BB6-067397F32AA5}"/>
    <cellStyle name="Normal 2 7 2" xfId="827" xr:uid="{00000000-0005-0000-0000-0000E7040000}"/>
    <cellStyle name="Normal 2 7 2 10" xfId="6928" xr:uid="{4B2C54F7-1C4B-49F1-AF42-2B99EB4FF8AB}"/>
    <cellStyle name="Normal 2 7 2 10 2" xfId="17308" xr:uid="{E7C730BD-8187-4087-84C7-9A21F8D763A7}"/>
    <cellStyle name="Normal 2 7 2 11" xfId="9761" xr:uid="{30B3C8EE-236F-4D31-A8E1-C6229247C9D4}"/>
    <cellStyle name="Normal 2 7 2 11 2" xfId="20141" xr:uid="{8D265F91-367B-4C32-A21A-6320554103E3}"/>
    <cellStyle name="Normal 2 7 2 12" xfId="22857" xr:uid="{92EF549A-DD3C-46B0-BED7-0C9A1986C83C}"/>
    <cellStyle name="Normal 2 7 2 13" xfId="12472" xr:uid="{6962162F-A72E-489A-AFA8-D860B3AC8C11}"/>
    <cellStyle name="Normal 2 7 2 2" xfId="828" xr:uid="{00000000-0005-0000-0000-0000E8040000}"/>
    <cellStyle name="Normal 2 7 2 2 10" xfId="13037" xr:uid="{0AA01A78-69EF-4114-B2BB-B3045BE91DCA}"/>
    <cellStyle name="Normal 2 7 2 2 2" xfId="2754" xr:uid="{00000000-0005-0000-0000-0000D4040000}"/>
    <cellStyle name="Normal 2 7 2 2 2 2" xfId="3249" xr:uid="{00000000-0005-0000-0000-0000D5040000}"/>
    <cellStyle name="Normal 2 7 2 2 2 2 2" xfId="6306" xr:uid="{3F37FFE1-9605-425C-A216-C5C3766D8891}"/>
    <cellStyle name="Normal 2 7 2 2 2 2 2 2" xfId="27928" xr:uid="{71267D9A-AAD4-4888-BB0F-A6752B1171B8}"/>
    <cellStyle name="Normal 2 7 2 2 2 2 2 3" xfId="15875" xr:uid="{78DF3D38-9F73-439E-A287-89CE869E1EE0}"/>
    <cellStyle name="Normal 2 7 2 2 2 2 3" xfId="8328" xr:uid="{041AEE86-5E87-4121-BE6D-95B8ED5DBD23}"/>
    <cellStyle name="Normal 2 7 2 2 2 2 3 2" xfId="18708" xr:uid="{4FBD9496-DACD-4EED-A203-DAA1B518EB17}"/>
    <cellStyle name="Normal 2 7 2 2 2 2 4" xfId="11161" xr:uid="{D9DB168F-7EE2-4C16-A285-F74B1B4773A6}"/>
    <cellStyle name="Normal 2 7 2 2 2 2 4 2" xfId="21541" xr:uid="{B5176D5B-292B-41E6-931B-ABF05B42C01C}"/>
    <cellStyle name="Normal 2 7 2 2 2 2 5" xfId="23025" xr:uid="{3537CE86-360E-4CCD-8DF9-151C226AFF84}"/>
    <cellStyle name="Normal 2 7 2 2 2 2 6" xfId="13796" xr:uid="{C57A5B3F-A737-4DF9-8FE1-263A28DC07EB}"/>
    <cellStyle name="Normal 2 7 2 2 2 3" xfId="4316" xr:uid="{FFC00805-99EC-4945-BAD6-33C2B8920012}"/>
    <cellStyle name="Normal 2 7 2 2 2 3 2" xfId="9087" xr:uid="{2FF21747-EFA1-424C-8717-55E3A30DD691}"/>
    <cellStyle name="Normal 2 7 2 2 2 3 2 2" xfId="29130" xr:uid="{C3EF06AF-415D-4422-AF34-D98D777D4C72}"/>
    <cellStyle name="Normal 2 7 2 2 2 3 2 3" xfId="19467" xr:uid="{7C746684-E314-4401-AC36-5BD913A672F2}"/>
    <cellStyle name="Normal 2 7 2 2 2 3 3" xfId="11920" xr:uid="{BEA25E24-2834-4578-8A5A-5CCC0A8E9A15}"/>
    <cellStyle name="Normal 2 7 2 2 2 3 3 2" xfId="22300" xr:uid="{421306C6-8FF7-4983-9458-E7E6600E8567}"/>
    <cellStyle name="Normal 2 7 2 2 2 3 4" xfId="23092" xr:uid="{EA2CFD82-7F75-467D-A582-25A18A0DA923}"/>
    <cellStyle name="Normal 2 7 2 2 2 3 5" xfId="16634" xr:uid="{B3808F8F-BD78-4371-BDCC-E034C7C8F9E3}"/>
    <cellStyle name="Normal 2 7 2 2 2 4" xfId="5971" xr:uid="{FB91A383-B100-4FF6-986D-91A9D5125407}"/>
    <cellStyle name="Normal 2 7 2 2 2 4 2" xfId="28519" xr:uid="{F53A6796-1339-411E-9581-FBD442974032}"/>
    <cellStyle name="Normal 2 7 2 2 2 4 3" xfId="15424" xr:uid="{6136F13A-FDEC-48F1-B23C-C2ABD1E7BA13}"/>
    <cellStyle name="Normal 2 7 2 2 2 5" xfId="7877" xr:uid="{80A07288-7984-4F94-9DF1-0D50A1274AD2}"/>
    <cellStyle name="Normal 2 7 2 2 2 5 2" xfId="18257" xr:uid="{47E2FEC9-8946-4F38-8291-63337E373D72}"/>
    <cellStyle name="Normal 2 7 2 2 2 6" xfId="10710" xr:uid="{193B0A73-1D11-422A-941F-0024136F0454}"/>
    <cellStyle name="Normal 2 7 2 2 2 6 2" xfId="21090" xr:uid="{9EEF06D9-0239-4678-AAAE-3FE145793384}"/>
    <cellStyle name="Normal 2 7 2 2 2 7" xfId="23587" xr:uid="{85AD88BB-6EEB-4A4F-906C-9069C5A0D512}"/>
    <cellStyle name="Normal 2 7 2 2 2 8" xfId="13196" xr:uid="{05AAC9C7-D092-4CBE-9B97-DCB68CB9F745}"/>
    <cellStyle name="Normal 2 7 2 2 3" xfId="3250" xr:uid="{00000000-0005-0000-0000-0000D6040000}"/>
    <cellStyle name="Normal 2 7 2 2 3 2" xfId="4494" xr:uid="{7BD627DC-9A61-453D-ACA5-190C16C8BA58}"/>
    <cellStyle name="Normal 2 7 2 2 3 2 2" xfId="9265" xr:uid="{337D26E3-2CFF-44DF-8059-821F7436A063}"/>
    <cellStyle name="Normal 2 7 2 2 3 2 2 2" xfId="19645" xr:uid="{A8BF7C60-23AA-4BAD-856E-100679624A23}"/>
    <cellStyle name="Normal 2 7 2 2 3 2 3" xfId="12098" xr:uid="{45F0224D-3863-4BC9-B20B-7DA4569172ED}"/>
    <cellStyle name="Normal 2 7 2 2 3 2 3 2" xfId="22478" xr:uid="{9D8DCE35-9750-4647-8802-B78CB69B4E1A}"/>
    <cellStyle name="Normal 2 7 2 2 3 2 4" xfId="26916" xr:uid="{0E00F23F-E8BD-40B8-A638-5598DB5B40CE}"/>
    <cellStyle name="Normal 2 7 2 2 3 2 5" xfId="16812" xr:uid="{AEDEBC93-6A37-4253-BD9E-035FB4B64FFC}"/>
    <cellStyle name="Normal 2 7 2 2 3 3" xfId="6307" xr:uid="{1B540ABE-382E-4EC7-BA5C-B9B9D969EABB}"/>
    <cellStyle name="Normal 2 7 2 2 3 3 2" xfId="15876" xr:uid="{56368EE5-3F6A-4213-83FF-06A2867DD031}"/>
    <cellStyle name="Normal 2 7 2 2 3 4" xfId="8329" xr:uid="{FABF5BA2-20C0-4727-BF91-3E08B5C6729F}"/>
    <cellStyle name="Normal 2 7 2 2 3 4 2" xfId="18709" xr:uid="{34211832-17F7-48EC-9752-871DB117CE2D}"/>
    <cellStyle name="Normal 2 7 2 2 3 5" xfId="11162" xr:uid="{EB7CAB05-576E-4098-AF42-5091183ECBA8}"/>
    <cellStyle name="Normal 2 7 2 2 3 5 2" xfId="21542" xr:uid="{EEB8D7AF-A6F3-4E05-B5E4-4D7673A558B2}"/>
    <cellStyle name="Normal 2 7 2 2 3 6" xfId="25414" xr:uid="{F687B384-AE79-4E40-ACF7-96DD38E01573}"/>
    <cellStyle name="Normal 2 7 2 2 3 7" xfId="13797" xr:uid="{B8205858-621C-4A89-A6D0-6CD4FF70F5F2}"/>
    <cellStyle name="Normal 2 7 2 2 4" xfId="3248" xr:uid="{00000000-0005-0000-0000-0000D7040000}"/>
    <cellStyle name="Normal 2 7 2 2 4 2" xfId="6305" xr:uid="{F44F7A92-EB00-4577-AB9B-6F205BD23F40}"/>
    <cellStyle name="Normal 2 7 2 2 4 2 2" xfId="27917" xr:uid="{1DBC5BAF-9CEC-491A-B6F4-2B1B977C86E3}"/>
    <cellStyle name="Normal 2 7 2 2 4 2 3" xfId="15874" xr:uid="{2A5D3804-4633-46A2-805D-B7A2DB7B2E49}"/>
    <cellStyle name="Normal 2 7 2 2 4 3" xfId="8327" xr:uid="{54307EDA-67F1-427A-BB24-0EB4451AAEB4}"/>
    <cellStyle name="Normal 2 7 2 2 4 3 2" xfId="18707" xr:uid="{22B3AAA6-B0CB-4404-BE3B-6A68FA312A1E}"/>
    <cellStyle name="Normal 2 7 2 2 4 4" xfId="11160" xr:uid="{08ACD65D-F031-45DD-B78B-E46A9FAC5C6B}"/>
    <cellStyle name="Normal 2 7 2 2 4 4 2" xfId="21540" xr:uid="{E0164970-C186-4A02-A515-0B39605712D6}"/>
    <cellStyle name="Normal 2 7 2 2 4 5" xfId="24485" xr:uid="{FA6B8D25-7A74-4642-B974-C9AD3830C5D9}"/>
    <cellStyle name="Normal 2 7 2 2 4 6" xfId="13795" xr:uid="{D5B324C0-74E6-4D36-9245-B0A521637CD9}"/>
    <cellStyle name="Normal 2 7 2 2 5" xfId="4239" xr:uid="{95A930D3-0D9E-422E-8A05-F1CFFCAE1F41}"/>
    <cellStyle name="Normal 2 7 2 2 5 2" xfId="9010" xr:uid="{12507572-78BE-42B2-88EE-70516A173534}"/>
    <cellStyle name="Normal 2 7 2 2 5 2 2" xfId="29081" xr:uid="{34B9C282-239A-45F8-9330-F0CA98B202F8}"/>
    <cellStyle name="Normal 2 7 2 2 5 2 3" xfId="19390" xr:uid="{FC5FD584-7541-40A6-B047-72B200AA1381}"/>
    <cellStyle name="Normal 2 7 2 2 5 3" xfId="11843" xr:uid="{444A3CEB-84C5-4874-AB48-B6FDAADF5002}"/>
    <cellStyle name="Normal 2 7 2 2 5 3 2" xfId="22223" xr:uid="{D21C198F-4140-4E5F-89CB-3C60825A4E6B}"/>
    <cellStyle name="Normal 2 7 2 2 5 4" xfId="25376" xr:uid="{BA4ED903-B1AF-4D72-8482-B72971F1F96F}"/>
    <cellStyle name="Normal 2 7 2 2 5 5" xfId="16557" xr:uid="{1096B93B-F377-462B-910C-13E14BDBDE1B}"/>
    <cellStyle name="Normal 2 7 2 2 6" xfId="5179" xr:uid="{F43B598E-1922-42AA-B411-7F29ECE41F77}"/>
    <cellStyle name="Normal 2 7 2 2 6 2" xfId="25960" xr:uid="{4374242D-03D9-45EE-A426-050C499E5392}"/>
    <cellStyle name="Normal 2 7 2 2 6 3" xfId="14476" xr:uid="{E61BB159-C497-4CE4-9208-B4A7D076527F}"/>
    <cellStyle name="Normal 2 7 2 2 7" xfId="6929" xr:uid="{C5FC017B-1281-49EE-A7FE-AD0A58A8ADC7}"/>
    <cellStyle name="Normal 2 7 2 2 7 2" xfId="17309" xr:uid="{88D02D7B-FE1C-4365-A58C-6768F4BF4007}"/>
    <cellStyle name="Normal 2 7 2 2 8" xfId="9762" xr:uid="{B11F3A08-AE12-46CF-8956-93A3125E2059}"/>
    <cellStyle name="Normal 2 7 2 2 8 2" xfId="20142" xr:uid="{BECCE343-5413-41D5-832D-CC080D7D00BE}"/>
    <cellStyle name="Normal 2 7 2 2 9" xfId="24631" xr:uid="{F4A5E673-8448-497C-B47D-E193868297B6}"/>
    <cellStyle name="Normal 2 7 2 3" xfId="2753" xr:uid="{00000000-0005-0000-0000-0000D8040000}"/>
    <cellStyle name="Normal 2 7 2 3 2" xfId="3251" xr:uid="{00000000-0005-0000-0000-0000D9040000}"/>
    <cellStyle name="Normal 2 7 2 3 2 2" xfId="6308" xr:uid="{D7846180-0CE6-4D52-B0E8-C521F952BF80}"/>
    <cellStyle name="Normal 2 7 2 3 2 2 2" xfId="27135" xr:uid="{FD1AB626-FCD5-48E7-BF15-EA8B511346D6}"/>
    <cellStyle name="Normal 2 7 2 3 2 2 3" xfId="15877" xr:uid="{203FD30F-F50A-41A5-9390-74BDCEC03D87}"/>
    <cellStyle name="Normal 2 7 2 3 2 3" xfId="8330" xr:uid="{696E6586-97FD-41C9-9E2B-C0E6F980457E}"/>
    <cellStyle name="Normal 2 7 2 3 2 3 2" xfId="18710" xr:uid="{ECEB8EBD-9FFD-4FEB-9786-17316E7B1B69}"/>
    <cellStyle name="Normal 2 7 2 3 2 4" xfId="11163" xr:uid="{94B6BCF9-4A27-4BB5-A178-28D7027893A5}"/>
    <cellStyle name="Normal 2 7 2 3 2 4 2" xfId="21543" xr:uid="{49640450-8BF2-4513-87FD-CA86A1692F55}"/>
    <cellStyle name="Normal 2 7 2 3 2 5" xfId="22721" xr:uid="{DBF382B6-0D5E-447A-A53A-9AAA10F94EDE}"/>
    <cellStyle name="Normal 2 7 2 3 2 6" xfId="13798" xr:uid="{724F37EB-F72B-4E5A-8AA9-08FDC7AB0EDD}"/>
    <cellStyle name="Normal 2 7 2 3 3" xfId="4315" xr:uid="{958B0FC2-126E-4AE2-8755-60955BB885A8}"/>
    <cellStyle name="Normal 2 7 2 3 3 2" xfId="9086" xr:uid="{07750667-D396-40F9-9E90-590CA6AE19BA}"/>
    <cellStyle name="Normal 2 7 2 3 3 2 2" xfId="29129" xr:uid="{64D184F3-8750-4779-AD7E-3C2670C8C1F9}"/>
    <cellStyle name="Normal 2 7 2 3 3 2 3" xfId="19466" xr:uid="{C55BEBA8-7FED-4FA1-8824-1417E579C19D}"/>
    <cellStyle name="Normal 2 7 2 3 3 3" xfId="11919" xr:uid="{19790472-FDBF-4343-A908-D5227F327227}"/>
    <cellStyle name="Normal 2 7 2 3 3 3 2" xfId="22299" xr:uid="{D32F6789-4B33-4ACE-90BB-18E7DA31FC34}"/>
    <cellStyle name="Normal 2 7 2 3 3 4" xfId="24858" xr:uid="{A4FBD7FA-FBEE-4842-A1E8-43055A965CF0}"/>
    <cellStyle name="Normal 2 7 2 3 3 5" xfId="16633" xr:uid="{43E97128-EC23-4A9B-82E7-5DB4C68F61A8}"/>
    <cellStyle name="Normal 2 7 2 3 4" xfId="5970" xr:uid="{E37172F9-AF05-4B50-BE74-DDE24FC1ECFA}"/>
    <cellStyle name="Normal 2 7 2 3 4 2" xfId="28163" xr:uid="{FB7D729F-D05C-4CFB-AECB-578A7A0E111E}"/>
    <cellStyle name="Normal 2 7 2 3 4 3" xfId="15423" xr:uid="{4BC28C4B-2E55-4758-BFE3-FD794385D915}"/>
    <cellStyle name="Normal 2 7 2 3 5" xfId="7876" xr:uid="{CBC480B9-250E-4752-8C7E-FEECAD33E184}"/>
    <cellStyle name="Normal 2 7 2 3 5 2" xfId="18256" xr:uid="{02A38621-5D51-489E-A9C4-C0034C3E1E4F}"/>
    <cellStyle name="Normal 2 7 2 3 6" xfId="10709" xr:uid="{763846FE-D254-4051-A7F8-A6D9B0A23171}"/>
    <cellStyle name="Normal 2 7 2 3 6 2" xfId="21089" xr:uid="{DDE05959-F911-4E96-A639-A3E9431B0F94}"/>
    <cellStyle name="Normal 2 7 2 3 7" xfId="23814" xr:uid="{38386524-8898-4D1D-8213-35251C1FA35C}"/>
    <cellStyle name="Normal 2 7 2 3 8" xfId="13195" xr:uid="{E7CF5003-47AF-4ED3-860D-20AAD7A72CF2}"/>
    <cellStyle name="Normal 2 7 2 4" xfId="3252" xr:uid="{00000000-0005-0000-0000-0000DA040000}"/>
    <cellStyle name="Normal 2 7 2 4 2" xfId="4495" xr:uid="{2B5F4C4D-2964-42B1-AD6E-6EA6156723F7}"/>
    <cellStyle name="Normal 2 7 2 4 2 2" xfId="9266" xr:uid="{D616D958-AABB-4055-9283-BC0981066AD6}"/>
    <cellStyle name="Normal 2 7 2 4 2 2 2" xfId="19646" xr:uid="{B9F8553E-9544-4AB5-ACE8-E5AB115AB242}"/>
    <cellStyle name="Normal 2 7 2 4 2 3" xfId="12099" xr:uid="{7F8B9777-0E7F-483F-8DD2-A23E5BAAEF5C}"/>
    <cellStyle name="Normal 2 7 2 4 2 3 2" xfId="22479" xr:uid="{93CB87D0-516F-4877-83AC-812AAB80E25D}"/>
    <cellStyle name="Normal 2 7 2 4 2 4" xfId="27887" xr:uid="{0107E775-C3CD-4FC3-96E8-6B1CB5C16DB4}"/>
    <cellStyle name="Normal 2 7 2 4 2 5" xfId="16813" xr:uid="{BE278253-1BF1-4981-AE60-1A8A9A90622F}"/>
    <cellStyle name="Normal 2 7 2 4 3" xfId="6309" xr:uid="{C0BB7D75-75B0-4B27-983C-0A8D2EBD4C74}"/>
    <cellStyle name="Normal 2 7 2 4 3 2" xfId="15878" xr:uid="{DFDD26D1-8C76-4C15-A3F7-1E64C55A1AF7}"/>
    <cellStyle name="Normal 2 7 2 4 4" xfId="8331" xr:uid="{4C3E300F-EE99-4C21-84B3-C4E34C2CA8A5}"/>
    <cellStyle name="Normal 2 7 2 4 4 2" xfId="18711" xr:uid="{C7A34A52-4BA3-42AD-A9E5-0E328121B25C}"/>
    <cellStyle name="Normal 2 7 2 4 5" xfId="11164" xr:uid="{C46616C6-3F24-4C03-9C25-9968C2027064}"/>
    <cellStyle name="Normal 2 7 2 4 5 2" xfId="21544" xr:uid="{52474DD4-4027-48EB-9671-E06736DE8582}"/>
    <cellStyle name="Normal 2 7 2 4 6" xfId="25505" xr:uid="{8A7046FA-FA5B-4560-9DE0-3EDEFA402F35}"/>
    <cellStyle name="Normal 2 7 2 4 7" xfId="13799" xr:uid="{D460E849-04E3-45D2-A14A-FB0901FFCC33}"/>
    <cellStyle name="Normal 2 7 2 5" xfId="3247" xr:uid="{00000000-0005-0000-0000-0000DB040000}"/>
    <cellStyle name="Normal 2 7 2 5 2" xfId="6304" xr:uid="{BE4333F0-C05D-4B14-A1A1-E590D6EDBAD9}"/>
    <cellStyle name="Normal 2 7 2 5 2 2" xfId="28390" xr:uid="{0320A238-0342-4A14-AE2A-497B3DFF82F3}"/>
    <cellStyle name="Normal 2 7 2 5 2 3" xfId="15873" xr:uid="{9A287CA8-8C41-4746-9F51-AB1F2306AE2A}"/>
    <cellStyle name="Normal 2 7 2 5 3" xfId="8326" xr:uid="{272CD5A3-1B0C-4262-A382-8AF74FE454EA}"/>
    <cellStyle name="Normal 2 7 2 5 3 2" xfId="18706" xr:uid="{E38479BA-F997-4544-85B0-C83524F2BDFC}"/>
    <cellStyle name="Normal 2 7 2 5 4" xfId="11159" xr:uid="{C4428E8F-46A5-42B0-84F9-39E1F2CA2692}"/>
    <cellStyle name="Normal 2 7 2 5 4 2" xfId="21539" xr:uid="{497F2DA9-598E-44D7-B61B-D0ADA112B81D}"/>
    <cellStyle name="Normal 2 7 2 5 5" xfId="24352" xr:uid="{0A460A1E-0C6C-4332-9151-D6E996923AC3}"/>
    <cellStyle name="Normal 2 7 2 5 6" xfId="13794" xr:uid="{81B3E93F-8D5A-4A1F-A421-B8426C67CC60}"/>
    <cellStyle name="Normal 2 7 2 6" xfId="2547" xr:uid="{00000000-0005-0000-0000-0000DC040000}"/>
    <cellStyle name="Normal 2 7 2 6 2" xfId="5818" xr:uid="{1D674A74-CA68-4F14-86A3-852BD78DBF62}"/>
    <cellStyle name="Normal 2 7 2 6 2 2" xfId="26112" xr:uid="{3916A2C1-F727-448F-9949-3BC53CBA4AF7}"/>
    <cellStyle name="Normal 2 7 2 6 2 3" xfId="15218" xr:uid="{475B378D-4802-46C9-8541-141DE8D7A611}"/>
    <cellStyle name="Normal 2 7 2 6 3" xfId="7671" xr:uid="{27D543AE-D1E2-4C6C-896C-88156F2BB6EC}"/>
    <cellStyle name="Normal 2 7 2 6 3 2" xfId="18051" xr:uid="{CB20DE0A-CCB4-4FEF-838F-66D5180AC852}"/>
    <cellStyle name="Normal 2 7 2 6 4" xfId="10504" xr:uid="{D2745FDC-32DE-435B-A069-D6CA0C79EB48}"/>
    <cellStyle name="Normal 2 7 2 6 4 2" xfId="20884" xr:uid="{9D7CF0B2-9F8D-42D6-8A93-0AA390D6A34A}"/>
    <cellStyle name="Normal 2 7 2 6 5" xfId="24541" xr:uid="{2F47A91F-BD5F-49D3-8DAE-B69289587EBE}"/>
    <cellStyle name="Normal 2 7 2 6 6" xfId="12934" xr:uid="{000E4F26-F5E8-4094-B174-BBE61AFB4D3B}"/>
    <cellStyle name="Normal 2 7 2 7" xfId="2241" xr:uid="{00000000-0005-0000-0000-0000D2040000}"/>
    <cellStyle name="Normal 2 7 2 7 2" xfId="7367" xr:uid="{5119E13D-4E0E-4D76-8686-5B4526C0C1C7}"/>
    <cellStyle name="Normal 2 7 2 7 2 2" xfId="17747" xr:uid="{FCBA4D9A-FBF7-413B-9350-E19F6DCDCF95}"/>
    <cellStyle name="Normal 2 7 2 7 3" xfId="10200" xr:uid="{29268BB4-8542-4ACA-8912-943E50217DC3}"/>
    <cellStyle name="Normal 2 7 2 7 3 2" xfId="20580" xr:uid="{EF86BB97-B758-4ECF-97B9-1B9AB3D18A92}"/>
    <cellStyle name="Normal 2 7 2 7 4" xfId="24474" xr:uid="{2995AD3E-C9A3-4DBC-B784-99DCCD2CE1FF}"/>
    <cellStyle name="Normal 2 7 2 7 5" xfId="14914" xr:uid="{E726648D-85AB-46CF-86E5-5E3FFD70D0FC}"/>
    <cellStyle name="Normal 2 7 2 8" xfId="3794" xr:uid="{CF4F2132-8A0C-43A3-AB68-C933D526D158}"/>
    <cellStyle name="Normal 2 7 2 8 2" xfId="8629" xr:uid="{5B1BB51F-279A-4AF4-B10A-FFDCE55D05F7}"/>
    <cellStyle name="Normal 2 7 2 8 2 2" xfId="19009" xr:uid="{8D5C05B3-37CC-436B-981B-569D3B6C4AFF}"/>
    <cellStyle name="Normal 2 7 2 8 3" xfId="11462" xr:uid="{A4089863-9C82-4C13-BBA9-39443F4DBAC3}"/>
    <cellStyle name="Normal 2 7 2 8 3 2" xfId="21842" xr:uid="{3FBA34BC-2463-474C-8466-B15DFC67BEB4}"/>
    <cellStyle name="Normal 2 7 2 8 4" xfId="16176" xr:uid="{A4FEF638-BB73-444C-A4F9-7A2B01095EAC}"/>
    <cellStyle name="Normal 2 7 2 9" xfId="5178" xr:uid="{E5D43967-6CEF-4691-8C42-561CDAC6057C}"/>
    <cellStyle name="Normal 2 7 2 9 2" xfId="14475" xr:uid="{99C5F3F4-F27D-484C-98C2-80557E391747}"/>
    <cellStyle name="Normal 2 7 3" xfId="829" xr:uid="{00000000-0005-0000-0000-0000E9040000}"/>
    <cellStyle name="Normal 2 7 3 10" xfId="9763" xr:uid="{B80564E9-6480-4D14-BCE7-7C080664B2B4}"/>
    <cellStyle name="Normal 2 7 3 10 2" xfId="20143" xr:uid="{556952A2-9939-4C12-B86B-39B9853E10B0}"/>
    <cellStyle name="Normal 2 7 3 11" xfId="25523" xr:uid="{234A48C0-02A8-44E1-B3E7-3323B0C7D3D2}"/>
    <cellStyle name="Normal 2 7 3 12" xfId="12575" xr:uid="{00020838-BBC7-41F8-BCA5-E57A9E4B56FE}"/>
    <cellStyle name="Normal 2 7 3 2" xfId="2755" xr:uid="{00000000-0005-0000-0000-0000DE040000}"/>
    <cellStyle name="Normal 2 7 3 2 2" xfId="3254" xr:uid="{00000000-0005-0000-0000-0000DF040000}"/>
    <cellStyle name="Normal 2 7 3 2 2 2" xfId="6311" xr:uid="{51EB6BFC-00E1-4ED8-B0FF-AB5DAADD7864}"/>
    <cellStyle name="Normal 2 7 3 2 2 2 2" xfId="28631" xr:uid="{7D93899E-8F71-4234-AB8C-7C54CC5863CC}"/>
    <cellStyle name="Normal 2 7 3 2 2 2 3" xfId="15880" xr:uid="{6E851EF1-83F0-43C0-8E48-F0C74D9CA53E}"/>
    <cellStyle name="Normal 2 7 3 2 2 3" xfId="8333" xr:uid="{0F84327D-3644-4CD7-BEDF-5CD88CF5F3C7}"/>
    <cellStyle name="Normal 2 7 3 2 2 3 2" xfId="18713" xr:uid="{3CEFA913-4086-4620-8FAE-29374E0926BB}"/>
    <cellStyle name="Normal 2 7 3 2 2 4" xfId="11166" xr:uid="{5DD1EFA7-030D-4944-B43B-A633D59FF435}"/>
    <cellStyle name="Normal 2 7 3 2 2 4 2" xfId="21546" xr:uid="{C0EFD3DF-1AD3-44C5-A3C0-412CBDBD60D2}"/>
    <cellStyle name="Normal 2 7 3 2 2 5" xfId="23551" xr:uid="{CE5A8228-E08C-48A3-9221-6D39D333AAE2}"/>
    <cellStyle name="Normal 2 7 3 2 2 6" xfId="13801" xr:uid="{8F3BFDAD-E95B-439F-AF44-3DD15009B399}"/>
    <cellStyle name="Normal 2 7 3 2 3" xfId="4317" xr:uid="{F0FA149B-8459-42D0-8CB6-1F65390FA2E6}"/>
    <cellStyle name="Normal 2 7 3 2 3 2" xfId="9088" xr:uid="{13EE7781-CB1A-48FF-8B60-CAD4EAC598A7}"/>
    <cellStyle name="Normal 2 7 3 2 3 2 2" xfId="29131" xr:uid="{68BB0749-92B9-49EC-89BD-AA5009509809}"/>
    <cellStyle name="Normal 2 7 3 2 3 2 3" xfId="19468" xr:uid="{6B2CA347-D3CE-4655-9B76-DF7270573970}"/>
    <cellStyle name="Normal 2 7 3 2 3 3" xfId="11921" xr:uid="{0AE48217-5F93-410B-827C-64764A3D87CE}"/>
    <cellStyle name="Normal 2 7 3 2 3 3 2" xfId="22301" xr:uid="{264AD89D-73AB-4AAD-874F-8B4282D5C1CF}"/>
    <cellStyle name="Normal 2 7 3 2 3 4" xfId="25533" xr:uid="{3DC2F328-4B81-425C-ABF4-704C59C8F081}"/>
    <cellStyle name="Normal 2 7 3 2 3 5" xfId="16635" xr:uid="{5BA5B6DA-B259-4A1D-A4F2-1E8888B6843A}"/>
    <cellStyle name="Normal 2 7 3 2 4" xfId="5972" xr:uid="{449DB9B6-AF5A-4D70-90FE-048BB77B6718}"/>
    <cellStyle name="Normal 2 7 3 2 4 2" xfId="27621" xr:uid="{511F04B6-3E27-4407-A4D8-8D70F34EFFF4}"/>
    <cellStyle name="Normal 2 7 3 2 4 3" xfId="15425" xr:uid="{6102C36C-5A29-4F8C-AB06-1B403F2FD649}"/>
    <cellStyle name="Normal 2 7 3 2 5" xfId="7878" xr:uid="{A229218C-02A5-47B0-AA7C-571FC337C148}"/>
    <cellStyle name="Normal 2 7 3 2 5 2" xfId="18258" xr:uid="{B84E5EFA-F2D4-4E1C-BD6A-A7951DD11C32}"/>
    <cellStyle name="Normal 2 7 3 2 6" xfId="10711" xr:uid="{E8EC6D97-24ED-43E3-8522-4A0D809F1DB6}"/>
    <cellStyle name="Normal 2 7 3 2 6 2" xfId="21091" xr:uid="{22073319-E475-4888-823F-028CED0905C3}"/>
    <cellStyle name="Normal 2 7 3 2 7" xfId="23711" xr:uid="{8BCE977C-02D7-4091-AC63-AB94B7E90B71}"/>
    <cellStyle name="Normal 2 7 3 2 8" xfId="13197" xr:uid="{F715D9B3-3B00-4753-ADC4-EEA5AFCB12BF}"/>
    <cellStyle name="Normal 2 7 3 3" xfId="3255" xr:uid="{00000000-0005-0000-0000-0000E0040000}"/>
    <cellStyle name="Normal 2 7 3 3 2" xfId="4496" xr:uid="{E44E24F4-11E3-4C63-B085-E40DE17F6EF7}"/>
    <cellStyle name="Normal 2 7 3 3 2 2" xfId="9267" xr:uid="{F607B122-C1DC-445F-8A88-5E4BE4912255}"/>
    <cellStyle name="Normal 2 7 3 3 2 2 2" xfId="29250" xr:uid="{50F3BC27-435C-4D98-8E31-8F9014CC22C4}"/>
    <cellStyle name="Normal 2 7 3 3 2 2 3" xfId="19647" xr:uid="{DFF9221F-6C54-433A-8154-CDBBD1F490E1}"/>
    <cellStyle name="Normal 2 7 3 3 2 3" xfId="12100" xr:uid="{2C3F255D-9EF4-41F8-B486-1B90CA5CE5DC}"/>
    <cellStyle name="Normal 2 7 3 3 2 3 2" xfId="22480" xr:uid="{6B6B44B1-77DA-4CC4-85E4-7343FE41ED86}"/>
    <cellStyle name="Normal 2 7 3 3 2 4" xfId="25585" xr:uid="{0618D42F-60BE-4BC9-A9C5-E2DD27C26C4E}"/>
    <cellStyle name="Normal 2 7 3 3 2 5" xfId="16814" xr:uid="{FD6B4A63-97D0-4A7C-9618-E0F47BC35482}"/>
    <cellStyle name="Normal 2 7 3 3 3" xfId="6312" xr:uid="{F7B8C740-69D5-45D4-B54F-8FF7F200BF30}"/>
    <cellStyle name="Normal 2 7 3 3 3 2" xfId="27028" xr:uid="{CF63DFF2-DF2D-42A9-9CB0-6897F9DAEC31}"/>
    <cellStyle name="Normal 2 7 3 3 3 3" xfId="15881" xr:uid="{8F12AE2C-93C4-4022-9E00-C55DC14BC030}"/>
    <cellStyle name="Normal 2 7 3 3 4" xfId="8334" xr:uid="{29056D99-3D36-4375-A602-B939E0A4C136}"/>
    <cellStyle name="Normal 2 7 3 3 4 2" xfId="18714" xr:uid="{37A61D48-0330-4E70-966F-C37E4E2BC657}"/>
    <cellStyle name="Normal 2 7 3 3 5" xfId="11167" xr:uid="{83932395-17B4-46E8-945E-51CB87C17AAA}"/>
    <cellStyle name="Normal 2 7 3 3 5 2" xfId="21547" xr:uid="{DDB4E08E-1B10-476A-8A94-73E0C7AA389E}"/>
    <cellStyle name="Normal 2 7 3 3 6" xfId="22992" xr:uid="{AA3E6471-6B09-49D6-A1FA-316B52C2DC9E}"/>
    <cellStyle name="Normal 2 7 3 3 7" xfId="13802" xr:uid="{9BA4A25F-A6CF-4C2A-834C-A66F837A42E3}"/>
    <cellStyle name="Normal 2 7 3 4" xfId="3253" xr:uid="{00000000-0005-0000-0000-0000E1040000}"/>
    <cellStyle name="Normal 2 7 3 4 2" xfId="6310" xr:uid="{952B3B49-6784-4F40-88F5-B4F972EA4693}"/>
    <cellStyle name="Normal 2 7 3 4 2 2" xfId="27914" xr:uid="{45FB4DDF-06EC-4EA8-A9DA-793E40797DBA}"/>
    <cellStyle name="Normal 2 7 3 4 2 3" xfId="15879" xr:uid="{EDEC2EC9-F75A-46B8-BD61-C2A06F311FD2}"/>
    <cellStyle name="Normal 2 7 3 4 3" xfId="8332" xr:uid="{F64895AA-6DC0-474D-BB42-ADCFC5A3F235}"/>
    <cellStyle name="Normal 2 7 3 4 3 2" xfId="18712" xr:uid="{C5D09A53-FC8F-4CBB-B471-31D3C50B273E}"/>
    <cellStyle name="Normal 2 7 3 4 4" xfId="11165" xr:uid="{13B95295-4270-4165-818B-1F05CFA39F6C}"/>
    <cellStyle name="Normal 2 7 3 4 4 2" xfId="21545" xr:uid="{DC6DCDA5-83C2-47D6-B40F-B441C545DE85}"/>
    <cellStyle name="Normal 2 7 3 4 5" xfId="25474" xr:uid="{628DC834-128B-46BA-AE94-946C6D07CD2C}"/>
    <cellStyle name="Normal 2 7 3 4 6" xfId="13800" xr:uid="{6D95D2C3-CFCA-4A68-848A-C0045636431B}"/>
    <cellStyle name="Normal 2 7 3 5" xfId="2590" xr:uid="{00000000-0005-0000-0000-0000E2040000}"/>
    <cellStyle name="Normal 2 7 3 5 2" xfId="5854" xr:uid="{6E5D7FC6-BC25-4F64-AB3B-18F95C472E62}"/>
    <cellStyle name="Normal 2 7 3 5 2 2" xfId="26540" xr:uid="{E929C846-2174-423E-BB86-4AA789DAD5AC}"/>
    <cellStyle name="Normal 2 7 3 5 2 3" xfId="15261" xr:uid="{E40C3F2D-C75D-4D37-AC44-D064C4E43DA4}"/>
    <cellStyle name="Normal 2 7 3 5 3" xfId="7714" xr:uid="{28919E85-E930-481E-A738-005C65D7CD08}"/>
    <cellStyle name="Normal 2 7 3 5 3 2" xfId="18094" xr:uid="{5EE22060-DB55-4D74-A870-5D7A5BC55274}"/>
    <cellStyle name="Normal 2 7 3 5 4" xfId="10547" xr:uid="{659A77B6-F830-4D39-A48E-6409F1F0594B}"/>
    <cellStyle name="Normal 2 7 3 5 4 2" xfId="20927" xr:uid="{5D7F621F-D49F-498F-9F7F-7378F1476F5E}"/>
    <cellStyle name="Normal 2 7 3 5 5" xfId="24547" xr:uid="{A5313C3F-96EE-4060-8783-66ECE116BCDA}"/>
    <cellStyle name="Normal 2 7 3 5 6" xfId="12977" xr:uid="{D7BC3DB9-57B9-4FA4-BDE3-AB038564B4B9}"/>
    <cellStyle name="Normal 2 7 3 6" xfId="2342" xr:uid="{00000000-0005-0000-0000-0000DD040000}"/>
    <cellStyle name="Normal 2 7 3 6 2" xfId="7468" xr:uid="{EB054676-16DD-4F99-B06F-880B10F30D6E}"/>
    <cellStyle name="Normal 2 7 3 6 2 2" xfId="17848" xr:uid="{5A3B8AB1-C0FD-4381-B1C0-759725456496}"/>
    <cellStyle name="Normal 2 7 3 6 3" xfId="10301" xr:uid="{59752E6B-2F9C-422B-A5CF-BF244108AB63}"/>
    <cellStyle name="Normal 2 7 3 6 3 2" xfId="20681" xr:uid="{EFC3C9AC-DD31-49D7-A76B-6630B741ADB7}"/>
    <cellStyle name="Normal 2 7 3 6 4" xfId="24342" xr:uid="{6C2B060D-7F3F-43EA-90DF-811375E8A8DA}"/>
    <cellStyle name="Normal 2 7 3 6 5" xfId="15015" xr:uid="{52151680-D1F4-47E0-B0B6-AC16A955DE7D}"/>
    <cellStyle name="Normal 2 7 3 7" xfId="3853" xr:uid="{59876A13-9C9B-4479-82D9-3B4487A30E85}"/>
    <cellStyle name="Normal 2 7 3 7 2" xfId="8685" xr:uid="{DAEF771C-46E2-4656-9534-C313BFDCC933}"/>
    <cellStyle name="Normal 2 7 3 7 2 2" xfId="19065" xr:uid="{A9F8AFBB-20CF-4D39-A663-20579B9E6A4C}"/>
    <cellStyle name="Normal 2 7 3 7 3" xfId="11518" xr:uid="{E53E25F0-554F-4C03-B995-6B4032C65344}"/>
    <cellStyle name="Normal 2 7 3 7 3 2" xfId="21898" xr:uid="{F2F52DF5-D904-4A85-8BA8-3EEEF873E7E4}"/>
    <cellStyle name="Normal 2 7 3 7 4" xfId="16232" xr:uid="{010B7F2A-24A7-459F-B56F-250D84FB8E56}"/>
    <cellStyle name="Normal 2 7 3 8" xfId="5180" xr:uid="{22912720-0D4C-46AF-8639-04244B5F8F4E}"/>
    <cellStyle name="Normal 2 7 3 8 2" xfId="14477" xr:uid="{448BDAA4-27CE-4B7A-8C21-14DB037BD217}"/>
    <cellStyle name="Normal 2 7 3 9" xfId="6930" xr:uid="{AACDEF32-BE4B-4B88-8424-71DD3D415B58}"/>
    <cellStyle name="Normal 2 7 3 9 2" xfId="17310" xr:uid="{060F623E-363F-4BD7-A35D-5DC56C34B0B3}"/>
    <cellStyle name="Normal 2 7 4" xfId="830" xr:uid="{00000000-0005-0000-0000-0000EA040000}"/>
    <cellStyle name="Normal 2 7 4 2" xfId="3256" xr:uid="{00000000-0005-0000-0000-0000E4040000}"/>
    <cellStyle name="Normal 2 7 4 2 2" xfId="6313" xr:uid="{71CEE823-4AD0-4944-A0A5-A0BF88293776}"/>
    <cellStyle name="Normal 2 7 4 2 2 2" xfId="27389" xr:uid="{CEE0CC8A-EEE2-4444-A522-E668DFDF64DE}"/>
    <cellStyle name="Normal 2 7 4 2 2 3" xfId="15882" xr:uid="{8ADAA1E4-6B32-495F-A7DE-CD304107210B}"/>
    <cellStyle name="Normal 2 7 4 2 3" xfId="8335" xr:uid="{8FC6695D-EC43-4BDE-93D5-305C82CFB52A}"/>
    <cellStyle name="Normal 2 7 4 2 3 2" xfId="18715" xr:uid="{95E66D1D-0F3B-4CC6-A376-6951F4876EF2}"/>
    <cellStyle name="Normal 2 7 4 2 4" xfId="11168" xr:uid="{5DF6F997-CD37-4F51-964E-33446D081265}"/>
    <cellStyle name="Normal 2 7 4 2 4 2" xfId="21548" xr:uid="{59983315-2332-4F8C-8208-D6E0014BC384}"/>
    <cellStyle name="Normal 2 7 4 2 5" xfId="25428" xr:uid="{D0E63B7D-5BC9-4688-B9CF-6746F6EEBEEF}"/>
    <cellStyle name="Normal 2 7 4 2 6" xfId="13803" xr:uid="{CD06FEB9-D84B-4249-912F-F1263917FFA9}"/>
    <cellStyle name="Normal 2 7 4 3" xfId="2752" xr:uid="{00000000-0005-0000-0000-0000E5040000}"/>
    <cellStyle name="Normal 2 7 4 3 2" xfId="5969" xr:uid="{145B2AC7-E138-4228-AF58-40C3AD233F72}"/>
    <cellStyle name="Normal 2 7 4 3 2 2" xfId="26516" xr:uid="{2A85577B-91D0-4CCF-98A7-397E250A4C3F}"/>
    <cellStyle name="Normal 2 7 4 3 2 3" xfId="15422" xr:uid="{848982D3-A451-47CB-8014-C2530F0784D8}"/>
    <cellStyle name="Normal 2 7 4 3 3" xfId="7875" xr:uid="{B71A9E4B-A303-4E37-BFF9-85C5EC5891C9}"/>
    <cellStyle name="Normal 2 7 4 3 3 2" xfId="18255" xr:uid="{228DDBD2-EFCA-4FF2-A944-A65244689CC1}"/>
    <cellStyle name="Normal 2 7 4 3 4" xfId="10708" xr:uid="{50A21E25-123A-4EC3-B4DC-ABCE8859B544}"/>
    <cellStyle name="Normal 2 7 4 3 4 2" xfId="21088" xr:uid="{8ED9BA2A-D7B1-4CF3-AFD0-84C83C86077C}"/>
    <cellStyle name="Normal 2 7 4 3 5" xfId="23977" xr:uid="{8EB8C2B8-786A-42D6-9143-5D4DFD9BFC73}"/>
    <cellStyle name="Normal 2 7 4 3 6" xfId="13194" xr:uid="{515F9088-1B79-40D4-8535-FE257CE33DE7}"/>
    <cellStyle name="Normal 2 7 4 4" xfId="4174" xr:uid="{8AC50F76-D3E6-41CF-9C06-029A048ABCE8}"/>
    <cellStyle name="Normal 2 7 4 4 2" xfId="8945" xr:uid="{772C9F48-4D58-4B83-A954-095A564A0D15}"/>
    <cellStyle name="Normal 2 7 4 4 2 2" xfId="19325" xr:uid="{F71795C8-7D43-4499-B687-6A053FA1DE38}"/>
    <cellStyle name="Normal 2 7 4 4 3" xfId="11778" xr:uid="{1638D4BF-F1C5-4F51-B1FC-B5BD54ABF90A}"/>
    <cellStyle name="Normal 2 7 4 4 3 2" xfId="22158" xr:uid="{AF0389C7-E3B2-4F45-870B-8DC1F1EEA5B3}"/>
    <cellStyle name="Normal 2 7 4 4 4" xfId="25048" xr:uid="{7CC9B72E-3642-44F3-AF24-C6D0606626FF}"/>
    <cellStyle name="Normal 2 7 4 4 5" xfId="16492" xr:uid="{8F2EC2B8-9FE6-40E7-A228-62ED530AC17F}"/>
    <cellStyle name="Normal 2 7 4 5" xfId="5181" xr:uid="{717DE2C8-2F2E-4098-81A0-E0FA74614B37}"/>
    <cellStyle name="Normal 2 7 4 5 2" xfId="14478" xr:uid="{E74B6E9E-DE02-443A-B853-CFDBE2F2BB9D}"/>
    <cellStyle name="Normal 2 7 4 6" xfId="6931" xr:uid="{3B77EAA3-7C6C-4770-9571-6AC26DFBFF32}"/>
    <cellStyle name="Normal 2 7 4 6 2" xfId="17311" xr:uid="{F461C47C-701C-47D3-BA57-45790E5533C4}"/>
    <cellStyle name="Normal 2 7 4 7" xfId="9764" xr:uid="{FB8127CE-A3A1-4439-98A8-ECC6B82A8295}"/>
    <cellStyle name="Normal 2 7 4 7 2" xfId="20144" xr:uid="{5AF0005F-F0E6-4D89-9C47-D2C9BB2CD303}"/>
    <cellStyle name="Normal 2 7 4 8" xfId="22993" xr:uid="{562F3934-A9DB-4292-8085-6013FA723BAD}"/>
    <cellStyle name="Normal 2 7 4 9" xfId="12733" xr:uid="{3125FADE-A930-44DF-8690-A3014C853D23}"/>
    <cellStyle name="Normal 2 7 5" xfId="3257" xr:uid="{00000000-0005-0000-0000-0000E6040000}"/>
    <cellStyle name="Normal 2 7 5 2" xfId="4497" xr:uid="{6B1E980C-131C-4198-B764-D6BE5D211DA5}"/>
    <cellStyle name="Normal 2 7 5 2 2" xfId="9268" xr:uid="{B7AAB0C6-24BF-4D46-9AA8-24A20F188FDA}"/>
    <cellStyle name="Normal 2 7 5 2 2 2" xfId="29251" xr:uid="{E4734FF7-FCA2-4419-9732-777445AC6B10}"/>
    <cellStyle name="Normal 2 7 5 2 2 3" xfId="19648" xr:uid="{AE84BA61-752F-4654-AE01-737BED40B691}"/>
    <cellStyle name="Normal 2 7 5 2 3" xfId="12101" xr:uid="{DB0328AF-7516-46F1-91E1-E91A6AB86926}"/>
    <cellStyle name="Normal 2 7 5 2 3 2" xfId="22481" xr:uid="{DFB245FF-558E-4727-AEC3-34DB84043612}"/>
    <cellStyle name="Normal 2 7 5 2 4" xfId="25418" xr:uid="{749BA87B-9475-4996-BE56-534F2E8B02B8}"/>
    <cellStyle name="Normal 2 7 5 2 5" xfId="16815" xr:uid="{C9A14064-E63B-40C9-A73D-AFE5C51F8BEF}"/>
    <cellStyle name="Normal 2 7 5 3" xfId="6314" xr:uid="{016DB043-5EF2-4057-AF73-300D6DBDEF75}"/>
    <cellStyle name="Normal 2 7 5 3 2" xfId="26475" xr:uid="{13D0BCA5-0E56-4BC8-9755-AC8E6E21A552}"/>
    <cellStyle name="Normal 2 7 5 3 3" xfId="15883" xr:uid="{B0344709-8316-48B7-9700-1B797A8C7642}"/>
    <cellStyle name="Normal 2 7 5 4" xfId="8336" xr:uid="{4DA050E3-2232-4805-BC13-40346E73E54B}"/>
    <cellStyle name="Normal 2 7 5 4 2" xfId="18716" xr:uid="{A976D288-5856-4ED8-804A-4ECF8534B765}"/>
    <cellStyle name="Normal 2 7 5 5" xfId="11169" xr:uid="{DA5D3750-153B-426B-9D39-B81E3AAF7F63}"/>
    <cellStyle name="Normal 2 7 5 5 2" xfId="21549" xr:uid="{0C6072E1-0399-40E2-BDF9-50D23FE32DFC}"/>
    <cellStyle name="Normal 2 7 5 6" xfId="24231" xr:uid="{8C853527-3A85-4D80-A47F-7032AA059977}"/>
    <cellStyle name="Normal 2 7 5 7" xfId="13804" xr:uid="{0838E1E9-5B0D-41A5-A8FD-58D14A45CBB8}"/>
    <cellStyle name="Normal 2 7 6" xfId="2915" xr:uid="{00000000-0005-0000-0000-0000E7040000}"/>
    <cellStyle name="Normal 2 7 6 2" xfId="6100" xr:uid="{A72DA3E3-628A-466B-B484-2AD061942FF4}"/>
    <cellStyle name="Normal 2 7 6 2 2" xfId="26187" xr:uid="{E3525FCE-0E8B-4363-86AA-5DB0CA30EAC7}"/>
    <cellStyle name="Normal 2 7 6 2 3" xfId="15578" xr:uid="{AD7A8575-854D-44EA-B785-2F1001A2A045}"/>
    <cellStyle name="Normal 2 7 6 3" xfId="8031" xr:uid="{8C399678-619D-4551-9E61-7E718BD25A05}"/>
    <cellStyle name="Normal 2 7 6 3 2" xfId="18411" xr:uid="{B105745C-B71D-49AF-A6E4-9531ED33804E}"/>
    <cellStyle name="Normal 2 7 6 4" xfId="10864" xr:uid="{A3744CBC-45DE-4DAA-BA85-096F6E9261F1}"/>
    <cellStyle name="Normal 2 7 6 4 2" xfId="21244" xr:uid="{E6A6B3B1-E09F-4A41-954C-56180BE9BB5F}"/>
    <cellStyle name="Normal 2 7 6 5" xfId="23487" xr:uid="{ED24D4F5-7011-4B51-BC0D-6F22A62E844E}"/>
    <cellStyle name="Normal 2 7 6 6" xfId="13431" xr:uid="{F9DC699A-8F1C-4AE1-9057-A1937D783382}"/>
    <cellStyle name="Normal 2 7 7" xfId="2487" xr:uid="{00000000-0005-0000-0000-0000E8040000}"/>
    <cellStyle name="Normal 2 7 7 2" xfId="5771" xr:uid="{AC1B6218-AD1E-4FB2-B01B-3690B7A69759}"/>
    <cellStyle name="Normal 2 7 7 2 2" xfId="28750" xr:uid="{00B60B50-D380-4FF6-9C2A-D02F7AC372E8}"/>
    <cellStyle name="Normal 2 7 7 2 3" xfId="15158" xr:uid="{397FE296-624B-4C47-90C5-13988B62CA4A}"/>
    <cellStyle name="Normal 2 7 7 3" xfId="7611" xr:uid="{B75D5F0E-2123-44E6-AED0-AF402A568DD1}"/>
    <cellStyle name="Normal 2 7 7 3 2" xfId="17991" xr:uid="{562B3F72-ACAA-49FA-986D-18354E0EAC7E}"/>
    <cellStyle name="Normal 2 7 7 4" xfId="10444" xr:uid="{44FF3E11-BB54-432F-9989-F88AFDD01007}"/>
    <cellStyle name="Normal 2 7 7 4 2" xfId="20824" xr:uid="{DEBB59F7-4C48-408A-BD45-419079E7F30B}"/>
    <cellStyle name="Normal 2 7 7 5" xfId="23356" xr:uid="{09A29A52-3B42-4616-92F6-5CBC0EA39103}"/>
    <cellStyle name="Normal 2 7 7 6" xfId="12874" xr:uid="{CA745FC1-03D0-438C-BF2F-B04F366ACD19}"/>
    <cellStyle name="Normal 2 7 8" xfId="2181" xr:uid="{00000000-0005-0000-0000-0000D1040000}"/>
    <cellStyle name="Normal 2 7 8 2" xfId="7307" xr:uid="{0830F5DD-6D21-49F4-A9B3-604959D8120F}"/>
    <cellStyle name="Normal 2 7 8 2 2" xfId="17687" xr:uid="{29EDD52C-37AD-477B-AFB3-3D788AE07F90}"/>
    <cellStyle name="Normal 2 7 8 3" xfId="10140" xr:uid="{DB91861C-0F9C-4892-A88B-7DBA1139476D}"/>
    <cellStyle name="Normal 2 7 8 3 2" xfId="20520" xr:uid="{00B74FED-9925-4107-AD01-E9A8F8C22E98}"/>
    <cellStyle name="Normal 2 7 8 4" xfId="24851" xr:uid="{9F222FCF-80AD-4A76-8591-13E84C4F1B1E}"/>
    <cellStyle name="Normal 2 7 8 5" xfId="14854" xr:uid="{55F52EA5-B516-4C11-A49F-8421E51557FF}"/>
    <cellStyle name="Normal 2 7 9" xfId="3952" xr:uid="{A6386ADA-3287-4373-839E-4D0FB01F6C53}"/>
    <cellStyle name="Normal 2 7 9 2" xfId="8783" xr:uid="{99D06A28-198A-451C-9CC5-BBFF21DD87E2}"/>
    <cellStyle name="Normal 2 7 9 2 2" xfId="19163" xr:uid="{3775A87A-2918-4CCC-82B1-39DC7F69925D}"/>
    <cellStyle name="Normal 2 7 9 3" xfId="11616" xr:uid="{C785F9A9-9F97-4EFB-9C31-10DEE8DC4130}"/>
    <cellStyle name="Normal 2 7 9 3 2" xfId="21996" xr:uid="{C92B6D30-0CB7-48C0-AFA2-0393924E08D1}"/>
    <cellStyle name="Normal 2 7 9 4" xfId="16330" xr:uid="{20C1B482-BFD0-465A-8590-E53314C7EF9A}"/>
    <cellStyle name="Normal 2 8" xfId="831" xr:uid="{00000000-0005-0000-0000-0000EB040000}"/>
    <cellStyle name="Normal 2 8 10" xfId="5182" xr:uid="{40380ED7-DDE8-4CE3-82C0-99469D30D652}"/>
    <cellStyle name="Normal 2 8 10 2" xfId="14479" xr:uid="{E1EB6AAD-E630-4183-B6FD-218D1F36B279}"/>
    <cellStyle name="Normal 2 8 11" xfId="6932" xr:uid="{4E51C6D5-27D3-44AA-BAF2-C86DDDAF7446}"/>
    <cellStyle name="Normal 2 8 11 2" xfId="17312" xr:uid="{837D9E52-6906-4D0D-8672-AB683F7730B4}"/>
    <cellStyle name="Normal 2 8 12" xfId="9765" xr:uid="{A749656F-3C03-463C-BB9D-2A573B397E89}"/>
    <cellStyle name="Normal 2 8 12 2" xfId="20145" xr:uid="{C8F920DA-218B-44F4-8186-69E8299B7674}"/>
    <cellStyle name="Normal 2 8 13" xfId="24145" xr:uid="{0963CDEC-E371-42BB-9422-ACE52BBA0CF3}"/>
    <cellStyle name="Normal 2 8 14" xfId="12446" xr:uid="{A31E1099-78CC-4B71-A141-F56A2524A61E}"/>
    <cellStyle name="Normal 2 8 2" xfId="832" xr:uid="{00000000-0005-0000-0000-0000EC040000}"/>
    <cellStyle name="Normal 2 8 2 10" xfId="9766" xr:uid="{4D9DFE05-B631-403C-BCF3-EF6C419A7C37}"/>
    <cellStyle name="Normal 2 8 2 10 2" xfId="20146" xr:uid="{0277E97B-E62E-427C-BF5C-3E79B155C3BF}"/>
    <cellStyle name="Normal 2 8 2 11" xfId="22934" xr:uid="{A9E5B6A5-7BA3-4B67-B5F4-6B9016B71202}"/>
    <cellStyle name="Normal 2 8 2 12" xfId="12576" xr:uid="{9AA20E7D-A7C9-4928-BD7B-329E347E1DF8}"/>
    <cellStyle name="Normal 2 8 2 2" xfId="833" xr:uid="{00000000-0005-0000-0000-0000ED040000}"/>
    <cellStyle name="Normal 2 8 2 2 2" xfId="3259" xr:uid="{00000000-0005-0000-0000-0000EC040000}"/>
    <cellStyle name="Normal 2 8 2 2 2 2" xfId="6316" xr:uid="{E8CEFCD8-20B3-4E94-9B5B-50A8F801EC89}"/>
    <cellStyle name="Normal 2 8 2 2 2 2 2" xfId="28451" xr:uid="{9B2527F5-BBB3-4B72-A313-3D4FC3D3FC8C}"/>
    <cellStyle name="Normal 2 8 2 2 2 2 3" xfId="28091" xr:uid="{550DFAE7-40CC-4013-9279-7A91D3B432AF}"/>
    <cellStyle name="Normal 2 8 2 2 2 2 4" xfId="15885" xr:uid="{A5BAF042-E853-4939-BD0A-B23D58C90756}"/>
    <cellStyle name="Normal 2 8 2 2 2 3" xfId="8338" xr:uid="{E29A79B0-B795-4C94-814D-9A47992D2E01}"/>
    <cellStyle name="Normal 2 8 2 2 2 3 2" xfId="28890" xr:uid="{90C5D1D6-906A-4005-92B0-64FAE9DF8EF7}"/>
    <cellStyle name="Normal 2 8 2 2 2 3 3" xfId="18718" xr:uid="{C0CF3DCE-97A0-498E-B04F-FBE73C34FEA1}"/>
    <cellStyle name="Normal 2 8 2 2 2 4" xfId="11171" xr:uid="{C6533BE9-E499-41F1-BEC4-3AA5F4A737A6}"/>
    <cellStyle name="Normal 2 8 2 2 2 4 2" xfId="21551" xr:uid="{979617F4-9BC4-4068-AF89-9D803C9B722D}"/>
    <cellStyle name="Normal 2 8 2 2 2 5" xfId="23677" xr:uid="{F7A09A72-CE90-45E7-A8FB-448103B44903}"/>
    <cellStyle name="Normal 2 8 2 2 2 6" xfId="13806" xr:uid="{9A71CDC9-C58C-47F5-8EB7-FCF081FA00A5}"/>
    <cellStyle name="Normal 2 8 2 2 3" xfId="4319" xr:uid="{00641515-B8EE-4462-A5E1-92E8AD68B412}"/>
    <cellStyle name="Normal 2 8 2 2 3 2" xfId="9090" xr:uid="{E5787134-1742-4497-B391-2B38C5521001}"/>
    <cellStyle name="Normal 2 8 2 2 3 2 2" xfId="29133" xr:uid="{60591CF2-D428-4AF2-BB3D-111D24C78CB3}"/>
    <cellStyle name="Normal 2 8 2 2 3 2 3" xfId="19470" xr:uid="{D12FADAD-F941-49B0-A161-CFAB573B85AA}"/>
    <cellStyle name="Normal 2 8 2 2 3 3" xfId="11923" xr:uid="{E4C4019B-05FA-4C55-A2FF-B1FA27230812}"/>
    <cellStyle name="Normal 2 8 2 2 3 3 2" xfId="22303" xr:uid="{AA4D6692-15F2-4F6C-B9B3-B232C24BA114}"/>
    <cellStyle name="Normal 2 8 2 2 3 4" xfId="24489" xr:uid="{31D545F0-70D4-4D94-9FC6-A6B195271AF7}"/>
    <cellStyle name="Normal 2 8 2 2 3 5" xfId="16637" xr:uid="{59F603B3-032B-46B7-BB26-026DED68F117}"/>
    <cellStyle name="Normal 2 8 2 2 4" xfId="5184" xr:uid="{3CFE1E7C-2C46-4B24-A72F-B89B6CD06028}"/>
    <cellStyle name="Normal 2 8 2 2 4 2" xfId="28349" xr:uid="{60632920-281C-46EA-AC97-42678D7DB885}"/>
    <cellStyle name="Normal 2 8 2 2 4 3" xfId="14481" xr:uid="{51350F7B-30E1-4F4E-891E-CAB00AFBC1F8}"/>
    <cellStyle name="Normal 2 8 2 2 5" xfId="6934" xr:uid="{35DC256B-D160-4416-83A4-3BD5F907605A}"/>
    <cellStyle name="Normal 2 8 2 2 5 2" xfId="17314" xr:uid="{125BA631-0382-4A16-9B52-79AC361B8BE7}"/>
    <cellStyle name="Normal 2 8 2 2 6" xfId="9767" xr:uid="{6F07800B-1F18-4E12-8ADD-86321C659FBE}"/>
    <cellStyle name="Normal 2 8 2 2 6 2" xfId="20147" xr:uid="{74537F53-6B31-44FB-ABF9-7042343A8374}"/>
    <cellStyle name="Normal 2 8 2 2 7" xfId="24600" xr:uid="{4354B5C0-2B0E-4A08-A5F4-F2F6E931B73C}"/>
    <cellStyle name="Normal 2 8 2 2 8" xfId="13199" xr:uid="{0A02F550-76AE-4963-938D-99C871307A70}"/>
    <cellStyle name="Normal 2 8 2 3" xfId="3260" xr:uid="{00000000-0005-0000-0000-0000ED040000}"/>
    <cellStyle name="Normal 2 8 2 3 2" xfId="4498" xr:uid="{0BBF4EAF-2EEB-4640-BA38-DBDFC058B749}"/>
    <cellStyle name="Normal 2 8 2 3 2 2" xfId="9269" xr:uid="{48BFEDD3-7392-4C4A-B002-66AD38724562}"/>
    <cellStyle name="Normal 2 8 2 3 2 2 2" xfId="29252" xr:uid="{238C0550-505F-490B-9C2D-23264E218DA0}"/>
    <cellStyle name="Normal 2 8 2 3 2 2 3" xfId="19649" xr:uid="{9EA528C0-22A5-49DE-8E75-D6F59A2F526C}"/>
    <cellStyle name="Normal 2 8 2 3 2 3" xfId="12102" xr:uid="{1F1673D3-C7B3-4070-944F-11A3F491560D}"/>
    <cellStyle name="Normal 2 8 2 3 2 3 2" xfId="22482" xr:uid="{4EC5530C-B788-49D1-B8AD-24172D3E9448}"/>
    <cellStyle name="Normal 2 8 2 3 2 4" xfId="25715" xr:uid="{23044FBC-8E1B-4EE7-B299-D46361B75083}"/>
    <cellStyle name="Normal 2 8 2 3 2 5" xfId="16816" xr:uid="{F64422A4-F1AB-4878-BBE9-CCF2850EC9DB}"/>
    <cellStyle name="Normal 2 8 2 3 3" xfId="6317" xr:uid="{70319F9C-8C6C-4280-B5A7-FA70D7D4E8EC}"/>
    <cellStyle name="Normal 2 8 2 3 3 2" xfId="27175" xr:uid="{944CDA04-5C80-4EA1-80A7-A40B22BF04C9}"/>
    <cellStyle name="Normal 2 8 2 3 3 3" xfId="15886" xr:uid="{2E65C6E6-7705-4581-B6DB-48A3329BC3F3}"/>
    <cellStyle name="Normal 2 8 2 3 4" xfId="8339" xr:uid="{89F6381F-D0A9-48DA-84B5-04BBD4FA5670}"/>
    <cellStyle name="Normal 2 8 2 3 4 2" xfId="18719" xr:uid="{8F0AFD53-0182-4B64-897F-CD52C1FD9A88}"/>
    <cellStyle name="Normal 2 8 2 3 5" xfId="11172" xr:uid="{E4AD119B-BB10-43C1-AED6-D358178586EF}"/>
    <cellStyle name="Normal 2 8 2 3 5 2" xfId="21552" xr:uid="{7A6F2011-0DC7-41B4-858C-64B84CC192DA}"/>
    <cellStyle name="Normal 2 8 2 3 6" xfId="22833" xr:uid="{8923D2E7-2DA7-4CCF-A63E-0536F14CB31F}"/>
    <cellStyle name="Normal 2 8 2 3 7" xfId="13807" xr:uid="{B28A44E3-FA3B-4166-B3F5-6786840ACCA1}"/>
    <cellStyle name="Normal 2 8 2 4" xfId="3258" xr:uid="{00000000-0005-0000-0000-0000EE040000}"/>
    <cellStyle name="Normal 2 8 2 4 2" xfId="6315" xr:uid="{968A0815-396A-4C1F-ACF4-0899CC97A8BE}"/>
    <cellStyle name="Normal 2 8 2 4 2 2" xfId="27078" xr:uid="{169A6153-9C29-40DB-B39A-F4DDE627EFA0}"/>
    <cellStyle name="Normal 2 8 2 4 2 3" xfId="15884" xr:uid="{2870D56E-C8E3-4B29-9892-B687B606CDEA}"/>
    <cellStyle name="Normal 2 8 2 4 3" xfId="8337" xr:uid="{2F49353E-3D79-4C99-AD1D-F70CD5D1E16D}"/>
    <cellStyle name="Normal 2 8 2 4 3 2" xfId="18717" xr:uid="{CC2B2CAA-02A0-48A3-92AE-8DBF048D4E88}"/>
    <cellStyle name="Normal 2 8 2 4 4" xfId="11170" xr:uid="{FC40FFB0-4FEC-4115-AB03-33E0128807DE}"/>
    <cellStyle name="Normal 2 8 2 4 4 2" xfId="21550" xr:uid="{5A6FD68D-ABDC-4917-A965-2A7AF6BA2198}"/>
    <cellStyle name="Normal 2 8 2 4 5" xfId="24520" xr:uid="{147CC830-D3CD-4478-90B8-BCC4D363D848}"/>
    <cellStyle name="Normal 2 8 2 4 6" xfId="13805" xr:uid="{D4E5B640-704A-427D-86D2-AE67A1DDF6F9}"/>
    <cellStyle name="Normal 2 8 2 5" xfId="2521" xr:uid="{00000000-0005-0000-0000-0000EF040000}"/>
    <cellStyle name="Normal 2 8 2 5 2" xfId="5797" xr:uid="{47DCC92F-54E9-4911-AC1D-47F2B7FB5C2F}"/>
    <cellStyle name="Normal 2 8 2 5 2 2" xfId="26991" xr:uid="{4D34E770-5F98-4A6F-9C61-581E4CC543E3}"/>
    <cellStyle name="Normal 2 8 2 5 2 3" xfId="15192" xr:uid="{FDD16847-3A23-4F2B-93C4-65D91B7D4AE2}"/>
    <cellStyle name="Normal 2 8 2 5 3" xfId="7645" xr:uid="{1EF7B022-A18D-4AB6-A3C4-D739248B73E8}"/>
    <cellStyle name="Normal 2 8 2 5 3 2" xfId="18025" xr:uid="{3E320686-9FFB-4CD3-BCAA-76D0D9A5627A}"/>
    <cellStyle name="Normal 2 8 2 5 4" xfId="10478" xr:uid="{AFB5CAA6-E1B0-4B42-960C-3E43FD85A6FF}"/>
    <cellStyle name="Normal 2 8 2 5 4 2" xfId="20858" xr:uid="{BA75980F-6F1F-4861-85F6-25FEDA469C6F}"/>
    <cellStyle name="Normal 2 8 2 5 5" xfId="22803" xr:uid="{8C5AB9D4-325C-4C09-8367-86F84CBEDFC1}"/>
    <cellStyle name="Normal 2 8 2 5 6" xfId="12908" xr:uid="{F3AC945C-F83D-4E22-AA51-69CA9A117B98}"/>
    <cellStyle name="Normal 2 8 2 6" xfId="2343" xr:uid="{00000000-0005-0000-0000-0000EA040000}"/>
    <cellStyle name="Normal 2 8 2 6 2" xfId="7469" xr:uid="{F25297D3-D501-42A1-AA59-8886F1FEEAF3}"/>
    <cellStyle name="Normal 2 8 2 6 2 2" xfId="17849" xr:uid="{D677E904-4008-48A5-A7F7-B9A14DAA6580}"/>
    <cellStyle name="Normal 2 8 2 6 3" xfId="10302" xr:uid="{DC3DB0BA-F8F6-4476-B45D-AD550463A2F8}"/>
    <cellStyle name="Normal 2 8 2 6 3 2" xfId="20682" xr:uid="{F69C4960-EE6C-4465-B5B3-0F5FFFD2313C}"/>
    <cellStyle name="Normal 2 8 2 6 4" xfId="23142" xr:uid="{2E10A497-7F6A-4EC1-9EF8-2439084B8E12}"/>
    <cellStyle name="Normal 2 8 2 6 5" xfId="15016" xr:uid="{8B4776D4-7302-426E-94DD-26E671A43624}"/>
    <cellStyle name="Normal 2 8 2 7" xfId="3854" xr:uid="{B99E1F2C-77D1-436B-A020-A22F5F81BD72}"/>
    <cellStyle name="Normal 2 8 2 7 2" xfId="8686" xr:uid="{362A60B7-29E5-4E02-8394-414C56F97128}"/>
    <cellStyle name="Normal 2 8 2 7 2 2" xfId="19066" xr:uid="{A296323F-529D-4171-83EA-E9E750DE7ADD}"/>
    <cellStyle name="Normal 2 8 2 7 3" xfId="11519" xr:uid="{13CF40C2-23CF-4CF9-80AF-FEDE8F52F4E6}"/>
    <cellStyle name="Normal 2 8 2 7 3 2" xfId="21899" xr:uid="{EED8F838-167F-4C79-89E3-CA02AA7F75C9}"/>
    <cellStyle name="Normal 2 8 2 7 4" xfId="16233" xr:uid="{9B383E1C-F202-4249-AA30-5F4039972BD6}"/>
    <cellStyle name="Normal 2 8 2 8" xfId="5183" xr:uid="{9A79AB6A-5F15-47BD-854C-4704EA6A1DF5}"/>
    <cellStyle name="Normal 2 8 2 8 2" xfId="14480" xr:uid="{9EC2CC00-3494-48C2-A9A9-E28A61A3C528}"/>
    <cellStyle name="Normal 2 8 2 9" xfId="6933" xr:uid="{64F0A1D1-B9AC-43C0-A9B9-60617BD5F23A}"/>
    <cellStyle name="Normal 2 8 2 9 2" xfId="17313" xr:uid="{1BB0B183-2132-4C6F-B5A4-5DB449444F25}"/>
    <cellStyle name="Normal 2 8 3" xfId="834" xr:uid="{00000000-0005-0000-0000-0000EE040000}"/>
    <cellStyle name="Normal 2 8 3 10" xfId="25380" xr:uid="{17E62A56-8EBA-4252-82CC-1F7F66844708}"/>
    <cellStyle name="Normal 2 8 3 11" xfId="12734" xr:uid="{7AC5C086-4CD1-43AF-AB6F-2B1CB78A380D}"/>
    <cellStyle name="Normal 2 8 3 2" xfId="2756" xr:uid="{00000000-0005-0000-0000-0000F1040000}"/>
    <cellStyle name="Normal 2 8 3 2 2" xfId="3262" xr:uid="{00000000-0005-0000-0000-0000F2040000}"/>
    <cellStyle name="Normal 2 8 3 2 2 2" xfId="6319" xr:uid="{BD9D0536-3699-40B6-98E2-EBDCDE845069}"/>
    <cellStyle name="Normal 2 8 3 2 2 2 2" xfId="28183" xr:uid="{3D61B14B-CE7E-4248-A4BA-EDB3E926A8F3}"/>
    <cellStyle name="Normal 2 8 3 2 2 2 3" xfId="15888" xr:uid="{D474407B-F78D-432C-9CED-E3E72F989BBC}"/>
    <cellStyle name="Normal 2 8 3 2 2 3" xfId="8341" xr:uid="{E09CD465-5962-475E-9310-F67B4BA857B8}"/>
    <cellStyle name="Normal 2 8 3 2 2 3 2" xfId="18721" xr:uid="{33F267E9-C350-475A-A4EB-1FC086DF9A10}"/>
    <cellStyle name="Normal 2 8 3 2 2 4" xfId="11174" xr:uid="{30F924E3-F7AF-46C5-A6F8-FC91ED43DBF6}"/>
    <cellStyle name="Normal 2 8 3 2 2 4 2" xfId="21554" xr:uid="{5D81271B-7FBC-40B0-AFF4-8821475572AF}"/>
    <cellStyle name="Normal 2 8 3 2 2 5" xfId="24308" xr:uid="{71376A80-8FAD-4364-968E-982EA9EED0E1}"/>
    <cellStyle name="Normal 2 8 3 2 2 6" xfId="13809" xr:uid="{E05E4D94-3931-46D8-8FC2-EA60D07A61D9}"/>
    <cellStyle name="Normal 2 8 3 2 3" xfId="4320" xr:uid="{D25E4437-4EA4-45F0-9EE5-3638C42BF349}"/>
    <cellStyle name="Normal 2 8 3 2 3 2" xfId="9091" xr:uid="{D69750B2-0EEE-483F-8EF6-9527410F7451}"/>
    <cellStyle name="Normal 2 8 3 2 3 2 2" xfId="29134" xr:uid="{F0AEA303-C52B-4222-8F9D-1F49270C7021}"/>
    <cellStyle name="Normal 2 8 3 2 3 2 3" xfId="19471" xr:uid="{83DD875B-4FE6-4C30-9638-308A9D584DA6}"/>
    <cellStyle name="Normal 2 8 3 2 3 3" xfId="11924" xr:uid="{D6C02531-49AF-4900-8FE3-26F387CE2252}"/>
    <cellStyle name="Normal 2 8 3 2 3 3 2" xfId="22304" xr:uid="{10370E83-08B0-4273-B3A8-E4754264DC3C}"/>
    <cellStyle name="Normal 2 8 3 2 3 4" xfId="23089" xr:uid="{9440B033-98C1-4D25-BC1D-B1882C4FF38B}"/>
    <cellStyle name="Normal 2 8 3 2 3 5" xfId="16638" xr:uid="{B8AB671E-A73C-4504-A03D-D60071FC3531}"/>
    <cellStyle name="Normal 2 8 3 2 4" xfId="5973" xr:uid="{3BB15D85-FDB9-45F7-9409-52962EA45647}"/>
    <cellStyle name="Normal 2 8 3 2 4 2" xfId="27166" xr:uid="{5303FDA9-5ADF-4827-A7AF-96E24920E174}"/>
    <cellStyle name="Normal 2 8 3 2 4 3" xfId="15426" xr:uid="{41CF9545-43B1-47D9-A01C-B25CC5567E38}"/>
    <cellStyle name="Normal 2 8 3 2 5" xfId="7879" xr:uid="{EABEFE2C-BFCA-49C6-A627-85CFB20F1B17}"/>
    <cellStyle name="Normal 2 8 3 2 5 2" xfId="18259" xr:uid="{ED132D4B-2A6F-489F-AFA3-258F5D08FE52}"/>
    <cellStyle name="Normal 2 8 3 2 6" xfId="10712" xr:uid="{4F852A99-764E-45D0-9E91-B7C10AB77553}"/>
    <cellStyle name="Normal 2 8 3 2 6 2" xfId="21092" xr:uid="{BB8E2CBC-5234-4425-B63F-C0213B1BFD16}"/>
    <cellStyle name="Normal 2 8 3 2 7" xfId="22792" xr:uid="{59CB398D-CA33-4225-9761-66A39892865A}"/>
    <cellStyle name="Normal 2 8 3 2 8" xfId="13200" xr:uid="{159B5130-3221-4602-A1C2-C3A0E6216CA5}"/>
    <cellStyle name="Normal 2 8 3 3" xfId="3263" xr:uid="{00000000-0005-0000-0000-0000F3040000}"/>
    <cellStyle name="Normal 2 8 3 3 2" xfId="4499" xr:uid="{3EA06542-8B36-463A-8E1E-CC73CF39FB59}"/>
    <cellStyle name="Normal 2 8 3 3 2 2" xfId="9270" xr:uid="{CC554882-7403-4872-B9D3-30DD53E78D1A}"/>
    <cellStyle name="Normal 2 8 3 3 2 2 2" xfId="29253" xr:uid="{84DF408D-0CED-42F5-962F-7651692141DE}"/>
    <cellStyle name="Normal 2 8 3 3 2 2 3" xfId="19650" xr:uid="{31758A29-DC95-462A-B632-3B363553A416}"/>
    <cellStyle name="Normal 2 8 3 3 2 3" xfId="12103" xr:uid="{9E3EE59A-0169-4C8D-9C7D-BD05A70F4E78}"/>
    <cellStyle name="Normal 2 8 3 3 2 3 2" xfId="22483" xr:uid="{6B4E2281-DEF4-4690-A99A-075310AB67A0}"/>
    <cellStyle name="Normal 2 8 3 3 2 4" xfId="23942" xr:uid="{A24C8BCD-CA8C-4BDF-B9CD-D0461D22C827}"/>
    <cellStyle name="Normal 2 8 3 3 2 5" xfId="16817" xr:uid="{74422C01-685B-4355-AAEA-AF1C6B3E7D79}"/>
    <cellStyle name="Normal 2 8 3 3 3" xfId="6320" xr:uid="{279D0E37-90D2-4222-9285-6030E28A6DF6}"/>
    <cellStyle name="Normal 2 8 3 3 3 2" xfId="27666" xr:uid="{6FB621B3-9AD1-4BB6-8F80-C57F0EE981D3}"/>
    <cellStyle name="Normal 2 8 3 3 3 3" xfId="15889" xr:uid="{CB285C85-0806-410C-B223-4962D476FEC6}"/>
    <cellStyle name="Normal 2 8 3 3 4" xfId="8342" xr:uid="{3FD44BF7-A114-4295-8619-ECA18BD88F96}"/>
    <cellStyle name="Normal 2 8 3 3 4 2" xfId="18722" xr:uid="{7D706125-C714-41D5-8B57-9266C8E5E41D}"/>
    <cellStyle name="Normal 2 8 3 3 5" xfId="11175" xr:uid="{3FCC255D-4B84-44AD-9636-A3A2B72B6B99}"/>
    <cellStyle name="Normal 2 8 3 3 5 2" xfId="21555" xr:uid="{572DC6E6-8985-4FD9-AC2A-016B7FFE0041}"/>
    <cellStyle name="Normal 2 8 3 3 6" xfId="22845" xr:uid="{2BB0CEB5-1638-407D-92A5-AF6A231A7822}"/>
    <cellStyle name="Normal 2 8 3 3 7" xfId="13810" xr:uid="{9296A94C-12A0-42CC-BB7A-168FD37B53E6}"/>
    <cellStyle name="Normal 2 8 3 4" xfId="3261" xr:uid="{00000000-0005-0000-0000-0000F4040000}"/>
    <cellStyle name="Normal 2 8 3 4 2" xfId="6318" xr:uid="{14919506-F606-461B-B41D-72C7D86A95BD}"/>
    <cellStyle name="Normal 2 8 3 4 2 2" xfId="27071" xr:uid="{76F5C591-49A1-4806-9F92-9DB76AB64083}"/>
    <cellStyle name="Normal 2 8 3 4 2 3" xfId="15887" xr:uid="{016EB0A9-4FE7-4904-93A8-9D4FD346A065}"/>
    <cellStyle name="Normal 2 8 3 4 3" xfId="8340" xr:uid="{84E0DE4A-7166-4129-84FC-03A751374921}"/>
    <cellStyle name="Normal 2 8 3 4 3 2" xfId="18720" xr:uid="{1BFCEABB-CA3D-43AE-9144-A7C7BBD81D2A}"/>
    <cellStyle name="Normal 2 8 3 4 4" xfId="11173" xr:uid="{FDCB34B3-A7C8-410F-8351-51348C246EC1}"/>
    <cellStyle name="Normal 2 8 3 4 4 2" xfId="21553" xr:uid="{42CFB193-07F8-4960-A351-EE292CD41811}"/>
    <cellStyle name="Normal 2 8 3 4 5" xfId="25200" xr:uid="{48EE267E-D509-48D9-8E1E-EB7D4D2017E6}"/>
    <cellStyle name="Normal 2 8 3 4 6" xfId="13808" xr:uid="{05B8532D-B56A-489B-98BE-3669A7F17100}"/>
    <cellStyle name="Normal 2 8 3 5" xfId="2624" xr:uid="{00000000-0005-0000-0000-0000F5040000}"/>
    <cellStyle name="Normal 2 8 3 5 2" xfId="5885" xr:uid="{9A8A9323-7AE6-40BB-B754-36EC30028BE6}"/>
    <cellStyle name="Normal 2 8 3 5 2 2" xfId="26156" xr:uid="{A20DC687-5F32-4034-8A17-2601DBC372EB}"/>
    <cellStyle name="Normal 2 8 3 5 2 3" xfId="15295" xr:uid="{990C1D93-C515-4F0D-8131-322B43F7B8CC}"/>
    <cellStyle name="Normal 2 8 3 5 3" xfId="7748" xr:uid="{454114AE-7AEB-49B9-B36B-768C7BCF914E}"/>
    <cellStyle name="Normal 2 8 3 5 3 2" xfId="18128" xr:uid="{71E1F9B9-4024-488D-A226-945B9AB0FA01}"/>
    <cellStyle name="Normal 2 8 3 5 4" xfId="10581" xr:uid="{2B3C5ECB-70C4-4606-9DDC-843CAAA98B1F}"/>
    <cellStyle name="Normal 2 8 3 5 4 2" xfId="20961" xr:uid="{3697A04A-1C78-41C6-8177-74F6DB38E2E7}"/>
    <cellStyle name="Normal 2 8 3 5 5" xfId="23262" xr:uid="{86FB51D7-8590-48B1-BFEC-304D10C56C6C}"/>
    <cellStyle name="Normal 2 8 3 5 6" xfId="13011" xr:uid="{CB326828-C6BC-4D99-8C3E-6149D0EE0BC5}"/>
    <cellStyle name="Normal 2 8 3 6" xfId="4175" xr:uid="{2BF2C53F-CF90-4E79-B6F1-AA1C6B49B262}"/>
    <cellStyle name="Normal 2 8 3 6 2" xfId="8946" xr:uid="{CC1D5B72-12BC-49AE-8051-9F414A0754E5}"/>
    <cellStyle name="Normal 2 8 3 6 2 2" xfId="19326" xr:uid="{11F599AC-CEF8-443B-94B9-0D10200E6597}"/>
    <cellStyle name="Normal 2 8 3 6 3" xfId="11779" xr:uid="{2F3FEE01-A477-4489-9A49-9BC60CBB444B}"/>
    <cellStyle name="Normal 2 8 3 6 3 2" xfId="22159" xr:uid="{394D04A4-DDA6-4BA4-8CC4-CA26E692393C}"/>
    <cellStyle name="Normal 2 8 3 6 4" xfId="24464" xr:uid="{700999BE-0B15-4696-B088-844B62FC8475}"/>
    <cellStyle name="Normal 2 8 3 6 5" xfId="16493" xr:uid="{3D12A16F-E536-4B3A-9019-F138C7D11A92}"/>
    <cellStyle name="Normal 2 8 3 7" xfId="5185" xr:uid="{14A31ADD-2E6B-46C3-9E3A-E7C64FECAC27}"/>
    <cellStyle name="Normal 2 8 3 7 2" xfId="14482" xr:uid="{8061915E-3A6A-482D-9422-9284FF76093D}"/>
    <cellStyle name="Normal 2 8 3 8" xfId="6935" xr:uid="{0467EFA4-6627-44FD-AEEB-166630D9B8BE}"/>
    <cellStyle name="Normal 2 8 3 8 2" xfId="17315" xr:uid="{922BED87-D10C-464F-98AB-8EA4B34D6DFA}"/>
    <cellStyle name="Normal 2 8 3 9" xfId="9768" xr:uid="{9C875BDA-2981-48B8-ADBB-377E072090EF}"/>
    <cellStyle name="Normal 2 8 3 9 2" xfId="20148" xr:uid="{9CDE13C9-8692-47A0-88B9-85608CF777E8}"/>
    <cellStyle name="Normal 2 8 4" xfId="835" xr:uid="{00000000-0005-0000-0000-0000EF040000}"/>
    <cellStyle name="Normal 2 8 4 2" xfId="3264" xr:uid="{00000000-0005-0000-0000-0000F7040000}"/>
    <cellStyle name="Normal 2 8 4 2 2" xfId="6321" xr:uid="{85D5D0ED-3998-423F-85D6-D7F2C7EEB6F6}"/>
    <cellStyle name="Normal 2 8 4 2 2 2" xfId="28413" xr:uid="{7B6C017D-A110-4B25-AC70-1FFF71EBB8FF}"/>
    <cellStyle name="Normal 2 8 4 2 2 3" xfId="15890" xr:uid="{3289FA99-5F4F-4107-ABB3-6495CC572AC2}"/>
    <cellStyle name="Normal 2 8 4 2 3" xfId="8343" xr:uid="{FB0342AB-9DF9-4F40-B43B-8979CBC51628}"/>
    <cellStyle name="Normal 2 8 4 2 3 2" xfId="18723" xr:uid="{60975CA2-8649-4683-82BB-53D1F33969FB}"/>
    <cellStyle name="Normal 2 8 4 2 4" xfId="11176" xr:uid="{6E433FE9-9821-49C9-A393-B052723ADD27}"/>
    <cellStyle name="Normal 2 8 4 2 4 2" xfId="21556" xr:uid="{A28635D2-C8A0-4D50-A0B5-FDCFD80FECBE}"/>
    <cellStyle name="Normal 2 8 4 2 5" xfId="24880" xr:uid="{245BB831-80AE-44B3-9E10-6B402E97DCF8}"/>
    <cellStyle name="Normal 2 8 4 2 6" xfId="13811" xr:uid="{98B15CF9-1ED3-43C2-98D6-29F7FB5E7FEA}"/>
    <cellStyle name="Normal 2 8 4 3" xfId="4318" xr:uid="{BCB18D81-EA89-4B82-A56D-4F6ABD77718E}"/>
    <cellStyle name="Normal 2 8 4 3 2" xfId="9089" xr:uid="{13DC86AC-6F69-4A59-BBCE-A4FAF1E15F90}"/>
    <cellStyle name="Normal 2 8 4 3 2 2" xfId="29132" xr:uid="{2E1D8AC7-D2E8-4AAA-BCDD-339074F81B81}"/>
    <cellStyle name="Normal 2 8 4 3 2 3" xfId="19469" xr:uid="{5E32389D-45B0-4C64-A0EF-2DF86E2B2567}"/>
    <cellStyle name="Normal 2 8 4 3 3" xfId="11922" xr:uid="{CEA9BC84-DAEB-42D8-ABF9-A3962AED31E7}"/>
    <cellStyle name="Normal 2 8 4 3 3 2" xfId="22302" xr:uid="{1028DFFD-EC58-472D-8554-DFF6C3768473}"/>
    <cellStyle name="Normal 2 8 4 3 4" xfId="23310" xr:uid="{C6C77F9D-6399-41CE-A380-A99D83F12098}"/>
    <cellStyle name="Normal 2 8 4 3 5" xfId="16636" xr:uid="{A416AFA9-6AFC-4011-A3D2-91C0AFB8D4D9}"/>
    <cellStyle name="Normal 2 8 4 4" xfId="5186" xr:uid="{A2219C34-4BD7-46B2-82F1-573F84CAEB23}"/>
    <cellStyle name="Normal 2 8 4 4 2" xfId="25857" xr:uid="{944FF65E-C124-4482-8EE6-206DFE1DEC94}"/>
    <cellStyle name="Normal 2 8 4 4 3" xfId="14483" xr:uid="{AC7FFCC3-39B8-483B-9053-711A7D4DBA6C}"/>
    <cellStyle name="Normal 2 8 4 5" xfId="6936" xr:uid="{C93BB016-41FA-4908-B435-B37956C8DA8F}"/>
    <cellStyle name="Normal 2 8 4 5 2" xfId="17316" xr:uid="{58DECF45-AB2C-4597-9E9F-91FC270AA1C6}"/>
    <cellStyle name="Normal 2 8 4 6" xfId="9769" xr:uid="{627620D3-F821-46A0-A7BF-2BFCC84DC435}"/>
    <cellStyle name="Normal 2 8 4 6 2" xfId="20149" xr:uid="{FF9D7BA1-BAA8-4E88-AA3F-9136D759C909}"/>
    <cellStyle name="Normal 2 8 4 7" xfId="23266" xr:uid="{1DAD77E2-B79D-4ED5-9EF7-A316C3DB968D}"/>
    <cellStyle name="Normal 2 8 4 8" xfId="13198" xr:uid="{9A496A9C-CBD9-4D16-8FC2-C445D0CD8337}"/>
    <cellStyle name="Normal 2 8 5" xfId="3265" xr:uid="{00000000-0005-0000-0000-0000F8040000}"/>
    <cellStyle name="Normal 2 8 5 2" xfId="4500" xr:uid="{95CE7CBC-1CDF-4046-832D-591E97A7B94B}"/>
    <cellStyle name="Normal 2 8 5 2 2" xfId="9271" xr:uid="{B4C87EE0-318C-4084-A168-600F15E93567}"/>
    <cellStyle name="Normal 2 8 5 2 2 2" xfId="29254" xr:uid="{A2446C45-DFF1-4140-9BA8-BB45DEE21411}"/>
    <cellStyle name="Normal 2 8 5 2 2 3" xfId="19651" xr:uid="{2BE5E4A7-BA9E-4FE9-B23C-9E3986D4913F}"/>
    <cellStyle name="Normal 2 8 5 2 3" xfId="12104" xr:uid="{B0D6BD58-A5C7-490B-A536-78A00116E9D9}"/>
    <cellStyle name="Normal 2 8 5 2 3 2" xfId="22484" xr:uid="{FFF32534-C8EF-4D49-8E8D-5F47F097BC80}"/>
    <cellStyle name="Normal 2 8 5 2 4" xfId="22637" xr:uid="{2A814E38-8C81-4220-A0FB-6ADE38D1F438}"/>
    <cellStyle name="Normal 2 8 5 2 5" xfId="16818" xr:uid="{DAD025AD-137B-4154-BB4B-4383D25FB0B6}"/>
    <cellStyle name="Normal 2 8 5 3" xfId="6322" xr:uid="{854B9F0F-FE80-4F2A-8D9A-6A844AFA80D8}"/>
    <cellStyle name="Normal 2 8 5 3 2" xfId="27936" xr:uid="{E44DBAFE-CE90-40B9-857B-8F4493FB6303}"/>
    <cellStyle name="Normal 2 8 5 3 3" xfId="15891" xr:uid="{78CAEF5E-B984-4B48-9CA2-5761637A23FA}"/>
    <cellStyle name="Normal 2 8 5 4" xfId="8344" xr:uid="{5CD86AA9-79AF-4DDE-B39C-B50CD8EE6E85}"/>
    <cellStyle name="Normal 2 8 5 4 2" xfId="18724" xr:uid="{63D7B1FD-84E9-4095-B076-B2D617BEDCAC}"/>
    <cellStyle name="Normal 2 8 5 5" xfId="11177" xr:uid="{4069BDF2-1CD4-482D-AA9D-B13EFEC32A9B}"/>
    <cellStyle name="Normal 2 8 5 5 2" xfId="21557" xr:uid="{6DB0EF5D-EFB5-482F-9AAF-268EF1369D1A}"/>
    <cellStyle name="Normal 2 8 5 6" xfId="23606" xr:uid="{DFE117AC-76B4-4D0E-AA1A-E74940FB7B57}"/>
    <cellStyle name="Normal 2 8 5 7" xfId="13812" xr:uid="{6728430F-0CB2-4D6D-BAB9-8F1200CD5761}"/>
    <cellStyle name="Normal 2 8 6" xfId="2916" xr:uid="{00000000-0005-0000-0000-0000F9040000}"/>
    <cellStyle name="Normal 2 8 6 2" xfId="6101" xr:uid="{3693C27C-9C82-4C65-9591-784D8D626FCB}"/>
    <cellStyle name="Normal 2 8 6 2 2" xfId="27481" xr:uid="{6BBD19E0-688D-42C3-8C43-1C1960668AC1}"/>
    <cellStyle name="Normal 2 8 6 2 3" xfId="15579" xr:uid="{D0A58AE8-0DB1-4F0C-8D4C-F1DD7F8F4680}"/>
    <cellStyle name="Normal 2 8 6 3" xfId="8032" xr:uid="{096BBCC9-9439-4C9F-9334-39835D0032F4}"/>
    <cellStyle name="Normal 2 8 6 3 2" xfId="18412" xr:uid="{B649D071-9CDD-4A73-8D53-4EAA7CF837BE}"/>
    <cellStyle name="Normal 2 8 6 4" xfId="10865" xr:uid="{14ACB2B7-C1CE-4C26-824D-067072A7B1AD}"/>
    <cellStyle name="Normal 2 8 6 4 2" xfId="21245" xr:uid="{774D63A6-A79C-4CEB-9E63-2073C231EAAD}"/>
    <cellStyle name="Normal 2 8 6 5" xfId="24170" xr:uid="{231ED169-C61C-42F7-BA8F-F4012A3181B1}"/>
    <cellStyle name="Normal 2 8 6 6" xfId="13432" xr:uid="{659CBC7B-9ABB-4AB1-8F3D-357496DEED41}"/>
    <cellStyle name="Normal 2 8 7" xfId="2461" xr:uid="{00000000-0005-0000-0000-0000FA040000}"/>
    <cellStyle name="Normal 2 8 7 2" xfId="5751" xr:uid="{420CE77F-EE6E-4112-8B6D-3CFBF78B7730}"/>
    <cellStyle name="Normal 2 8 7 2 2" xfId="27990" xr:uid="{20103475-62D2-4261-B302-1B01631AE386}"/>
    <cellStyle name="Normal 2 8 7 2 3" xfId="15132" xr:uid="{2A5CAF93-C37E-4FC4-8D37-9AA66B390343}"/>
    <cellStyle name="Normal 2 8 7 3" xfId="7585" xr:uid="{E1369DA1-6936-445E-9776-756E8BC8A4CB}"/>
    <cellStyle name="Normal 2 8 7 3 2" xfId="17965" xr:uid="{3C4D9E62-5CFD-4054-BAD8-1A521F76900D}"/>
    <cellStyle name="Normal 2 8 7 4" xfId="10418" xr:uid="{E79E2D67-6E66-4D1F-A14C-80F69888CADF}"/>
    <cellStyle name="Normal 2 8 7 4 2" xfId="20798" xr:uid="{77C04EC2-1CB6-4C6B-A6F3-CC7D2DFEDD82}"/>
    <cellStyle name="Normal 2 8 7 5" xfId="25410" xr:uid="{25ECFBBE-39EF-4C18-A5C1-1F5517440866}"/>
    <cellStyle name="Normal 2 8 7 6" xfId="12848" xr:uid="{79B52061-FC86-493E-A650-BAAF17EF6A1E}"/>
    <cellStyle name="Normal 2 8 8" xfId="2215" xr:uid="{00000000-0005-0000-0000-0000E9040000}"/>
    <cellStyle name="Normal 2 8 8 2" xfId="7341" xr:uid="{CA5977A6-D876-44D7-9FEE-2357535D8C47}"/>
    <cellStyle name="Normal 2 8 8 2 2" xfId="17721" xr:uid="{091F2F03-EE83-4D67-BD98-6A61487DE4CE}"/>
    <cellStyle name="Normal 2 8 8 3" xfId="10174" xr:uid="{35FD768A-F8BE-4139-B45B-9B79276C13A7}"/>
    <cellStyle name="Normal 2 8 8 3 2" xfId="20554" xr:uid="{B4DDFE62-1DA1-4DB4-8C1A-EF71AA2CC2BA}"/>
    <cellStyle name="Normal 2 8 8 4" xfId="23035" xr:uid="{21C5D77E-84B8-432F-BAC9-2B1CD3BC24D3}"/>
    <cellStyle name="Normal 2 8 8 5" xfId="14888" xr:uid="{F67F2C44-1844-4646-8932-02499AB1508C}"/>
    <cellStyle name="Normal 2 8 9" xfId="3953" xr:uid="{7F9AEA47-05A2-4632-BE95-7A005B713566}"/>
    <cellStyle name="Normal 2 8 9 2" xfId="8784" xr:uid="{05CB76DB-E328-4BB1-8299-DD519B85DB30}"/>
    <cellStyle name="Normal 2 8 9 2 2" xfId="19164" xr:uid="{E1EBE4D3-4C7E-4FCC-A577-72C43EB1B830}"/>
    <cellStyle name="Normal 2 8 9 3" xfId="11617" xr:uid="{93958A23-51FE-4E74-9ED4-25D8F1D51CAC}"/>
    <cellStyle name="Normal 2 8 9 3 2" xfId="21997" xr:uid="{D0DD4502-6BC4-4349-9F52-3C6FADA4652B}"/>
    <cellStyle name="Normal 2 8 9 4" xfId="16331" xr:uid="{DB231EA8-1B2B-4EB4-8D41-C5FF5053E382}"/>
    <cellStyle name="Normal 2 9" xfId="836" xr:uid="{00000000-0005-0000-0000-0000F0040000}"/>
    <cellStyle name="Normal 2 9 10" xfId="6937" xr:uid="{AE91DB65-462D-4B5C-AB78-BB7A9C4C1098}"/>
    <cellStyle name="Normal 2 9 10 2" xfId="17317" xr:uid="{81D91532-F291-45F6-BE73-94B8507E2777}"/>
    <cellStyle name="Normal 2 9 11" xfId="9770" xr:uid="{813114C5-7C81-4734-A594-0734672162FA}"/>
    <cellStyle name="Normal 2 9 11 2" xfId="20150" xr:uid="{C6CAD91E-5E0F-404D-8669-680F55BB61FD}"/>
    <cellStyle name="Normal 2 9 12" xfId="23146" xr:uid="{E3BC9E6D-5A75-453D-B04D-76D55DE24A17}"/>
    <cellStyle name="Normal 2 9 13" xfId="12429" xr:uid="{1372F135-4AD4-4119-8683-E26CA330B9F6}"/>
    <cellStyle name="Normal 2 9 2" xfId="837" xr:uid="{00000000-0005-0000-0000-0000F1040000}"/>
    <cellStyle name="Normal 2 9 2 10" xfId="9771" xr:uid="{E01CF497-B008-4467-9C31-E0F563EBE783}"/>
    <cellStyle name="Normal 2 9 2 10 2" xfId="20151" xr:uid="{FFB455CC-C063-4331-9150-ACA5B7A096E8}"/>
    <cellStyle name="Normal 2 9 2 11" xfId="23144" xr:uid="{648A3B76-8A1F-41BA-98A6-3039BE86B862}"/>
    <cellStyle name="Normal 2 9 2 12" xfId="12577" xr:uid="{3FAE6098-EF46-4075-BFD7-F975FAE69D97}"/>
    <cellStyle name="Normal 2 9 2 2" xfId="838" xr:uid="{00000000-0005-0000-0000-0000F2040000}"/>
    <cellStyle name="Normal 2 9 2 2 2" xfId="3267" xr:uid="{00000000-0005-0000-0000-0000FE040000}"/>
    <cellStyle name="Normal 2 9 2 2 2 2" xfId="6324" xr:uid="{BC3E04BF-06A6-49DA-9BDD-1001E2153D9B}"/>
    <cellStyle name="Normal 2 9 2 2 2 2 2" xfId="27093" xr:uid="{78DB5D1E-2581-4FDD-9855-9E9066146A65}"/>
    <cellStyle name="Normal 2 9 2 2 2 2 3" xfId="26345" xr:uid="{6070CD22-E1E7-4A24-8700-D6D38B259B17}"/>
    <cellStyle name="Normal 2 9 2 2 2 2 4" xfId="15893" xr:uid="{98AE0B87-97FF-4087-9D55-923819B6276F}"/>
    <cellStyle name="Normal 2 9 2 2 2 3" xfId="8346" xr:uid="{6F69A483-05D6-408C-AF66-3801C6D82C5C}"/>
    <cellStyle name="Normal 2 9 2 2 2 3 2" xfId="28891" xr:uid="{3B3DF95B-9710-43C0-B4FE-D32747372805}"/>
    <cellStyle name="Normal 2 9 2 2 2 3 3" xfId="18726" xr:uid="{72F0DD08-55BA-45C8-A9B6-53726D6507C9}"/>
    <cellStyle name="Normal 2 9 2 2 2 4" xfId="11179" xr:uid="{690270E6-BDEE-4DE1-A5C9-6CEE194A944E}"/>
    <cellStyle name="Normal 2 9 2 2 2 4 2" xfId="21559" xr:uid="{D892CF92-4C9A-47C2-8E76-BB7A8D5320C3}"/>
    <cellStyle name="Normal 2 9 2 2 2 5" xfId="23612" xr:uid="{2FED118A-E829-41D7-9C40-71245A77AE30}"/>
    <cellStyle name="Normal 2 9 2 2 2 6" xfId="13814" xr:uid="{E0E0AAB3-5DFC-4FF3-A25B-55EECC2EF0BA}"/>
    <cellStyle name="Normal 2 9 2 2 3" xfId="4321" xr:uid="{86E8F31E-C380-4499-BDA0-8BBA65CBE9AE}"/>
    <cellStyle name="Normal 2 9 2 2 3 2" xfId="9092" xr:uid="{7EA7BE6E-5CC5-489E-AD09-83AD5DA976D9}"/>
    <cellStyle name="Normal 2 9 2 2 3 2 2" xfId="29135" xr:uid="{A895FE8F-DEDD-44A2-B9B0-6C5C1919C77C}"/>
    <cellStyle name="Normal 2 9 2 2 3 2 3" xfId="19472" xr:uid="{ED575612-F87A-4071-99D9-7B625270E99B}"/>
    <cellStyle name="Normal 2 9 2 2 3 3" xfId="11925" xr:uid="{CBAC65B9-B5DF-4B11-B8DE-4F388D902F23}"/>
    <cellStyle name="Normal 2 9 2 2 3 3 2" xfId="22305" xr:uid="{887A88F4-A0F8-49E7-A3A3-F8D97084DF81}"/>
    <cellStyle name="Normal 2 9 2 2 3 4" xfId="25365" xr:uid="{57475732-5FC8-4A50-92D6-7ED3409C951A}"/>
    <cellStyle name="Normal 2 9 2 2 3 5" xfId="16639" xr:uid="{EEF5B393-3F27-4FEC-892E-4D904216A071}"/>
    <cellStyle name="Normal 2 9 2 2 4" xfId="5189" xr:uid="{4F8F5739-9B5B-4D25-9AF3-72DBD73FC352}"/>
    <cellStyle name="Normal 2 9 2 2 4 2" xfId="26716" xr:uid="{872ABD52-BCA1-46B8-B6B1-EB5CC24308E9}"/>
    <cellStyle name="Normal 2 9 2 2 4 3" xfId="14486" xr:uid="{EB7AA30A-1930-4DCB-8EDC-424353899242}"/>
    <cellStyle name="Normal 2 9 2 2 5" xfId="6939" xr:uid="{2471E609-4543-4A59-B2B1-EA297D8EF1B6}"/>
    <cellStyle name="Normal 2 9 2 2 5 2" xfId="17319" xr:uid="{63BDBE83-3696-4219-82B8-38C6485A4DFE}"/>
    <cellStyle name="Normal 2 9 2 2 6" xfId="9772" xr:uid="{1EE7E42D-EEEC-44DC-973F-C2C11F9E4AC9}"/>
    <cellStyle name="Normal 2 9 2 2 6 2" xfId="20152" xr:uid="{47C76B62-FBA5-4520-951D-E4DD4C60C5DC}"/>
    <cellStyle name="Normal 2 9 2 2 7" xfId="25092" xr:uid="{CE6BC1E3-520B-4A77-81D9-6F6DFA50E449}"/>
    <cellStyle name="Normal 2 9 2 2 8" xfId="13202" xr:uid="{636C9AE1-F46B-4B02-A568-66AC5BFA40F3}"/>
    <cellStyle name="Normal 2 9 2 3" xfId="3268" xr:uid="{00000000-0005-0000-0000-0000FF040000}"/>
    <cellStyle name="Normal 2 9 2 3 2" xfId="4501" xr:uid="{62C96393-4FE8-40F3-8D74-4345E5A07775}"/>
    <cellStyle name="Normal 2 9 2 3 2 2" xfId="9272" xr:uid="{6DAC3865-A2FF-4794-A46C-C8C5852D9D7A}"/>
    <cellStyle name="Normal 2 9 2 3 2 2 2" xfId="29255" xr:uid="{ECC46C3C-044D-4249-93BF-3BB0FE3D99F0}"/>
    <cellStyle name="Normal 2 9 2 3 2 2 3" xfId="19652" xr:uid="{D72677FB-ABC5-4536-8A88-A3721A9427DB}"/>
    <cellStyle name="Normal 2 9 2 3 2 3" xfId="12105" xr:uid="{304DFD41-DA44-4610-9E54-C9515243D7AC}"/>
    <cellStyle name="Normal 2 9 2 3 2 3 2" xfId="22485" xr:uid="{080EB41A-5EF9-4DB2-81D4-3991C5B50D46}"/>
    <cellStyle name="Normal 2 9 2 3 2 4" xfId="25655" xr:uid="{2C35C3F0-D685-4F1A-8870-5100053CE3DE}"/>
    <cellStyle name="Normal 2 9 2 3 2 5" xfId="16819" xr:uid="{93A1B342-A329-436E-A67A-CDFEF105EA9D}"/>
    <cellStyle name="Normal 2 9 2 3 3" xfId="6325" xr:uid="{36B46BEF-5272-4DEB-B8C9-D309A4C0D01A}"/>
    <cellStyle name="Normal 2 9 2 3 3 2" xfId="26622" xr:uid="{7EF5CCC7-1661-41C8-8F51-91A82D582E05}"/>
    <cellStyle name="Normal 2 9 2 3 3 3" xfId="15894" xr:uid="{D62A693F-7E62-461C-B2AC-771054239156}"/>
    <cellStyle name="Normal 2 9 2 3 4" xfId="8347" xr:uid="{9106625A-06CF-4249-9194-B32D172824AA}"/>
    <cellStyle name="Normal 2 9 2 3 4 2" xfId="18727" xr:uid="{72B4B531-7683-420D-9534-E54473519D07}"/>
    <cellStyle name="Normal 2 9 2 3 5" xfId="11180" xr:uid="{0446E31B-373D-4B61-B842-661ED9BFB34F}"/>
    <cellStyle name="Normal 2 9 2 3 5 2" xfId="21560" xr:uid="{3239258A-CB82-4477-BD4D-A18CEEAECFE0}"/>
    <cellStyle name="Normal 2 9 2 3 6" xfId="24405" xr:uid="{9CA6F528-E4B1-4655-9801-A946FB4A526B}"/>
    <cellStyle name="Normal 2 9 2 3 7" xfId="13815" xr:uid="{631B24A0-C0BB-4E46-BF30-FA5F4E08494F}"/>
    <cellStyle name="Normal 2 9 2 4" xfId="3266" xr:uid="{00000000-0005-0000-0000-000000050000}"/>
    <cellStyle name="Normal 2 9 2 4 2" xfId="6323" xr:uid="{1E3C4857-9BEB-4C7B-81E4-DDF53B409D91}"/>
    <cellStyle name="Normal 2 9 2 4 2 2" xfId="27398" xr:uid="{81A83845-D759-42FC-8F40-AB74B0C376FD}"/>
    <cellStyle name="Normal 2 9 2 4 2 3" xfId="15892" xr:uid="{179A5118-F3DE-4E11-97A8-DC1769150E8D}"/>
    <cellStyle name="Normal 2 9 2 4 3" xfId="8345" xr:uid="{07B7AB1B-27C9-410F-BFC3-7D3954BAF0D9}"/>
    <cellStyle name="Normal 2 9 2 4 3 2" xfId="18725" xr:uid="{CFBC9074-8994-40B4-8FD5-98190E218E58}"/>
    <cellStyle name="Normal 2 9 2 4 4" xfId="11178" xr:uid="{9F426A67-9181-4D6B-8518-FBC4828F7967}"/>
    <cellStyle name="Normal 2 9 2 4 4 2" xfId="21558" xr:uid="{0E2FDCDC-F11E-40FE-9010-9B189C24F7B1}"/>
    <cellStyle name="Normal 2 9 2 4 5" xfId="23275" xr:uid="{B32EF0C1-0295-401D-AFC5-5D8711CCD00E}"/>
    <cellStyle name="Normal 2 9 2 4 6" xfId="13813" xr:uid="{B76AD3A9-160A-4598-9630-B593C0FBDB5D}"/>
    <cellStyle name="Normal 2 9 2 5" xfId="2607" xr:uid="{00000000-0005-0000-0000-000001050000}"/>
    <cellStyle name="Normal 2 9 2 5 2" xfId="5870" xr:uid="{DD5BE773-1AF6-446D-B356-77AF6C8C18AF}"/>
    <cellStyle name="Normal 2 9 2 5 2 2" xfId="26929" xr:uid="{992A6211-84BA-489B-8549-5EDC5C8CB2CE}"/>
    <cellStyle name="Normal 2 9 2 5 2 3" xfId="15278" xr:uid="{BDAD92F1-CA7C-4B52-8C8B-8172C043EA4A}"/>
    <cellStyle name="Normal 2 9 2 5 3" xfId="7731" xr:uid="{828B97EE-A4FA-44E2-9289-EC087A9630A6}"/>
    <cellStyle name="Normal 2 9 2 5 3 2" xfId="18111" xr:uid="{84C3E0AD-267D-4531-9F14-16BA000856FE}"/>
    <cellStyle name="Normal 2 9 2 5 4" xfId="10564" xr:uid="{2D48B757-10C2-44D5-9D13-D6630200FCA6}"/>
    <cellStyle name="Normal 2 9 2 5 4 2" xfId="20944" xr:uid="{9E5DC150-175A-49E1-95A0-D9C2E168F842}"/>
    <cellStyle name="Normal 2 9 2 5 5" xfId="23617" xr:uid="{235E0E35-E516-4C73-8F56-488438A8219B}"/>
    <cellStyle name="Normal 2 9 2 5 6" xfId="12994" xr:uid="{EBFF9979-BDAF-4056-9939-7C4F71623F59}"/>
    <cellStyle name="Normal 2 9 2 6" xfId="2344" xr:uid="{00000000-0005-0000-0000-0000FC040000}"/>
    <cellStyle name="Normal 2 9 2 6 2" xfId="7470" xr:uid="{A3825031-8A35-4751-8319-16D4250773A9}"/>
    <cellStyle name="Normal 2 9 2 6 2 2" xfId="17850" xr:uid="{6A6D7382-3B15-4E63-A0C5-35AE511A4D28}"/>
    <cellStyle name="Normal 2 9 2 6 3" xfId="10303" xr:uid="{6C9F06F4-90AC-4A47-8BE9-19945091BC32}"/>
    <cellStyle name="Normal 2 9 2 6 3 2" xfId="20683" xr:uid="{752FD9A0-BE7C-48C3-B6D8-DE200E7B8317}"/>
    <cellStyle name="Normal 2 9 2 6 4" xfId="23979" xr:uid="{882BB1E2-213A-40B5-801C-F92C8B2F8CAB}"/>
    <cellStyle name="Normal 2 9 2 6 5" xfId="15017" xr:uid="{454A5831-CC45-4159-9566-0B45C4292BCE}"/>
    <cellStyle name="Normal 2 9 2 7" xfId="3856" xr:uid="{84458B14-819A-4001-A5E2-AA7DE137479C}"/>
    <cellStyle name="Normal 2 9 2 7 2" xfId="8687" xr:uid="{7C231452-00D8-44C5-850F-2F5CF8904CAD}"/>
    <cellStyle name="Normal 2 9 2 7 2 2" xfId="19067" xr:uid="{57B9845F-62D3-4CBC-BB13-8F55090DAEFE}"/>
    <cellStyle name="Normal 2 9 2 7 3" xfId="11520" xr:uid="{099BBE67-BED5-46EE-A703-C1CC2A10DAD7}"/>
    <cellStyle name="Normal 2 9 2 7 3 2" xfId="21900" xr:uid="{CCEB56CF-F371-4221-BA1B-97CB9CFBBB55}"/>
    <cellStyle name="Normal 2 9 2 7 4" xfId="16234" xr:uid="{7988E97A-6A84-4E79-ACD1-EF42CE5806AC}"/>
    <cellStyle name="Normal 2 9 2 8" xfId="5188" xr:uid="{07B9A2AF-5381-4C50-BB18-E66CF69E1F35}"/>
    <cellStyle name="Normal 2 9 2 8 2" xfId="14485" xr:uid="{594BB21B-5250-4B9D-BCAA-F58B21B491EC}"/>
    <cellStyle name="Normal 2 9 2 9" xfId="6938" xr:uid="{10380160-24E4-4287-B345-BB123C557CF3}"/>
    <cellStyle name="Normal 2 9 2 9 2" xfId="17318" xr:uid="{6910957C-21B0-45DC-86B8-B601CB266F32}"/>
    <cellStyle name="Normal 2 9 3" xfId="839" xr:uid="{00000000-0005-0000-0000-0000F3040000}"/>
    <cellStyle name="Normal 2 9 3 2" xfId="3269" xr:uid="{00000000-0005-0000-0000-000003050000}"/>
    <cellStyle name="Normal 2 9 3 2 2" xfId="6326" xr:uid="{BBC012F7-9A7D-49DD-8FF5-40D30FC91CF8}"/>
    <cellStyle name="Normal 2 9 3 2 2 2" xfId="23645" xr:uid="{1C18D9CE-FF64-4E6C-9490-310C9DBD14D3}"/>
    <cellStyle name="Normal 2 9 3 2 2 3" xfId="25863" xr:uid="{E38453D7-3CA2-4BCD-A759-A27ED0D7C85F}"/>
    <cellStyle name="Normal 2 9 3 2 2 4" xfId="15895" xr:uid="{5D0B3E18-45EC-4A34-999C-A38B5D11956C}"/>
    <cellStyle name="Normal 2 9 3 2 3" xfId="8348" xr:uid="{6FE1859B-1F4B-4AE5-B006-253E9A85D689}"/>
    <cellStyle name="Normal 2 9 3 2 3 2" xfId="28892" xr:uid="{DB4F1271-2971-47BB-9434-EBC1A9A77D51}"/>
    <cellStyle name="Normal 2 9 3 2 3 3" xfId="18728" xr:uid="{A08FB64C-FD02-4DE1-98B2-CC76AD59860A}"/>
    <cellStyle name="Normal 2 9 3 2 4" xfId="11181" xr:uid="{D1F60B17-0A0A-48B6-B3F6-A364C2E8A65E}"/>
    <cellStyle name="Normal 2 9 3 2 4 2" xfId="21561" xr:uid="{F691DC2F-37A1-4850-B6B6-294ABF216EC7}"/>
    <cellStyle name="Normal 2 9 3 2 5" xfId="23449" xr:uid="{A902EA6F-8779-467F-A0AB-F89FA1D314DA}"/>
    <cellStyle name="Normal 2 9 3 2 6" xfId="13816" xr:uid="{2EF0206B-D1E4-49DF-A0B2-624BAFABC794}"/>
    <cellStyle name="Normal 2 9 3 3" xfId="2757" xr:uid="{00000000-0005-0000-0000-000004050000}"/>
    <cellStyle name="Normal 2 9 3 3 2" xfId="5974" xr:uid="{EE14B9B9-556B-4E73-97A6-A602B420A67B}"/>
    <cellStyle name="Normal 2 9 3 3 2 2" xfId="26396" xr:uid="{8A300D6B-CBD2-4CC9-A53A-F97F14E934C1}"/>
    <cellStyle name="Normal 2 9 3 3 2 3" xfId="15427" xr:uid="{1FAAA7AB-A683-47F0-8721-44B50F7F608B}"/>
    <cellStyle name="Normal 2 9 3 3 3" xfId="7880" xr:uid="{9D10ADB1-B487-465E-8521-091EAA3B6159}"/>
    <cellStyle name="Normal 2 9 3 3 3 2" xfId="18260" xr:uid="{7A07D050-F54B-44A6-B0AA-F357C660692E}"/>
    <cellStyle name="Normal 2 9 3 3 4" xfId="10713" xr:uid="{A57E7F78-0E3F-45A7-BA96-B8F956BEFD7B}"/>
    <cellStyle name="Normal 2 9 3 3 4 2" xfId="21093" xr:uid="{6F769498-F9B3-4DF4-830D-1FAC4D3441B0}"/>
    <cellStyle name="Normal 2 9 3 3 5" xfId="24393" xr:uid="{9C2732CD-0C98-47E4-8332-7F5C415C6F25}"/>
    <cellStyle name="Normal 2 9 3 3 6" xfId="13201" xr:uid="{382F7612-55F2-48F9-B04C-497CD00DF9FE}"/>
    <cellStyle name="Normal 2 9 3 4" xfId="4176" xr:uid="{6C57CACD-054E-48B2-A048-29786C24F379}"/>
    <cellStyle name="Normal 2 9 3 4 2" xfId="8947" xr:uid="{F8F2A1C3-DE61-448C-88ED-75D178793C21}"/>
    <cellStyle name="Normal 2 9 3 4 2 2" xfId="29037" xr:uid="{9B6DF6C0-F95C-461C-A3E5-633655C6CFFA}"/>
    <cellStyle name="Normal 2 9 3 4 2 3" xfId="19327" xr:uid="{108B8A07-2F86-434C-8E61-03419833586D}"/>
    <cellStyle name="Normal 2 9 3 4 3" xfId="11780" xr:uid="{BF76D129-6B8D-483E-AB44-23C8CC66B708}"/>
    <cellStyle name="Normal 2 9 3 4 3 2" xfId="22160" xr:uid="{4F7FD296-5668-47CF-84E4-4F6E07AA5347}"/>
    <cellStyle name="Normal 2 9 3 4 4" xfId="23023" xr:uid="{2720F342-B677-4933-B845-E4A73983D0D3}"/>
    <cellStyle name="Normal 2 9 3 4 5" xfId="16494" xr:uid="{1A872D12-5750-4868-B7D1-42CBA1351032}"/>
    <cellStyle name="Normal 2 9 3 5" xfId="5190" xr:uid="{5339BEE7-49BF-4EED-8093-076FF44C11A1}"/>
    <cellStyle name="Normal 2 9 3 5 2" xfId="28359" xr:uid="{18FB857A-43C8-481D-8EDE-42C5616E6A78}"/>
    <cellStyle name="Normal 2 9 3 5 3" xfId="14487" xr:uid="{BB94EF29-4372-4B52-A3B4-CAF5219F54BF}"/>
    <cellStyle name="Normal 2 9 3 6" xfId="6940" xr:uid="{6706ADBA-47C3-45D1-98BA-070E553BC50D}"/>
    <cellStyle name="Normal 2 9 3 6 2" xfId="17320" xr:uid="{16BC5282-6013-4F36-A49D-EF1DCD57E844}"/>
    <cellStyle name="Normal 2 9 3 7" xfId="9773" xr:uid="{765AB162-B962-473F-8533-4F365D25A101}"/>
    <cellStyle name="Normal 2 9 3 7 2" xfId="20153" xr:uid="{FA141201-5DC3-40D7-B45E-56E5963C75AA}"/>
    <cellStyle name="Normal 2 9 3 8" xfId="23561" xr:uid="{98595726-F428-4B11-B725-2105F6E0049B}"/>
    <cellStyle name="Normal 2 9 3 9" xfId="12735" xr:uid="{9693C5B5-154F-4ECD-B366-CF4444A44404}"/>
    <cellStyle name="Normal 2 9 4" xfId="840" xr:uid="{00000000-0005-0000-0000-0000F4040000}"/>
    <cellStyle name="Normal 2 9 4 2" xfId="4502" xr:uid="{F552828F-4638-433C-95A0-F70F96FF42C6}"/>
    <cellStyle name="Normal 2 9 4 2 2" xfId="9273" xr:uid="{8B5882C0-34B7-4018-B8AF-8A9666E84A30}"/>
    <cellStyle name="Normal 2 9 4 2 2 2" xfId="29256" xr:uid="{3A41186D-EB5D-4BF6-BAF2-DC3012D4F2F9}"/>
    <cellStyle name="Normal 2 9 4 2 2 3" xfId="19653" xr:uid="{2EEE7974-63E8-4333-B47E-0810051F19DB}"/>
    <cellStyle name="Normal 2 9 4 2 3" xfId="12106" xr:uid="{77FFCCCE-B339-49A3-AF57-6C591B460D33}"/>
    <cellStyle name="Normal 2 9 4 2 3 2" xfId="22486" xr:uid="{02ECC56F-030A-45B7-B5A5-4889A9B0C6DF}"/>
    <cellStyle name="Normal 2 9 4 2 4" xfId="23150" xr:uid="{1B612711-E694-403C-8DA7-3C97E3C646DC}"/>
    <cellStyle name="Normal 2 9 4 2 5" xfId="16820" xr:uid="{B78AA123-AC1B-44A7-8A77-2E25735F9C80}"/>
    <cellStyle name="Normal 2 9 4 3" xfId="5191" xr:uid="{72D4440E-BC3A-4554-9FB6-A1D858FC9D2E}"/>
    <cellStyle name="Normal 2 9 4 3 2" xfId="26203" xr:uid="{0A911DBC-6518-4F42-A5C9-14C7CC68276A}"/>
    <cellStyle name="Normal 2 9 4 3 3" xfId="14488" xr:uid="{FC52A404-F2D5-4898-B6ED-8CCCAF81E21C}"/>
    <cellStyle name="Normal 2 9 4 4" xfId="6941" xr:uid="{D4EB3F78-59DE-47CB-9C01-1E493E674689}"/>
    <cellStyle name="Normal 2 9 4 4 2" xfId="17321" xr:uid="{B116099D-E97C-496D-A06A-32D374CD2B84}"/>
    <cellStyle name="Normal 2 9 4 5" xfId="9774" xr:uid="{A72709CB-35E5-428D-AD5E-8448C8835858}"/>
    <cellStyle name="Normal 2 9 4 5 2" xfId="20154" xr:uid="{BD1FFA4C-667D-4073-82BA-12518B20D366}"/>
    <cellStyle name="Normal 2 9 4 6" xfId="23129" xr:uid="{9C2BDFD0-30EE-4EBC-A625-26ACF55129C4}"/>
    <cellStyle name="Normal 2 9 4 7" xfId="13817" xr:uid="{B2A2F5FB-83D0-425A-87BB-6FAD4739F9A2}"/>
    <cellStyle name="Normal 2 9 5" xfId="2917" xr:uid="{00000000-0005-0000-0000-000006050000}"/>
    <cellStyle name="Normal 2 9 5 2" xfId="6102" xr:uid="{58528CC1-6AD2-4279-88B3-36D6609DF850}"/>
    <cellStyle name="Normal 2 9 5 2 2" xfId="24074" xr:uid="{C2C5EE96-9995-440E-9BAB-6728372E79CC}"/>
    <cellStyle name="Normal 2 9 5 2 3" xfId="26763" xr:uid="{B71227A7-8E15-40FE-AB6C-C312F130A5E3}"/>
    <cellStyle name="Normal 2 9 5 2 4" xfId="15580" xr:uid="{BC502C78-C287-4AAA-B2B4-855DDE2775FC}"/>
    <cellStyle name="Normal 2 9 5 3" xfId="8033" xr:uid="{5BDB75E0-42B9-47B7-BC4F-32339D7EE5F4}"/>
    <cellStyle name="Normal 2 9 5 3 2" xfId="27594" xr:uid="{4DE08653-E695-4105-8FAF-2EC4861B3D14}"/>
    <cellStyle name="Normal 2 9 5 3 3" xfId="18413" xr:uid="{4E72B610-0225-4948-95A6-B8293541BCC2}"/>
    <cellStyle name="Normal 2 9 5 4" xfId="10866" xr:uid="{32AA6B69-933E-4213-BBD8-E8160E16B6D4}"/>
    <cellStyle name="Normal 2 9 5 4 2" xfId="21246" xr:uid="{F35A2EDB-01FD-4EF0-997D-CE0011391BF6}"/>
    <cellStyle name="Normal 2 9 5 5" xfId="22952" xr:uid="{98F40136-10FD-4A5D-954E-95D1BD6B1790}"/>
    <cellStyle name="Normal 2 9 5 6" xfId="13433" xr:uid="{6FF45A3C-E951-49D1-9CC8-9EC9CB2C2C99}"/>
    <cellStyle name="Normal 2 9 6" xfId="2444" xr:uid="{00000000-0005-0000-0000-000007050000}"/>
    <cellStyle name="Normal 2 9 6 2" xfId="5737" xr:uid="{C0BED993-F139-4C6B-A792-E132324F2C14}"/>
    <cellStyle name="Normal 2 9 6 2 2" xfId="26272" xr:uid="{E224AED6-5478-4071-AAE4-531DAAE09ED8}"/>
    <cellStyle name="Normal 2 9 6 2 3" xfId="15115" xr:uid="{C4B322CF-7FF4-46FB-9710-2B9CF49427F9}"/>
    <cellStyle name="Normal 2 9 6 3" xfId="7568" xr:uid="{6E09B0F8-1818-40FD-B0B9-2BE03937EBA0}"/>
    <cellStyle name="Normal 2 9 6 3 2" xfId="17948" xr:uid="{A2D2891C-9A94-42CD-AE40-9576749EACD4}"/>
    <cellStyle name="Normal 2 9 6 4" xfId="10401" xr:uid="{FAF89A14-3615-4B8B-9728-F0D7110BDD46}"/>
    <cellStyle name="Normal 2 9 6 4 2" xfId="20781" xr:uid="{BF8F50E0-AEAA-451D-B4EA-D6C5391055A7}"/>
    <cellStyle name="Normal 2 9 6 5" xfId="23770" xr:uid="{E27B1D7E-8871-4391-9BAF-DCBA9D83669B}"/>
    <cellStyle name="Normal 2 9 6 6" xfId="12831" xr:uid="{06E2C9D0-79AB-4E4D-B154-4572A5AC5714}"/>
    <cellStyle name="Normal 2 9 7" xfId="2198" xr:uid="{00000000-0005-0000-0000-0000FB040000}"/>
    <cellStyle name="Normal 2 9 7 2" xfId="7324" xr:uid="{EA8C2445-2A00-4AF1-8B3A-62B72269B8D5}"/>
    <cellStyle name="Normal 2 9 7 2 2" xfId="17704" xr:uid="{575865A4-C903-444A-BEFF-E672E9F80B26}"/>
    <cellStyle name="Normal 2 9 7 3" xfId="10157" xr:uid="{F12035F6-C739-489C-9EFC-F90E08ECF96A}"/>
    <cellStyle name="Normal 2 9 7 3 2" xfId="20537" xr:uid="{2453241E-7F61-4AE6-844D-52675AF13A67}"/>
    <cellStyle name="Normal 2 9 7 4" xfId="23372" xr:uid="{9E8031DF-A2E9-4D45-BFC8-2E12170B31A2}"/>
    <cellStyle name="Normal 2 9 7 5" xfId="14871" xr:uid="{E01FAD09-3F53-4B7B-A156-7DBA1FBB85AD}"/>
    <cellStyle name="Normal 2 9 8" xfId="3954" xr:uid="{CED8D824-48D3-4AEF-8F7F-55717388E9E6}"/>
    <cellStyle name="Normal 2 9 8 2" xfId="8785" xr:uid="{C9D54B9E-2B71-467B-A443-019A549ED388}"/>
    <cellStyle name="Normal 2 9 8 2 2" xfId="19165" xr:uid="{AF764DA1-8EEC-4F37-BAFF-823F4512B564}"/>
    <cellStyle name="Normal 2 9 8 3" xfId="11618" xr:uid="{4D51BDD7-64D1-4472-9612-C42DAC1C76C4}"/>
    <cellStyle name="Normal 2 9 8 3 2" xfId="21998" xr:uid="{DF92F74E-7642-42AD-AA75-8CBC2EDD46C4}"/>
    <cellStyle name="Normal 2 9 8 4" xfId="16332" xr:uid="{DEB08D9E-3D2C-4A32-A794-F6E6A1CE67C3}"/>
    <cellStyle name="Normal 2 9 9" xfId="5187" xr:uid="{FC4BB2AD-7E18-4984-98C0-6FFD72EC7400}"/>
    <cellStyle name="Normal 2 9 9 2" xfId="14484" xr:uid="{FD71FD44-744A-47E9-9921-B8D7F3880453}"/>
    <cellStyle name="Normal 20" xfId="12252" xr:uid="{27372840-47D8-489B-95A7-2CD989EBD34B}"/>
    <cellStyle name="Normal 20 2" xfId="22632" xr:uid="{40D62CA8-3A96-48B0-BE9D-F7CE8F4D3E78}"/>
    <cellStyle name="Normal 21" xfId="12383" xr:uid="{FF094764-875A-4C99-A567-5596200E8909}"/>
    <cellStyle name="Normal 22" xfId="12382" xr:uid="{8C915B8E-2FA3-4DC4-BD95-7A870649C7C0}"/>
    <cellStyle name="Normal 23" xfId="30098" xr:uid="{C20B993B-01C2-4C51-8F98-6A9CBB8E2F4D}"/>
    <cellStyle name="Normal 23 2" xfId="30395" xr:uid="{287CA121-5416-4078-9572-C7B4DE184957}"/>
    <cellStyle name="Normal 23 3" xfId="31721" xr:uid="{23061F0C-4409-4E5F-A960-26EABC21E703}"/>
    <cellStyle name="Normal 24" xfId="31723" xr:uid="{4AD80940-F9FE-4312-92C2-BB9034C34D3B}"/>
    <cellStyle name="Normal 25" xfId="30097" xr:uid="{07506169-A6FD-44A0-8C52-1A1EF451F172}"/>
    <cellStyle name="Normal 26" xfId="30102" xr:uid="{7027CCDA-B9FD-43DE-A40A-182DF76F28F4}"/>
    <cellStyle name="Normal 27" xfId="31722" xr:uid="{4196B5BA-5EA7-4D8D-9D66-857889BD5159}"/>
    <cellStyle name="Normal 3" xfId="841" xr:uid="{00000000-0005-0000-0000-0000F5040000}"/>
    <cellStyle name="Normal 3 2" xfId="842" xr:uid="{00000000-0005-0000-0000-0000F6040000}"/>
    <cellStyle name="Normal 3 2 2" xfId="843" xr:uid="{00000000-0005-0000-0000-0000F7040000}"/>
    <cellStyle name="Normal 3 2 2 2" xfId="844" xr:uid="{00000000-0005-0000-0000-0000F8040000}"/>
    <cellStyle name="Normal 3 2 2 3" xfId="845" xr:uid="{00000000-0005-0000-0000-0000F9040000}"/>
    <cellStyle name="Normal 3 2 2 3 2" xfId="846" xr:uid="{00000000-0005-0000-0000-0000FA040000}"/>
    <cellStyle name="Normal 3 2 2 3 3" xfId="23222" xr:uid="{08D264DB-FBA0-4E76-A0A6-DD15CBF7F5DA}"/>
    <cellStyle name="Normal 3 2 2 4" xfId="847" xr:uid="{00000000-0005-0000-0000-0000FB040000}"/>
    <cellStyle name="Normal 3 2 2 4 2" xfId="848" xr:uid="{00000000-0005-0000-0000-0000FC040000}"/>
    <cellStyle name="Normal 3 2 2 4 3" xfId="3711" xr:uid="{00000000-0005-0000-0000-000069040000}"/>
    <cellStyle name="Normal 3 2 2 4 3 2" xfId="4803" xr:uid="{7E0E1DE2-FFD9-4B6C-A96E-E7DA851E3AAB}"/>
    <cellStyle name="Normal 3 2 2 4 3 3" xfId="30235" xr:uid="{B775CA85-A94A-4FA2-B016-4DD4E6773E9E}"/>
    <cellStyle name="Normal 3 2 2 4 3 3 2" xfId="31378" xr:uid="{FE22CF11-4570-4966-8D0D-C6F52D65F8E8}"/>
    <cellStyle name="Normal 3 2 2 4 3 4" xfId="31575" xr:uid="{D3F1F72C-C507-475E-BFC1-88BFEC9AABA6}"/>
    <cellStyle name="Normal 3 2 2 5" xfId="31262" xr:uid="{45F1AD26-CE1F-46C4-A103-5777DD7B21F9}"/>
    <cellStyle name="Normal 3 2 3" xfId="849" xr:uid="{00000000-0005-0000-0000-0000FD040000}"/>
    <cellStyle name="Normal 3 2 3 2" xfId="850" xr:uid="{00000000-0005-0000-0000-0000FE040000}"/>
    <cellStyle name="Normal 3 2 3 3" xfId="851" xr:uid="{00000000-0005-0000-0000-0000FF040000}"/>
    <cellStyle name="Normal 3 2 3 3 2" xfId="852" xr:uid="{00000000-0005-0000-0000-000000050000}"/>
    <cellStyle name="Normal 3 2 3 3 2 2" xfId="853" xr:uid="{00000000-0005-0000-0000-000001050000}"/>
    <cellStyle name="Normal 3 2 3 3 2 3" xfId="854" xr:uid="{00000000-0005-0000-0000-000002050000}"/>
    <cellStyle name="Normal 3 2 3 3 2 3 2" xfId="855" xr:uid="{00000000-0005-0000-0000-000003050000}"/>
    <cellStyle name="Normal 3 2 3 3 2 3 2 2" xfId="856" xr:uid="{00000000-0005-0000-0000-000004050000}"/>
    <cellStyle name="Normal 3 2 3 3 2 3 2 2 2" xfId="25719" xr:uid="{032D5C75-76E2-40CA-A12D-BA86BF6B3032}"/>
    <cellStyle name="Normal 3 2 3 3 2 3 2 2 3" xfId="25323" xr:uid="{42CBD767-BF5C-42DC-AAFD-E88B7DD8534B}"/>
    <cellStyle name="Normal 3 2 3 3 2 3 2 3" xfId="857" xr:uid="{00000000-0005-0000-0000-000005050000}"/>
    <cellStyle name="Normal 3 2 3 3 2 3 2 3 2" xfId="1988" xr:uid="{00000000-0005-0000-0000-000006050000}"/>
    <cellStyle name="Normal 3 2 3 3 2 3 2 3 3" xfId="3712" xr:uid="{00000000-0005-0000-0000-000073040000}"/>
    <cellStyle name="Normal 3 2 3 3 2 3 2 3 3 2" xfId="4698" xr:uid="{51E09282-E913-4ED6-8E0D-C413A5D4A1F2}"/>
    <cellStyle name="Normal 3 2 3 3 2 3 2 3 3 3" xfId="30236" xr:uid="{B4011CD2-DE1E-4B51-8A66-B3C8C7A5D421}"/>
    <cellStyle name="Normal 3 2 3 3 2 3 2 3 3 3 2" xfId="31379" xr:uid="{BE93AEFA-7DA3-4658-9FC8-146A8E24F6DB}"/>
    <cellStyle name="Normal 3 2 3 3 2 3 2 3 3 4" xfId="31576" xr:uid="{9B4EC05B-CF70-4662-9DB5-17BD8DAB0B95}"/>
    <cellStyle name="Normal 3 2 3 3 2 3 2 4" xfId="25758" xr:uid="{5EC9D443-D6FF-49B3-87CB-0CAAE76577FA}"/>
    <cellStyle name="Normal 3 2 3 3 2 3 3" xfId="858" xr:uid="{00000000-0005-0000-0000-000007050000}"/>
    <cellStyle name="Normal 3 2 3 3 2 3 4" xfId="2919" xr:uid="{00000000-0005-0000-0000-000014050000}"/>
    <cellStyle name="Normal 3 2 3 3 2 3 4 2" xfId="31291" xr:uid="{EB8BC9D9-A033-4C6E-8AEF-B73E94BB5D44}"/>
    <cellStyle name="Normal 3 2 3 3 2 3 5" xfId="2094" xr:uid="{00000000-0005-0000-0000-000008020000}"/>
    <cellStyle name="Normal 3 2 3 3 2 3 5 2" xfId="4649" xr:uid="{F5C0EA0D-9822-4FF4-BD48-55FE3EF7782D}"/>
    <cellStyle name="Normal 3 2 3 3 2 3 5 3" xfId="30174" xr:uid="{EFD41364-146C-4C8A-A23B-7D13531E8C1D}"/>
    <cellStyle name="Normal 3 2 3 3 2 3 5 3 2" xfId="31318" xr:uid="{B91B5B5F-A506-42B7-A20E-383BCA9FFAF5}"/>
    <cellStyle name="Normal 3 2 3 3 2 3 5 4" xfId="31514" xr:uid="{6D671EEF-9106-4A0F-AE0E-B3AC82C22655}"/>
    <cellStyle name="Normal 3 2 3 3 2 3 6" xfId="3957" xr:uid="{0E1DF840-3114-4679-8527-B4509133BFD3}"/>
    <cellStyle name="Normal 3 2 3 3 2 3 6 2" xfId="4702" xr:uid="{EBED180B-3325-462A-919B-62911980F3E3}"/>
    <cellStyle name="Normal 3 2 3 3 2 3 6 3" xfId="30296" xr:uid="{E136CEC1-43EF-4959-B635-DE56F5F46204}"/>
    <cellStyle name="Normal 3 2 3 3 2 3 6 3 2" xfId="31439" xr:uid="{56DB6537-5079-42DC-8C0E-B9EB0AF26203}"/>
    <cellStyle name="Normal 3 2 3 3 2 3 6 4" xfId="31636" xr:uid="{D8E5B5D1-0B28-44DE-9618-995E05721A23}"/>
    <cellStyle name="Normal 3 2 3 3 2 3 7" xfId="30117" xr:uid="{3A8EA0EB-6553-4DE0-BA6D-E554B6EEBC52}"/>
    <cellStyle name="Normal 3 2 3 3 2 3 7 2" xfId="30478" xr:uid="{12261BA5-6EBE-49C8-858C-4433B97E2B8F}"/>
    <cellStyle name="Normal 3 2 3 3 2 4" xfId="859" xr:uid="{00000000-0005-0000-0000-000008050000}"/>
    <cellStyle name="Normal 3 2 3 3 2 4 2" xfId="2918" xr:uid="{00000000-0005-0000-0000-000015050000}"/>
    <cellStyle name="Normal 3 2 3 3 2 4 3" xfId="23492" xr:uid="{8625022A-D38B-4880-84F6-02FA13E60E21}"/>
    <cellStyle name="Normal 3 2 3 3 2 4 3 2" xfId="29618" xr:uid="{0FEE1F9F-C76F-4B8E-A83F-EAD315906FD7}"/>
    <cellStyle name="Normal 3 2 3 3 2 4 3 3" xfId="29597" xr:uid="{ED318358-FA7F-4BE8-8DAF-D6F7186FE3D7}"/>
    <cellStyle name="Normal 3 2 3 3 2 4 3 3 2" xfId="29641" xr:uid="{6DF48563-C650-48F9-9DC2-55B9B6148D77}"/>
    <cellStyle name="Normal 3 2 3 3 2 4 3 3 3" xfId="30383" xr:uid="{BAC9BCB8-EF57-4DA4-B9C1-3F2B8C7FC657}"/>
    <cellStyle name="Normal 3 2 3 3 2 4 3 3 4" xfId="30370" xr:uid="{34267B84-BB81-4C12-8C46-473BBA220C20}"/>
    <cellStyle name="Normal 3 2 3 3 2 4 3 3 4 2" xfId="31709" xr:uid="{592A1166-586C-44C0-A573-38C22F19E4A2}"/>
    <cellStyle name="Normal 3 2 3 3 2 4 3 4" xfId="30353" xr:uid="{93657840-58F4-4379-9A8A-0046F497FB51}"/>
    <cellStyle name="Normal 3 2 3 3 2 4 3 4 2" xfId="31695" xr:uid="{A40DE0E8-AD45-4E9B-94C0-51490D3093FE}"/>
    <cellStyle name="Normal 3 2 3 3 2 5" xfId="2093" xr:uid="{00000000-0005-0000-0000-000006020000}"/>
    <cellStyle name="Normal 3 2 3 3 2 5 2" xfId="4666" xr:uid="{1B4AA995-6D1E-409F-BFE5-CBE6CD7AB94F}"/>
    <cellStyle name="Normal 3 2 3 3 2 5 3" xfId="30173" xr:uid="{5165A243-F4B8-4207-B6E2-4C6179B2331B}"/>
    <cellStyle name="Normal 3 2 3 3 2 5 3 2" xfId="31317" xr:uid="{FE81CBED-C272-45C6-9FD4-ED32FBB04F14}"/>
    <cellStyle name="Normal 3 2 3 3 2 5 4" xfId="31513" xr:uid="{00EFE9D6-E228-47B1-B203-283A8667D08C}"/>
    <cellStyle name="Normal 3 2 3 3 2 6" xfId="3956" xr:uid="{F8E8F1E1-BBD4-4256-B483-D824BDAE78F4}"/>
    <cellStyle name="Normal 3 2 3 3 2 6 2" xfId="4763" xr:uid="{9F42B403-8D69-4B35-A1B8-4F04141A4544}"/>
    <cellStyle name="Normal 3 2 3 3 2 6 3" xfId="30295" xr:uid="{C496E6E4-1282-47C2-B1C7-9961AE8A150D}"/>
    <cellStyle name="Normal 3 2 3 3 2 6 3 2" xfId="31438" xr:uid="{5A0EDD58-F48D-4E4E-BD06-54CD1EEB56F7}"/>
    <cellStyle name="Normal 3 2 3 3 2 6 4" xfId="31635" xr:uid="{C5452A9F-2C0C-47BC-AC38-CC8ACD830D2A}"/>
    <cellStyle name="Normal 3 2 3 3 2 7" xfId="30116" xr:uid="{019B4B8F-7996-40B8-8487-A11E7446390C}"/>
    <cellStyle name="Normal 3 2 3 3 2 7 2" xfId="30477" xr:uid="{A9A1F17C-F870-4AC2-99F8-4C92612CB29A}"/>
    <cellStyle name="Normal 3 2 3 3 3" xfId="860" xr:uid="{00000000-0005-0000-0000-000009050000}"/>
    <cellStyle name="Normal 3 2 3 3 4" xfId="861" xr:uid="{00000000-0005-0000-0000-00000A050000}"/>
    <cellStyle name="Normal 3 2 3 3 4 2" xfId="862" xr:uid="{00000000-0005-0000-0000-00000B050000}"/>
    <cellStyle name="Normal 3 2 3 3 4 2 2" xfId="863" xr:uid="{00000000-0005-0000-0000-00000C050000}"/>
    <cellStyle name="Normal 3 2 3 3 4 2 2 2" xfId="864" xr:uid="{00000000-0005-0000-0000-00000D050000}"/>
    <cellStyle name="Normal 3 2 3 3 4 2 2 2 2" xfId="1989" xr:uid="{00000000-0005-0000-0000-00000E050000}"/>
    <cellStyle name="Normal 3 2 3 3 4 2 2 2 2 2" xfId="30085" xr:uid="{89E53FE7-94C9-4D91-BBC4-6F94CBF85A44}"/>
    <cellStyle name="Normal 3 2 3 3 4 2 2 2 3" xfId="3713" xr:uid="{00000000-0005-0000-0000-00007A040000}"/>
    <cellStyle name="Normal 3 2 3 3 4 2 2 2 3 2" xfId="4774" xr:uid="{3EE6A992-6E14-412B-A546-1161B9E0D3AE}"/>
    <cellStyle name="Normal 3 2 3 3 4 2 2 2 3 3" xfId="30237" xr:uid="{86BCA4BE-8FF9-4E7A-B9DD-185C56EFBE75}"/>
    <cellStyle name="Normal 3 2 3 3 4 2 2 2 3 3 2" xfId="31380" xr:uid="{1A51DAD1-F532-4907-8058-33633595C8CE}"/>
    <cellStyle name="Normal 3 2 3 3 4 2 2 2 3 4" xfId="31577" xr:uid="{E311BA82-333E-46A3-AD01-6013A34DAC67}"/>
    <cellStyle name="Normal 3 2 3 3 4 2 2 2 4" xfId="24731" xr:uid="{08713468-6514-49F8-B4E6-F61F3C4FDA44}"/>
    <cellStyle name="Normal 3 2 3 3 4 2 2 3" xfId="1990" xr:uid="{00000000-0005-0000-0000-00000F050000}"/>
    <cellStyle name="Normal 3 2 3 3 4 2 2 4" xfId="22852" xr:uid="{FAB5457A-0A0A-428D-8F1B-DAFEE4F83219}"/>
    <cellStyle name="Normal 3 2 3 3 4 2 3" xfId="865" xr:uid="{00000000-0005-0000-0000-000010050000}"/>
    <cellStyle name="Normal 3 2 3 3 4 2 3 2" xfId="866" xr:uid="{00000000-0005-0000-0000-000011050000}"/>
    <cellStyle name="Normal 3 2 3 3 4 2 3 2 2" xfId="24503" xr:uid="{EE8B293B-87C8-42E1-AF32-679531BFDE2A}"/>
    <cellStyle name="Normal 3 2 3 3 4 2 3 2 3" xfId="25815" xr:uid="{7C09AC0D-5F28-421E-9E99-2079FC6A8637}"/>
    <cellStyle name="Normal 3 2 3 3 4 2 3 3" xfId="867" xr:uid="{00000000-0005-0000-0000-000012050000}"/>
    <cellStyle name="Normal 3 2 3 3 4 2 3 3 2" xfId="24081" xr:uid="{5907E1A0-6497-4B7D-B2B6-A65DF4324FD1}"/>
    <cellStyle name="Normal 3 2 3 3 4 2 3 3 3" xfId="24458" xr:uid="{1AA0180D-7B02-4838-9AC9-29190EA47CF7}"/>
    <cellStyle name="Normal 3 2 3 3 4 2 3 4" xfId="2096" xr:uid="{00000000-0005-0000-0000-00000E020000}"/>
    <cellStyle name="Normal 3 2 3 3 4 2 3 4 2" xfId="4715" xr:uid="{84F79AEF-86F1-430E-9A02-46E9B0EA2D4B}"/>
    <cellStyle name="Normal 3 2 3 3 4 2 3 4 3" xfId="30176" xr:uid="{DE26479C-16AF-4053-ADA2-2366C14A6988}"/>
    <cellStyle name="Normal 3 2 3 3 4 2 3 4 3 2" xfId="31320" xr:uid="{98ADDAB9-7E5D-4B1A-B857-1BF8F72E74B4}"/>
    <cellStyle name="Normal 3 2 3 3 4 2 3 4 4" xfId="31516" xr:uid="{C975A579-45FB-4F57-850C-66AA6B19B7DF}"/>
    <cellStyle name="Normal 3 2 3 3 4 2 3 5" xfId="25608" xr:uid="{AE0E7AAC-A35C-4739-83F7-24B2349D3A43}"/>
    <cellStyle name="Normal 3 2 3 3 4 2 3 6" xfId="30535" xr:uid="{5DF49D80-F591-4B6B-AC8D-0AA109DB5F47}"/>
    <cellStyle name="Normal 3 2 3 3 4 2 4" xfId="23281" xr:uid="{607B55E2-785A-4475-A5AF-715CB366B607}"/>
    <cellStyle name="Normal 3 2 3 3 4 3" xfId="868" xr:uid="{00000000-0005-0000-0000-000013050000}"/>
    <cellStyle name="Normal 3 2 3 3 4 4" xfId="2920" xr:uid="{00000000-0005-0000-0000-00001D050000}"/>
    <cellStyle name="Normal 3 2 3 3 4 4 2" xfId="31295" xr:uid="{324C98B1-8E30-4CDB-8616-21FD670B2E3A}"/>
    <cellStyle name="Normal 3 2 3 3 4 5" xfId="2095" xr:uid="{00000000-0005-0000-0000-00000B020000}"/>
    <cellStyle name="Normal 3 2 3 3 4 5 2" xfId="3808" xr:uid="{88D4B6F8-D038-4FA2-9B5E-8BA2B2639DFB}"/>
    <cellStyle name="Normal 3 2 3 3 4 5 3" xfId="30175" xr:uid="{CB02CBFB-77EE-4C98-92E6-6936F3E8C9D8}"/>
    <cellStyle name="Normal 3 2 3 3 4 5 3 2" xfId="31319" xr:uid="{F2C34778-01E7-4E78-BC6F-88ABEE2BEE7D}"/>
    <cellStyle name="Normal 3 2 3 3 4 5 4" xfId="31515" xr:uid="{A79C0C5A-7EDD-4B02-A14A-86F26A0520E9}"/>
    <cellStyle name="Normal 3 2 3 3 4 6" xfId="3958" xr:uid="{5C36214B-B9A0-42AD-97C5-679BC9758736}"/>
    <cellStyle name="Normal 3 2 3 3 4 6 2" xfId="4775" xr:uid="{C6EA1D90-BF83-4CD0-B22B-769466A8D247}"/>
    <cellStyle name="Normal 3 2 3 3 4 6 3" xfId="30297" xr:uid="{9F6F5CBA-D16F-48D0-91E5-EA178C3A599A}"/>
    <cellStyle name="Normal 3 2 3 3 4 6 3 2" xfId="31440" xr:uid="{A0375E49-2C8F-471E-911A-A63C71DA3145}"/>
    <cellStyle name="Normal 3 2 3 3 4 6 4" xfId="31637" xr:uid="{849E470A-FB03-4831-8FE0-135351CE5670}"/>
    <cellStyle name="Normal 3 2 3 3 4 7" xfId="30118" xr:uid="{21708935-4338-4B04-A5B4-2B12A5C766F5}"/>
    <cellStyle name="Normal 3 2 3 3 4 7 2" xfId="30479" xr:uid="{F378E57F-2EEC-4F55-AB97-A5FA15FB5A75}"/>
    <cellStyle name="Normal 3 2 3 3 5" xfId="869" xr:uid="{00000000-0005-0000-0000-000014050000}"/>
    <cellStyle name="Normal 3 2 3 3 5 2" xfId="870" xr:uid="{00000000-0005-0000-0000-000015050000}"/>
    <cellStyle name="Normal 3 2 3 3 5 3" xfId="3714" xr:uid="{00000000-0005-0000-0000-000081040000}"/>
    <cellStyle name="Normal 3 2 3 3 5 3 2" xfId="4788" xr:uid="{345DF071-92C4-4D83-A3A4-5CDB82EFF459}"/>
    <cellStyle name="Normal 3 2 3 3 5 3 2 2" xfId="27325" xr:uid="{36392154-9601-4751-B21A-9FC0AC69F7FB}"/>
    <cellStyle name="Normal 3 2 3 3 5 3 3" xfId="25726" xr:uid="{5EC24068-D279-40A6-85E3-7D41DE988994}"/>
    <cellStyle name="Normal 3 2 3 3 5 3 4" xfId="30238" xr:uid="{57A3C330-EEF1-4F13-A663-4A6AAFC7B558}"/>
    <cellStyle name="Normal 3 2 3 3 5 3 4 2" xfId="31381" xr:uid="{BFC026E1-24FA-40A5-A536-7FBCD1AA6124}"/>
    <cellStyle name="Normal 3 2 3 3 5 3 5" xfId="31578" xr:uid="{78178B15-934C-461A-998B-6869636634B9}"/>
    <cellStyle name="Normal 3 2 3 3 5 4" xfId="25711" xr:uid="{FCFAC2BB-862B-4984-8025-D41B2E849CF9}"/>
    <cellStyle name="Normal 3 2 3 4" xfId="871" xr:uid="{00000000-0005-0000-0000-000016050000}"/>
    <cellStyle name="Normal 3 2 3 4 2" xfId="872" xr:uid="{00000000-0005-0000-0000-000017050000}"/>
    <cellStyle name="Normal 3 2 3 4 3" xfId="873" xr:uid="{00000000-0005-0000-0000-000018050000}"/>
    <cellStyle name="Normal 3 2 3 4 3 2" xfId="874" xr:uid="{00000000-0005-0000-0000-000019050000}"/>
    <cellStyle name="Normal 3 2 3 4 3 2 2" xfId="875" xr:uid="{00000000-0005-0000-0000-00001A050000}"/>
    <cellStyle name="Normal 3 2 3 4 3 2 2 2" xfId="25786" xr:uid="{CF3F732A-3464-44B7-ACAC-54207065C4A1}"/>
    <cellStyle name="Normal 3 2 3 4 3 2 2 3" xfId="24090" xr:uid="{464BB80B-BDC8-41C8-913C-E7E41BB7A4DF}"/>
    <cellStyle name="Normal 3 2 3 4 3 2 3" xfId="876" xr:uid="{00000000-0005-0000-0000-00001B050000}"/>
    <cellStyle name="Normal 3 2 3 4 3 2 3 2" xfId="1991" xr:uid="{00000000-0005-0000-0000-00001C050000}"/>
    <cellStyle name="Normal 3 2 3 4 3 2 3 3" xfId="3715" xr:uid="{00000000-0005-0000-0000-000088040000}"/>
    <cellStyle name="Normal 3 2 3 4 3 2 3 3 2" xfId="4770" xr:uid="{3F5C8904-0CB7-4A62-A566-1B839756158A}"/>
    <cellStyle name="Normal 3 2 3 4 3 2 3 3 3" xfId="30239" xr:uid="{09A3577F-9760-4766-9C2F-D9019747DF4A}"/>
    <cellStyle name="Normal 3 2 3 4 3 2 3 3 3 2" xfId="31382" xr:uid="{A4473E79-1F75-4888-8BBE-EA2C63CD76A1}"/>
    <cellStyle name="Normal 3 2 3 4 3 2 3 3 4" xfId="31579" xr:uid="{4CCDC4C7-EF66-4862-AB6F-4192F6078FC6}"/>
    <cellStyle name="Normal 3 2 3 4 3 2 4" xfId="25824" xr:uid="{1A6B0C1D-1919-427D-8E6B-3883E899BAEA}"/>
    <cellStyle name="Normal 3 2 3 4 3 3" xfId="877" xr:uid="{00000000-0005-0000-0000-00001D050000}"/>
    <cellStyle name="Normal 3 2 3 4 3 4" xfId="2921" xr:uid="{00000000-0005-0000-0000-000023050000}"/>
    <cellStyle name="Normal 3 2 3 4 3 4 2" xfId="31284" xr:uid="{8B70590F-73CC-44E1-B466-2B324B3DBBCB}"/>
    <cellStyle name="Normal 3 2 3 4 3 5" xfId="2098" xr:uid="{00000000-0005-0000-0000-000012020000}"/>
    <cellStyle name="Normal 3 2 3 4 3 5 2" xfId="4671" xr:uid="{C7488697-347C-4027-9144-3C9AC3B4D98F}"/>
    <cellStyle name="Normal 3 2 3 4 3 5 3" xfId="30178" xr:uid="{72FD9D08-8B3A-4237-9D8B-137B965D383B}"/>
    <cellStyle name="Normal 3 2 3 4 3 5 3 2" xfId="31322" xr:uid="{45EA9506-8E31-4B6C-9642-21F6D94811EA}"/>
    <cellStyle name="Normal 3 2 3 4 3 5 4" xfId="31518" xr:uid="{57B4B3E7-6D59-438C-A24A-74EBC3100FE4}"/>
    <cellStyle name="Normal 3 2 3 4 3 6" xfId="3960" xr:uid="{D1FAA155-8172-43EB-ACF9-9A7AA25E3D6E}"/>
    <cellStyle name="Normal 3 2 3 4 3 6 2" xfId="4783" xr:uid="{8A9EA233-ABD3-42E4-B860-F2A4E0132FC1}"/>
    <cellStyle name="Normal 3 2 3 4 3 6 3" xfId="30299" xr:uid="{81B67AB2-71E6-4678-8CF3-9987E9088F9B}"/>
    <cellStyle name="Normal 3 2 3 4 3 6 3 2" xfId="31442" xr:uid="{A98CF9BE-AAE6-4825-8E47-7EAA17C2BBF3}"/>
    <cellStyle name="Normal 3 2 3 4 3 6 4" xfId="31639" xr:uid="{AAEDCB10-67E7-4420-AA2F-0DDA1928FE65}"/>
    <cellStyle name="Normal 3 2 3 4 3 7" xfId="30120" xr:uid="{B13A17FC-0920-42D9-BFD0-704A408A0A4C}"/>
    <cellStyle name="Normal 3 2 3 4 3 7 2" xfId="30481" xr:uid="{10C38449-8AAA-4472-A41E-21A90DBA3EF1}"/>
    <cellStyle name="Normal 3 2 3 4 4" xfId="878" xr:uid="{00000000-0005-0000-0000-00001E050000}"/>
    <cellStyle name="Normal 3 2 3 4 4 2" xfId="1992" xr:uid="{00000000-0005-0000-0000-00001F050000}"/>
    <cellStyle name="Normal 3 2 3 4 4 3" xfId="3716" xr:uid="{00000000-0005-0000-0000-00008B040000}"/>
    <cellStyle name="Normal 3 2 3 4 4 3 2" xfId="4730" xr:uid="{6712E95B-D981-4590-85C2-AC9FC672C3C9}"/>
    <cellStyle name="Normal 3 2 3 4 4 3 3" xfId="30240" xr:uid="{4F7F6943-EDBD-49B8-92F4-C7F6E5EFC9D8}"/>
    <cellStyle name="Normal 3 2 3 4 4 3 3 2" xfId="31383" xr:uid="{7D216875-FD6D-42D1-B93A-66F40255D01A}"/>
    <cellStyle name="Normal 3 2 3 4 4 3 4" xfId="31580" xr:uid="{E9786FEF-20D7-44D2-9C67-93A7FB8E137B}"/>
    <cellStyle name="Normal 3 2 3 4 5" xfId="2097" xr:uid="{00000000-0005-0000-0000-000010020000}"/>
    <cellStyle name="Normal 3 2 3 4 5 2" xfId="3778" xr:uid="{8B0DC8D1-7DE9-4171-A63D-3B65DE7CC539}"/>
    <cellStyle name="Normal 3 2 3 4 5 3" xfId="30177" xr:uid="{92251D01-4C43-436B-89CC-A84B9DD25DD4}"/>
    <cellStyle name="Normal 3 2 3 4 5 3 2" xfId="31321" xr:uid="{FCE2C500-F43A-4375-A00C-E81F083CEF3F}"/>
    <cellStyle name="Normal 3 2 3 4 5 4" xfId="31517" xr:uid="{EB794679-BCC2-4055-AC27-37AACFDD1FB4}"/>
    <cellStyle name="Normal 3 2 3 4 6" xfId="3959" xr:uid="{C6836599-ECCD-4EBB-AA38-ABF0279C67FA}"/>
    <cellStyle name="Normal 3 2 3 4 6 2" xfId="4748" xr:uid="{E32033F8-C2D4-4D9A-8197-D59BB0805FFB}"/>
    <cellStyle name="Normal 3 2 3 4 6 3" xfId="30298" xr:uid="{D8F87D88-0F19-481C-A1CC-3146338754DB}"/>
    <cellStyle name="Normal 3 2 3 4 6 3 2" xfId="31441" xr:uid="{B4A69638-323B-49E7-90F5-90FE0D97664A}"/>
    <cellStyle name="Normal 3 2 3 4 6 4" xfId="31638" xr:uid="{7FD9D19C-1E53-40EA-BF81-22379F781951}"/>
    <cellStyle name="Normal 3 2 3 4 7" xfId="30119" xr:uid="{2902EA16-525C-4490-96D7-08F0557F0425}"/>
    <cellStyle name="Normal 3 2 3 4 7 2" xfId="30480" xr:uid="{DF6E23B2-6945-41B0-8306-2F702DBA91A9}"/>
    <cellStyle name="Normal 3 2 3 5" xfId="2066" xr:uid="{00000000-0005-0000-0000-000003020000}"/>
    <cellStyle name="Normal 3 2 3 5 2" xfId="4737" xr:uid="{1DEEA62F-24B4-4396-B677-5B3167946642}"/>
    <cellStyle name="Normal 3 2 3 5 3" xfId="30165" xr:uid="{75BDF039-D1D0-4720-91AF-54BBB162394D}"/>
    <cellStyle name="Normal 3 2 3 5 3 2" xfId="30482" xr:uid="{7C8CED2E-CFB8-4B18-9B98-486CBBF1CEE6}"/>
    <cellStyle name="Normal 3 2 3 5 4" xfId="31505" xr:uid="{D2C494B6-B581-4571-B629-4078CCA1DF19}"/>
    <cellStyle name="Normal 3 2 3 6" xfId="30111" xr:uid="{2DA27080-57C7-488E-9E66-228C66F3BB6F}"/>
    <cellStyle name="Normal 3 2 3 6 2" xfId="30470" xr:uid="{CBE48B84-9220-4165-B20B-487010328F48}"/>
    <cellStyle name="Normal 3 2 4" xfId="879" xr:uid="{00000000-0005-0000-0000-000020050000}"/>
    <cellStyle name="Normal 3 2 4 2" xfId="880" xr:uid="{00000000-0005-0000-0000-000021050000}"/>
    <cellStyle name="Normal 3 2 4 3" xfId="881" xr:uid="{00000000-0005-0000-0000-000022050000}"/>
    <cellStyle name="Normal 3 2 4 3 2" xfId="882" xr:uid="{00000000-0005-0000-0000-000023050000}"/>
    <cellStyle name="Normal 3 2 4 3 2 2" xfId="883" xr:uid="{00000000-0005-0000-0000-000024050000}"/>
    <cellStyle name="Normal 3 2 4 3 2 2 2" xfId="25817" xr:uid="{3EF99F25-A57D-4DC0-97CB-91B0DD3F630F}"/>
    <cellStyle name="Normal 3 2 4 3 2 2 3" xfId="25694" xr:uid="{19CA29BA-DCD1-4906-9A5C-D706283E436C}"/>
    <cellStyle name="Normal 3 2 4 3 2 3" xfId="884" xr:uid="{00000000-0005-0000-0000-000025050000}"/>
    <cellStyle name="Normal 3 2 4 3 2 3 2" xfId="1993" xr:uid="{00000000-0005-0000-0000-000026050000}"/>
    <cellStyle name="Normal 3 2 4 3 2 3 3" xfId="3717" xr:uid="{00000000-0005-0000-0000-000092040000}"/>
    <cellStyle name="Normal 3 2 4 3 2 3 3 2" xfId="4700" xr:uid="{E7124F84-1902-4C52-813A-2AD87B201F7F}"/>
    <cellStyle name="Normal 3 2 4 3 2 3 3 3" xfId="30241" xr:uid="{FB3B0704-45A1-4B1D-8FF2-DBF25C1101E3}"/>
    <cellStyle name="Normal 3 2 4 3 2 3 3 3 2" xfId="31384" xr:uid="{C389EE42-3048-406A-ACE1-5B5798D31786}"/>
    <cellStyle name="Normal 3 2 4 3 2 3 3 4" xfId="31581" xr:uid="{E69F89CA-AEBA-4937-8B6F-1B0F7B1F1450}"/>
    <cellStyle name="Normal 3 2 4 3 2 4" xfId="23426" xr:uid="{F5F16304-98F9-4382-9EBD-05DA6A2307A4}"/>
    <cellStyle name="Normal 3 2 4 3 3" xfId="885" xr:uid="{00000000-0005-0000-0000-000027050000}"/>
    <cellStyle name="Normal 3 2 4 3 4" xfId="2923" xr:uid="{00000000-0005-0000-0000-00002A050000}"/>
    <cellStyle name="Normal 3 2 4 3 4 2" xfId="31286" xr:uid="{C5493F1B-7833-429B-A3F9-F86186048626}"/>
    <cellStyle name="Normal 3 2 4 3 5" xfId="2100" xr:uid="{00000000-0005-0000-0000-000016020000}"/>
    <cellStyle name="Normal 3 2 4 3 5 2" xfId="4686" xr:uid="{06BFEBE3-1397-400F-9E69-D60195609A34}"/>
    <cellStyle name="Normal 3 2 4 3 5 3" xfId="30180" xr:uid="{CAF84CE8-A6AE-4653-8439-E2C2CC100971}"/>
    <cellStyle name="Normal 3 2 4 3 5 3 2" xfId="31324" xr:uid="{CD2BA927-620B-4490-8DBC-65DFEFB5E7E2}"/>
    <cellStyle name="Normal 3 2 4 3 5 4" xfId="31520" xr:uid="{F7EE645A-A73D-47E9-8833-528052C962F3}"/>
    <cellStyle name="Normal 3 2 4 3 6" xfId="3963" xr:uid="{C9BE7447-0E91-41CB-9714-02F1C566D84A}"/>
    <cellStyle name="Normal 3 2 4 3 6 2" xfId="4787" xr:uid="{0C195683-FC3A-4228-8CFA-81C976438B43}"/>
    <cellStyle name="Normal 3 2 4 3 6 3" xfId="30301" xr:uid="{5B46428E-4B5D-4956-93B7-0F396B73A2B2}"/>
    <cellStyle name="Normal 3 2 4 3 6 3 2" xfId="31444" xr:uid="{5A6B4B77-3513-4B99-8042-BE10B0FA72A0}"/>
    <cellStyle name="Normal 3 2 4 3 6 4" xfId="31641" xr:uid="{B3547189-4D1A-4E73-AD27-78C5227CE173}"/>
    <cellStyle name="Normal 3 2 4 3 7" xfId="30122" xr:uid="{2FC8C8CB-77C8-4CE3-9500-8BBF0E8D3D67}"/>
    <cellStyle name="Normal 3 2 4 3 7 2" xfId="30484" xr:uid="{FF9CD143-3DC5-4E78-9669-CDD5E69991DD}"/>
    <cellStyle name="Normal 3 2 4 4" xfId="2922" xr:uid="{00000000-0005-0000-0000-00002B050000}"/>
    <cellStyle name="Normal 3 2 4 4 2" xfId="25746" xr:uid="{F4A474D2-41DD-4D0C-B5D7-FFDAF17C5566}"/>
    <cellStyle name="Normal 3 2 4 4 2 2" xfId="29625" xr:uid="{0DCF3C32-0EA3-482C-941C-B4A52CDFF34B}"/>
    <cellStyle name="Normal 3 2 4 4 2 3" xfId="29598" xr:uid="{193FC249-A10F-445C-95C0-0B33E7ED076A}"/>
    <cellStyle name="Normal 3 2 4 4 2 3 2" xfId="29642" xr:uid="{150E5878-774A-4368-848F-E3C08FDFC92C}"/>
    <cellStyle name="Normal 3 2 4 4 2 3 3" xfId="30384" xr:uid="{EAB09D60-EC65-4583-A401-605E05C9795F}"/>
    <cellStyle name="Normal 3 2 4 4 2 3 4" xfId="30371" xr:uid="{EC861FD9-BC0C-408C-9531-DE32A58E2953}"/>
    <cellStyle name="Normal 3 2 4 4 2 3 4 2" xfId="31710" xr:uid="{3FB41312-390E-4923-8C3C-F8147726A4F3}"/>
    <cellStyle name="Normal 3 2 4 4 2 4" xfId="30354" xr:uid="{C34059E2-DD63-4FD3-8EEB-54B190A38F45}"/>
    <cellStyle name="Normal 3 2 4 4 2 4 2" xfId="31696" xr:uid="{6DCD7FB8-B5FD-4C77-BBC6-EAED650E4CF3}"/>
    <cellStyle name="Normal 3 2 4 4 3" xfId="24727" xr:uid="{154F7FD8-B3F3-4487-878D-5A0175DAC264}"/>
    <cellStyle name="Normal 3 2 4 5" xfId="2099" xr:uid="{00000000-0005-0000-0000-000014020000}"/>
    <cellStyle name="Normal 3 2 4 5 2" xfId="4645" xr:uid="{3EC2113D-E49B-4038-9F23-778F9B5DB2AD}"/>
    <cellStyle name="Normal 3 2 4 5 3" xfId="30179" xr:uid="{8EA82334-E7EE-4E69-990C-4DEAF38099AA}"/>
    <cellStyle name="Normal 3 2 4 5 3 2" xfId="31323" xr:uid="{E9CBBCA5-54AD-468F-B466-AB0737888486}"/>
    <cellStyle name="Normal 3 2 4 5 4" xfId="31519" xr:uid="{B5FE814E-E042-40D9-B41A-A129B9C70AF7}"/>
    <cellStyle name="Normal 3 2 4 6" xfId="3962" xr:uid="{7B02E248-334A-4390-803D-03A9529B2562}"/>
    <cellStyle name="Normal 3 2 4 6 2" xfId="4816" xr:uid="{2DE6B781-6A0F-4C4A-A762-5BA32CF9F8AB}"/>
    <cellStyle name="Normal 3 2 4 6 3" xfId="30300" xr:uid="{DD7F06BC-48FB-45F1-B5D9-2F7DC116529F}"/>
    <cellStyle name="Normal 3 2 4 6 3 2" xfId="31443" xr:uid="{F10D9DC9-263D-4EE8-996D-1DD37EFF76EA}"/>
    <cellStyle name="Normal 3 2 4 6 4" xfId="31640" xr:uid="{BCC20E6B-1DD8-47F1-B716-180F52FE094F}"/>
    <cellStyle name="Normal 3 2 4 7" xfId="30121" xr:uid="{2CF31ED3-BF8A-4420-A35A-63A9374EE9CB}"/>
    <cellStyle name="Normal 3 2 4 7 2" xfId="30483" xr:uid="{E8D1DD0B-859F-4702-9615-4F14D8E78C95}"/>
    <cellStyle name="Normal 3 2 5" xfId="29570" xr:uid="{750150B5-C7CA-4EA6-BA0D-6C0AEF29E2A9}"/>
    <cellStyle name="Normal 3 2 5 2" xfId="29629" xr:uid="{FC40ABBD-3EDE-4371-9FF9-A208F204AC39}"/>
    <cellStyle name="Normal 3 2 5 2 2" xfId="31249" xr:uid="{F12AF8C4-3DE1-4158-AA8E-7806F3A8EF51}"/>
    <cellStyle name="Normal 3 2 5 2 3" xfId="30466" xr:uid="{A19572E5-C2FE-4995-B8C9-236F90541CCE}"/>
    <cellStyle name="Normal 3 2 5 3" xfId="29599" xr:uid="{4BE0FB2A-CFA3-46C2-A6F3-5BD4CCDE876F}"/>
    <cellStyle name="Normal 3 2 5 3 2" xfId="29643" xr:uid="{012C5423-63EC-45C8-AB0D-9143CDABBBAF}"/>
    <cellStyle name="Normal 3 2 5 3 3" xfId="30385" xr:uid="{61D53CD0-CA5E-4F77-91D4-46F773F8DF85}"/>
    <cellStyle name="Normal 3 2 5 3 4" xfId="30372" xr:uid="{901B8119-F76A-44E0-936C-BA78095F8F22}"/>
    <cellStyle name="Normal 3 2 5 3 4 2" xfId="31711" xr:uid="{48E12EBD-4D36-46FA-BCC1-A806C8B17EDF}"/>
    <cellStyle name="Normal 3 2 5 4" xfId="29633" xr:uid="{B70E0C93-0F24-4A65-9A4C-6AA94B1973D9}"/>
    <cellStyle name="Normal 3 2 5 5" xfId="30355" xr:uid="{8D54E739-13BE-4332-8917-3C2D88CE836D}"/>
    <cellStyle name="Normal 3 2 5 5 2" xfId="31243" xr:uid="{93394BE0-19B6-4E50-8418-A98C9A434D03}"/>
    <cellStyle name="Normal 3 2 5 5 3" xfId="31697" xr:uid="{59429AA2-65FA-427B-BCCC-AF076B796573}"/>
    <cellStyle name="Normal 3 2 6" xfId="30108" xr:uid="{E75C1CB2-D09F-4E20-9707-91B0AD896C89}"/>
    <cellStyle name="Normal 3 2 6 2" xfId="31494" xr:uid="{75618FDA-0DC1-449E-A37B-B4C7EE151DBA}"/>
    <cellStyle name="Normal 3 3" xfId="886" xr:uid="{00000000-0005-0000-0000-000028050000}"/>
    <cellStyle name="Normal 3 3 2" xfId="29571" xr:uid="{255EAE38-A587-454A-A10E-047DE88AEFA0}"/>
    <cellStyle name="Normal 3 4" xfId="29572" xr:uid="{2F3070F6-1C88-4374-9425-21AEE0A4DFFB}"/>
    <cellStyle name="Normal 3 4 2" xfId="29630" xr:uid="{56437A54-78A7-4336-835A-B2D545FA46F6}"/>
    <cellStyle name="Normal 3 4 3" xfId="29591" xr:uid="{8EA9A8F3-AE43-4EF4-960D-AD7C26FB738D}"/>
    <cellStyle name="Normal 4" xfId="887" xr:uid="{00000000-0005-0000-0000-000029050000}"/>
    <cellStyle name="Normal 4 10" xfId="888" xr:uid="{00000000-0005-0000-0000-00002A050000}"/>
    <cellStyle name="Normal 4 10 10" xfId="9776" xr:uid="{124714D4-58FE-4A1A-95C3-0A3FC13E102A}"/>
    <cellStyle name="Normal 4 10 10 2" xfId="20156" xr:uid="{75151CA6-0830-4718-974F-DA1C711EC993}"/>
    <cellStyle name="Normal 4 10 11" xfId="22799" xr:uid="{DF8820E2-133B-4E33-BD57-2890C0DB6BE3}"/>
    <cellStyle name="Normal 4 10 12" xfId="12578" xr:uid="{A0231339-5278-4006-B10A-D98724736073}"/>
    <cellStyle name="Normal 4 10 2" xfId="889" xr:uid="{00000000-0005-0000-0000-00002B050000}"/>
    <cellStyle name="Normal 4 10 2 2" xfId="890" xr:uid="{00000000-0005-0000-0000-00002C050000}"/>
    <cellStyle name="Normal 4 10 2 2 2" xfId="5195" xr:uid="{2F990ED6-C403-433B-9416-DF936D9A58B9}"/>
    <cellStyle name="Normal 4 10 2 2 2 2" xfId="25732" xr:uid="{8EAC1899-FCAE-42AF-B292-F3C46DB240FD}"/>
    <cellStyle name="Normal 4 10 2 2 2 3" xfId="27274" xr:uid="{A64401EC-5285-4578-B7C7-D6B097D78689}"/>
    <cellStyle name="Normal 4 10 2 2 2 4" xfId="14492" xr:uid="{E7C4EC7E-9AAD-49FD-B157-0C8E5BCC24FC}"/>
    <cellStyle name="Normal 4 10 2 2 3" xfId="6945" xr:uid="{52EE871B-7087-409F-9C4F-E922AA7F83F3}"/>
    <cellStyle name="Normal 4 10 2 2 3 2" xfId="27606" xr:uid="{EDB7409E-4EFD-4903-9940-6903E7494269}"/>
    <cellStyle name="Normal 4 10 2 2 3 3" xfId="26626" xr:uid="{BAC96558-61F5-4DE7-BDC4-B43C1B7A7531}"/>
    <cellStyle name="Normal 4 10 2 2 3 4" xfId="17325" xr:uid="{76CC529E-0A0D-42AD-81FA-974DF2153082}"/>
    <cellStyle name="Normal 4 10 2 2 4" xfId="9778" xr:uid="{DBBF66FF-173D-4216-935C-22F75CD999F5}"/>
    <cellStyle name="Normal 4 10 2 2 4 2" xfId="29406" xr:uid="{89B580D3-DD76-45DF-8750-08C22EC08327}"/>
    <cellStyle name="Normal 4 10 2 2 4 3" xfId="20158" xr:uid="{4ECA2B16-6E25-4D5B-AFA6-B30E1F70021C}"/>
    <cellStyle name="Normal 4 10 2 2 5" xfId="23920" xr:uid="{104E3D88-6CBC-44D8-B9F2-BEAC9DD3083B}"/>
    <cellStyle name="Normal 4 10 2 2 6" xfId="13818" xr:uid="{9E4BF900-B394-4381-A3AD-81D1670F5184}"/>
    <cellStyle name="Normal 4 10 2 3" xfId="2759" xr:uid="{00000000-0005-0000-0000-000031050000}"/>
    <cellStyle name="Normal 4 10 2 3 2" xfId="5976" xr:uid="{CD34A8B9-3B58-4C5E-9CD2-ACBBE4EE33D3}"/>
    <cellStyle name="Normal 4 10 2 3 2 2" xfId="27607" xr:uid="{57EC37BA-FA62-4027-8554-F8D55147A022}"/>
    <cellStyle name="Normal 4 10 2 3 2 3" xfId="15429" xr:uid="{AD4EA0E3-BDF6-4138-BDE3-11682B8BF146}"/>
    <cellStyle name="Normal 4 10 2 3 3" xfId="7882" xr:uid="{A88F4761-7BB3-4048-BEB8-B05CE1392E24}"/>
    <cellStyle name="Normal 4 10 2 3 3 2" xfId="18262" xr:uid="{4F2930A9-615B-4D19-A7D8-75C546950B3C}"/>
    <cellStyle name="Normal 4 10 2 3 4" xfId="10715" xr:uid="{1A351FCC-9811-46B5-BF3B-5BB71B02F51D}"/>
    <cellStyle name="Normal 4 10 2 3 4 2" xfId="21095" xr:uid="{003F525A-3718-4585-88D3-595F3991A7B1}"/>
    <cellStyle name="Normal 4 10 2 3 5" xfId="23268" xr:uid="{F222276F-E2A3-49D9-8473-5AB2636BB857}"/>
    <cellStyle name="Normal 4 10 2 3 6" xfId="13204" xr:uid="{F353F1D6-BE84-4FA7-99E5-62DCA8E8199A}"/>
    <cellStyle name="Normal 4 10 2 4" xfId="4177" xr:uid="{64D4522C-9833-489C-A11E-8967B3AE04DC}"/>
    <cellStyle name="Normal 4 10 2 4 2" xfId="8948" xr:uid="{4A4CF90D-1119-4D6F-9E60-40792F233AB2}"/>
    <cellStyle name="Normal 4 10 2 4 2 2" xfId="29038" xr:uid="{C6649890-FA54-4194-AFE2-7FB2A9751A0E}"/>
    <cellStyle name="Normal 4 10 2 4 2 3" xfId="19328" xr:uid="{E43D67DB-6AFB-4D7F-A589-3770049FB9B0}"/>
    <cellStyle name="Normal 4 10 2 4 3" xfId="11781" xr:uid="{4A9C5750-FFB1-49CA-96CA-C07EBA6AC803}"/>
    <cellStyle name="Normal 4 10 2 4 3 2" xfId="22161" xr:uid="{2468264E-ABFB-4540-9DD4-0F7D7AD581B4}"/>
    <cellStyle name="Normal 4 10 2 4 4" xfId="23560" xr:uid="{B21780F6-0BF4-45CE-A462-C823F73BF55B}"/>
    <cellStyle name="Normal 4 10 2 4 5" xfId="16495" xr:uid="{DAFC14F9-0A12-427D-99CD-D54784F738DB}"/>
    <cellStyle name="Normal 4 10 2 5" xfId="5194" xr:uid="{4C483B6D-F99C-4B05-A1C7-57FA01DAB4FE}"/>
    <cellStyle name="Normal 4 10 2 5 2" xfId="28294" xr:uid="{FEBE1B3F-2BA5-47F7-BDDB-4A373A169525}"/>
    <cellStyle name="Normal 4 10 2 5 3" xfId="14491" xr:uid="{47A2088D-36D2-43B9-BB01-2CE873797F06}"/>
    <cellStyle name="Normal 4 10 2 6" xfId="6944" xr:uid="{1812DBF2-AC43-42C8-BB06-3A4BCCF931A4}"/>
    <cellStyle name="Normal 4 10 2 6 2" xfId="17324" xr:uid="{BD41452F-9AA6-46CE-9258-469684009A0E}"/>
    <cellStyle name="Normal 4 10 2 7" xfId="9777" xr:uid="{38551E4C-25A5-4760-BDFD-02D162B85D0F}"/>
    <cellStyle name="Normal 4 10 2 7 2" xfId="20157" xr:uid="{FCFD3159-8091-4CAA-9037-3A42E64BE277}"/>
    <cellStyle name="Normal 4 10 2 8" xfId="23610" xr:uid="{7F941E2A-5B00-435A-803E-7194FC9FD7CA}"/>
    <cellStyle name="Normal 4 10 2 9" xfId="12736" xr:uid="{9CDAF916-CA42-4BCB-898B-C40C959CFE87}"/>
    <cellStyle name="Normal 4 10 3" xfId="891" xr:uid="{00000000-0005-0000-0000-00002D050000}"/>
    <cellStyle name="Normal 4 10 3 2" xfId="4503" xr:uid="{6D16362C-AFEA-486B-8920-367F7420926C}"/>
    <cellStyle name="Normal 4 10 3 2 2" xfId="9274" xr:uid="{99780004-FDCD-4A0B-8152-2B60D64E3786}"/>
    <cellStyle name="Normal 4 10 3 2 2 2" xfId="29257" xr:uid="{2F30D234-DB78-4265-8658-4B0C0ACB0F03}"/>
    <cellStyle name="Normal 4 10 3 2 2 3" xfId="19654" xr:uid="{B1679AD5-1DD9-4259-88D7-6A9BEE476E54}"/>
    <cellStyle name="Normal 4 10 3 2 3" xfId="12107" xr:uid="{50409475-3339-438E-80D2-61FED637081C}"/>
    <cellStyle name="Normal 4 10 3 2 3 2" xfId="22487" xr:uid="{F584AAFA-DE45-43FC-AAB2-E438922775AE}"/>
    <cellStyle name="Normal 4 10 3 2 4" xfId="22875" xr:uid="{997B49FD-8D98-4B16-80E4-A50EDD2F2198}"/>
    <cellStyle name="Normal 4 10 3 2 5" xfId="16821" xr:uid="{ABF2F5DB-F94C-4116-9E2C-9D552532713D}"/>
    <cellStyle name="Normal 4 10 3 3" xfId="5196" xr:uid="{B1CC3607-94B5-4810-A1F3-7395FF18D1D6}"/>
    <cellStyle name="Normal 4 10 3 3 2" xfId="26812" xr:uid="{DF47A49C-0534-4116-AF38-6B71D8670BF1}"/>
    <cellStyle name="Normal 4 10 3 3 3" xfId="28468" xr:uid="{444FA6A7-6F81-48B9-A252-972A6C01D4C5}"/>
    <cellStyle name="Normal 4 10 3 3 4" xfId="14493" xr:uid="{0A2C7E0F-5ACA-417E-80A8-ECD75776F153}"/>
    <cellStyle name="Normal 4 10 3 4" xfId="6946" xr:uid="{4CF10D0D-797B-4C01-A8B0-EA55739C4E27}"/>
    <cellStyle name="Normal 4 10 3 4 2" xfId="25987" xr:uid="{D21D2495-EC4E-44BB-94AE-D83A4A64BA0B}"/>
    <cellStyle name="Normal 4 10 3 4 3" xfId="27105" xr:uid="{D70869A4-D7A0-4CD3-B673-5D493D3B83D5}"/>
    <cellStyle name="Normal 4 10 3 4 4" xfId="17326" xr:uid="{9BAD3453-D6AB-4662-8C5A-2F959146F325}"/>
    <cellStyle name="Normal 4 10 3 5" xfId="9779" xr:uid="{31153C1E-094A-4FAD-A2C8-AED2E6C459AA}"/>
    <cellStyle name="Normal 4 10 3 5 2" xfId="29407" xr:uid="{4DE15F0B-35BB-4D38-A351-1ACED23A656C}"/>
    <cellStyle name="Normal 4 10 3 5 3" xfId="20159" xr:uid="{FD4E44EC-FD3D-4838-A3BF-0409A06AAEAC}"/>
    <cellStyle name="Normal 4 10 3 6" xfId="22989" xr:uid="{909C1C0E-4459-460F-951C-D2504AD3D7ED}"/>
    <cellStyle name="Normal 4 10 3 7" xfId="13819" xr:uid="{78C8ED3A-E916-42F1-9E5C-77BEA5976622}"/>
    <cellStyle name="Normal 4 10 4" xfId="892" xr:uid="{00000000-0005-0000-0000-00002E050000}"/>
    <cellStyle name="Normal 4 10 4 2" xfId="5197" xr:uid="{29225B61-10D6-49E4-B689-7DA29A6BC097}"/>
    <cellStyle name="Normal 4 10 4 2 2" xfId="24955" xr:uid="{AEE2E6C1-3E49-4E6D-88C0-09DAAF73B352}"/>
    <cellStyle name="Normal 4 10 4 2 3" xfId="26658" xr:uid="{A8DEA6AF-CFB8-44D7-88A6-3CE79EA9FEB1}"/>
    <cellStyle name="Normal 4 10 4 2 4" xfId="14494" xr:uid="{67D78960-714B-470E-9828-13225757EC63}"/>
    <cellStyle name="Normal 4 10 4 3" xfId="6947" xr:uid="{3512A52E-2E69-4AEB-A4C3-1CFB7C727ABA}"/>
    <cellStyle name="Normal 4 10 4 3 2" xfId="26557" xr:uid="{BDC09E19-A8DC-4F8A-839B-81911E093972}"/>
    <cellStyle name="Normal 4 10 4 3 3" xfId="17327" xr:uid="{65139410-F264-46EF-B0CB-80BB4D5CA6DD}"/>
    <cellStyle name="Normal 4 10 4 4" xfId="9780" xr:uid="{9A037222-1BFE-4570-BCCA-F6B2B6A7F055}"/>
    <cellStyle name="Normal 4 10 4 4 2" xfId="20160" xr:uid="{6F7FF800-D959-46B1-8723-FBFEA0A67264}"/>
    <cellStyle name="Normal 4 10 4 5" xfId="25037" xr:uid="{23F471A2-23CF-485A-9470-EB8A1B60AB72}"/>
    <cellStyle name="Normal 4 10 4 6" xfId="13434" xr:uid="{CF48DE48-ED86-4D90-A8D2-8D05C52D06FF}"/>
    <cellStyle name="Normal 4 10 5" xfId="2566" xr:uid="{00000000-0005-0000-0000-000034050000}"/>
    <cellStyle name="Normal 4 10 5 2" xfId="5834" xr:uid="{C063FE69-F0E2-4D45-A560-F5030001885F}"/>
    <cellStyle name="Normal 4 10 5 2 2" xfId="27253" xr:uid="{D2E07114-4D43-403F-A8D1-6F81A59FAB76}"/>
    <cellStyle name="Normal 4 10 5 2 3" xfId="15237" xr:uid="{D834FF16-A543-4408-8F3B-37AD9D7D2200}"/>
    <cellStyle name="Normal 4 10 5 3" xfId="7690" xr:uid="{2C1D8F17-BEC3-43B3-8BDF-5F14666295EC}"/>
    <cellStyle name="Normal 4 10 5 3 2" xfId="18070" xr:uid="{2B470397-D95B-4E23-BB26-A2E974794C44}"/>
    <cellStyle name="Normal 4 10 5 4" xfId="10523" xr:uid="{067679B1-BCB4-410A-8AA3-E3D744CAAEFF}"/>
    <cellStyle name="Normal 4 10 5 4 2" xfId="20903" xr:uid="{10588034-D425-43C5-89B9-4325837A8516}"/>
    <cellStyle name="Normal 4 10 5 5" xfId="23393" xr:uid="{2F2F2D2C-FA05-499B-AC2D-4792A25519FF}"/>
    <cellStyle name="Normal 4 10 5 6" xfId="12953" xr:uid="{229E4CD9-6EB7-4CD6-A1B1-887CC1AE238F}"/>
    <cellStyle name="Normal 4 10 6" xfId="2345" xr:uid="{00000000-0005-0000-0000-00002E050000}"/>
    <cellStyle name="Normal 4 10 6 2" xfId="7471" xr:uid="{4C75DB08-23F8-4CAF-ABBC-50AD2AC7055B}"/>
    <cellStyle name="Normal 4 10 6 2 2" xfId="28666" xr:uid="{3A3895A9-3B5F-45D0-A0E2-D3A24D46753B}"/>
    <cellStyle name="Normal 4 10 6 2 3" xfId="17851" xr:uid="{1B249912-E446-4B58-99F3-1998A4168EE2}"/>
    <cellStyle name="Normal 4 10 6 3" xfId="10304" xr:uid="{019AA4D4-5DAF-44D6-AC54-157997CAA51B}"/>
    <cellStyle name="Normal 4 10 6 3 2" xfId="20684" xr:uid="{BFE40670-4102-4F76-B79E-BD0D3BEDD483}"/>
    <cellStyle name="Normal 4 10 6 4" xfId="23918" xr:uid="{AFB31ABC-E8BD-41CA-A82D-D9A333DD9C47}"/>
    <cellStyle name="Normal 4 10 6 5" xfId="15018" xr:uid="{BEB35555-2A89-47A1-9F06-ED7C9DB51EF0}"/>
    <cellStyle name="Normal 4 10 7" xfId="3965" xr:uid="{B398D8AF-AF4D-4953-A867-252CD87A368E}"/>
    <cellStyle name="Normal 4 10 7 2" xfId="8788" xr:uid="{8009325E-848F-44CF-8CE7-93567544C7F0}"/>
    <cellStyle name="Normal 4 10 7 2 2" xfId="19168" xr:uid="{F9015C3A-97F9-40AC-AB6E-36EC3FAA1859}"/>
    <cellStyle name="Normal 4 10 7 3" xfId="11621" xr:uid="{3B9E4398-FE99-49EB-BEBD-84478FB70F66}"/>
    <cellStyle name="Normal 4 10 7 3 2" xfId="22001" xr:uid="{F1D371AA-EE04-4AC1-936E-CABB6B6751A1}"/>
    <cellStyle name="Normal 4 10 7 4" xfId="26387" xr:uid="{8DF31F90-53E0-4729-BD5F-E35C09717A45}"/>
    <cellStyle name="Normal 4 10 7 5" xfId="16335" xr:uid="{A15950AC-AE0A-4B55-ABE7-98852093A5BE}"/>
    <cellStyle name="Normal 4 10 8" xfId="5193" xr:uid="{28570514-D5C4-4905-B43B-63E1E8E56905}"/>
    <cellStyle name="Normal 4 10 8 2" xfId="14490" xr:uid="{50DA1219-777D-49E6-9D7E-F5CD8917938C}"/>
    <cellStyle name="Normal 4 10 9" xfId="6943" xr:uid="{5E75A7EC-434D-4DBD-819F-AAC90135CA2A}"/>
    <cellStyle name="Normal 4 10 9 2" xfId="17323" xr:uid="{3784540D-38F1-4BA6-9FE3-DFA0FD8CD5D0}"/>
    <cellStyle name="Normal 4 11" xfId="893" xr:uid="{00000000-0005-0000-0000-00002F050000}"/>
    <cellStyle name="Normal 4 11 10" xfId="23937" xr:uid="{A29A5C35-9497-4456-94B7-96B69D98276A}"/>
    <cellStyle name="Normal 4 11 11" xfId="12579" xr:uid="{6D83FB98-F686-4977-84D3-7788A74DA022}"/>
    <cellStyle name="Normal 4 11 2" xfId="894" xr:uid="{00000000-0005-0000-0000-000030050000}"/>
    <cellStyle name="Normal 4 11 2 2" xfId="3270" xr:uid="{00000000-0005-0000-0000-000037050000}"/>
    <cellStyle name="Normal 4 11 2 2 2" xfId="6327" xr:uid="{422257B6-64B6-4FD2-9169-C308AC37E45B}"/>
    <cellStyle name="Normal 4 11 2 2 2 2" xfId="27124" xr:uid="{F46424DB-376F-4411-A9D8-5605D89B692E}"/>
    <cellStyle name="Normal 4 11 2 2 2 3" xfId="26632" xr:uid="{DD024171-1188-40BE-8A31-1FE665EDBEA7}"/>
    <cellStyle name="Normal 4 11 2 2 2 4" xfId="15896" xr:uid="{97A83557-1579-438A-BFE1-094E8A17055E}"/>
    <cellStyle name="Normal 4 11 2 2 3" xfId="8349" xr:uid="{4569C23E-23A8-48A1-9133-B6C5EA369EA8}"/>
    <cellStyle name="Normal 4 11 2 2 3 2" xfId="28893" xr:uid="{BCF56927-59AB-4D53-A564-B32C950163A7}"/>
    <cellStyle name="Normal 4 11 2 2 3 3" xfId="18729" xr:uid="{C19E651D-1BFC-49D5-9552-22C808F0466F}"/>
    <cellStyle name="Normal 4 11 2 2 4" xfId="11182" xr:uid="{CC767DF2-F9B1-4098-924A-07048EBA91A7}"/>
    <cellStyle name="Normal 4 11 2 2 4 2" xfId="21562" xr:uid="{2CD66983-92E9-4B98-85FC-BBC62957B6BE}"/>
    <cellStyle name="Normal 4 11 2 2 5" xfId="24394" xr:uid="{AC710497-B596-40CF-B1B6-07673D4BCB8A}"/>
    <cellStyle name="Normal 4 11 2 2 6" xfId="13820" xr:uid="{9D6D4C85-F89E-4BAD-909D-3CEEAEE3060E}"/>
    <cellStyle name="Normal 4 11 2 3" xfId="4178" xr:uid="{A3D9FC9E-C884-4182-99A1-15D851A03328}"/>
    <cellStyle name="Normal 4 11 2 3 2" xfId="8949" xr:uid="{C7D67904-A6B5-4E58-A37E-C61881918787}"/>
    <cellStyle name="Normal 4 11 2 3 2 2" xfId="29039" xr:uid="{11405609-5EB2-410C-B25F-19EA09DFA030}"/>
    <cellStyle name="Normal 4 11 2 3 2 3" xfId="19329" xr:uid="{6AE5F748-CAC3-448E-B693-7E762FA3B88C}"/>
    <cellStyle name="Normal 4 11 2 3 3" xfId="11782" xr:uid="{7656FD9F-4FAD-40CE-A345-FB3061CF248B}"/>
    <cellStyle name="Normal 4 11 2 3 3 2" xfId="22162" xr:uid="{A54CC9F8-27FF-48D5-9D56-9F66588D7148}"/>
    <cellStyle name="Normal 4 11 2 3 4" xfId="25440" xr:uid="{BE5BA760-5708-4590-9737-59AD92AAA8C0}"/>
    <cellStyle name="Normal 4 11 2 3 5" xfId="16496" xr:uid="{EDA214D0-3AC0-41E4-B616-F2DF26D4EADC}"/>
    <cellStyle name="Normal 4 11 2 4" xfId="5199" xr:uid="{EF58BE6A-9D74-4955-A514-6CA8700A9761}"/>
    <cellStyle name="Normal 4 11 2 4 2" xfId="27747" xr:uid="{69DE0498-5475-4844-A90A-D921B160EFC8}"/>
    <cellStyle name="Normal 4 11 2 4 3" xfId="26360" xr:uid="{E6DE96F4-08A3-4961-9CB4-43EBCB6DE24A}"/>
    <cellStyle name="Normal 4 11 2 4 4" xfId="14496" xr:uid="{C972E08F-E1D7-4653-AD82-C092706F6C00}"/>
    <cellStyle name="Normal 4 11 2 5" xfId="6949" xr:uid="{007FB6E7-99CC-45B7-ACD4-30A70BB9F5BC}"/>
    <cellStyle name="Normal 4 11 2 5 2" xfId="28219" xr:uid="{FB989381-3645-4DDC-9DE2-E0E023733860}"/>
    <cellStyle name="Normal 4 11 2 5 3" xfId="17329" xr:uid="{471B6248-D563-42FC-A1C8-9DB1B363A447}"/>
    <cellStyle name="Normal 4 11 2 6" xfId="9782" xr:uid="{98266657-D830-4610-8642-E34883EA72F7}"/>
    <cellStyle name="Normal 4 11 2 6 2" xfId="20162" xr:uid="{49BA9DDC-07D8-4507-AF2B-3F39882F6F56}"/>
    <cellStyle name="Normal 4 11 2 7" xfId="25480" xr:uid="{ECF008C8-FC1C-4156-9A22-45B511EE75F9}"/>
    <cellStyle name="Normal 4 11 2 8" xfId="12737" xr:uid="{CE750F0B-A59A-4848-8DA5-C2DA04F39545}"/>
    <cellStyle name="Normal 4 11 3" xfId="895" xr:uid="{00000000-0005-0000-0000-000031050000}"/>
    <cellStyle name="Normal 4 11 3 2" xfId="5200" xr:uid="{2E1820E0-DE5F-4951-BE40-AF1BF1A5D85C}"/>
    <cellStyle name="Normal 4 11 3 2 2" xfId="24247" xr:uid="{C3DCA927-B467-4C00-A75E-43B6B016A296}"/>
    <cellStyle name="Normal 4 11 3 2 3" xfId="27241" xr:uid="{6E42BF50-B2C1-4048-8C98-9746AA620B1F}"/>
    <cellStyle name="Normal 4 11 3 2 4" xfId="14497" xr:uid="{663F1602-3A8D-4050-9CB9-361C7838F1F8}"/>
    <cellStyle name="Normal 4 11 3 3" xfId="6950" xr:uid="{973B1C10-A9BC-4745-B24D-13C25E42E6D2}"/>
    <cellStyle name="Normal 4 11 3 3 2" xfId="26570" xr:uid="{1DAFE79A-FE64-4642-B880-E98401DB157E}"/>
    <cellStyle name="Normal 4 11 3 3 3" xfId="28710" xr:uid="{75F174E4-2B25-4693-A6D5-871A4C36939D}"/>
    <cellStyle name="Normal 4 11 3 3 4" xfId="17330" xr:uid="{FEC46F4D-76FF-4B41-8C9D-7F4B291D7522}"/>
    <cellStyle name="Normal 4 11 3 4" xfId="9783" xr:uid="{EC7D2FDD-2E66-42A9-AC23-21C61A1E8C9A}"/>
    <cellStyle name="Normal 4 11 3 4 2" xfId="27751" xr:uid="{F3C55A00-23B5-4E74-9342-14BB92757CAF}"/>
    <cellStyle name="Normal 4 11 3 4 3" xfId="29408" xr:uid="{23CECA96-2D78-4419-AADB-1FA77B4D92E3}"/>
    <cellStyle name="Normal 4 11 3 4 4" xfId="20163" xr:uid="{FF34C308-F182-4723-B386-56478E6A88EF}"/>
    <cellStyle name="Normal 4 11 3 5" xfId="24592" xr:uid="{DF4D5370-9363-4815-A144-5ED2EF678EC5}"/>
    <cellStyle name="Normal 4 11 3 6" xfId="27720" xr:uid="{237FAA27-9CA0-450E-9D6F-0C0AB50910A1}"/>
    <cellStyle name="Normal 4 11 3 7" xfId="13435" xr:uid="{A0E6ECE3-32F4-42B3-A9FE-51B01B004F69}"/>
    <cellStyle name="Normal 4 11 4" xfId="2760" xr:uid="{00000000-0005-0000-0000-000039050000}"/>
    <cellStyle name="Normal 4 11 4 2" xfId="5977" xr:uid="{87A430AB-7C63-4393-8C18-8DE595F89E92}"/>
    <cellStyle name="Normal 4 11 4 2 2" xfId="28307" xr:uid="{31479A3D-AA0F-433C-B726-845ECA7A4BC0}"/>
    <cellStyle name="Normal 4 11 4 2 3" xfId="15430" xr:uid="{75316486-30EA-4BAD-8A8A-4DB3E06AE648}"/>
    <cellStyle name="Normal 4 11 4 3" xfId="7883" xr:uid="{59D3A377-8E3F-490C-AFC1-D62BE1481183}"/>
    <cellStyle name="Normal 4 11 4 3 2" xfId="18263" xr:uid="{7674B51C-0A1C-4E03-ABDF-45DA282D52AB}"/>
    <cellStyle name="Normal 4 11 4 4" xfId="10716" xr:uid="{C782FBDC-F705-474F-8D14-AA325DD20226}"/>
    <cellStyle name="Normal 4 11 4 4 2" xfId="21096" xr:uid="{600158EB-E64C-439A-929E-ACD4D2F9D856}"/>
    <cellStyle name="Normal 4 11 4 5" xfId="24949" xr:uid="{7FF11B45-EE3F-4E2E-9A33-BF5853286B4F}"/>
    <cellStyle name="Normal 4 11 4 6" xfId="13205" xr:uid="{460D5277-D7C3-45F0-8C8B-3F5DBB214757}"/>
    <cellStyle name="Normal 4 11 5" xfId="2346" xr:uid="{00000000-0005-0000-0000-000035050000}"/>
    <cellStyle name="Normal 4 11 5 2" xfId="7472" xr:uid="{A7C97C58-31CC-48D5-BFB5-342305988F1C}"/>
    <cellStyle name="Normal 4 11 5 2 2" xfId="26210" xr:uid="{A2A640B7-60A5-49CF-BE18-57135DF6ECC8}"/>
    <cellStyle name="Normal 4 11 5 2 3" xfId="17852" xr:uid="{DEF1BADF-27BA-40D9-9927-23D01BD0883B}"/>
    <cellStyle name="Normal 4 11 5 3" xfId="10305" xr:uid="{9E9C59F0-0F99-4144-8617-DC0696ED2F12}"/>
    <cellStyle name="Normal 4 11 5 3 2" xfId="20685" xr:uid="{0C5B0B88-29E2-46B6-9CA2-37732EDBCBE4}"/>
    <cellStyle name="Normal 4 11 5 4" xfId="25362" xr:uid="{81C3F1E4-9E0A-4E0A-A47A-CBC1B9184618}"/>
    <cellStyle name="Normal 4 11 5 5" xfId="15019" xr:uid="{DB74DC40-0A53-4821-AE60-5974F9179CC8}"/>
    <cellStyle name="Normal 4 11 6" xfId="3966" xr:uid="{D703879A-933B-41A7-9664-DAA4B46FCA44}"/>
    <cellStyle name="Normal 4 11 6 2" xfId="8789" xr:uid="{0149D366-A63E-4BD8-B369-D310338AE810}"/>
    <cellStyle name="Normal 4 11 6 2 2" xfId="28982" xr:uid="{62A53759-9DD3-459A-AB38-1EF4A4B0B2DA}"/>
    <cellStyle name="Normal 4 11 6 2 3" xfId="19169" xr:uid="{C3D1823F-54EF-4F86-84D8-24599B1B7392}"/>
    <cellStyle name="Normal 4 11 6 3" xfId="11622" xr:uid="{9C84C254-5ADB-4981-A58D-3707101C53F7}"/>
    <cellStyle name="Normal 4 11 6 3 2" xfId="22002" xr:uid="{C6B4FB51-3192-4CB1-83D5-9EA7767ED264}"/>
    <cellStyle name="Normal 4 11 6 4" xfId="26955" xr:uid="{ACEEAE4C-42A7-46E1-8B88-C05C490ABBA1}"/>
    <cellStyle name="Normal 4 11 6 5" xfId="16336" xr:uid="{6C119AF7-4A86-4498-8290-777197E2AC60}"/>
    <cellStyle name="Normal 4 11 7" xfId="5198" xr:uid="{FD4783AB-79C3-462C-A7FF-FAEA4D5C2554}"/>
    <cellStyle name="Normal 4 11 7 2" xfId="28178" xr:uid="{1653654F-B952-43C3-8408-1156CECA0D2A}"/>
    <cellStyle name="Normal 4 11 7 3" xfId="14495" xr:uid="{2C7E8C08-4106-4B1D-86AC-6D30513B53E4}"/>
    <cellStyle name="Normal 4 11 8" xfId="6948" xr:uid="{2D3ADE6F-1842-4DCA-B659-5658EE21816A}"/>
    <cellStyle name="Normal 4 11 8 2" xfId="17328" xr:uid="{09F1D264-CA33-4FD5-8177-CD4AC8AC82D8}"/>
    <cellStyle name="Normal 4 11 9" xfId="9781" xr:uid="{5CC4D5CD-5FF7-4908-8DE7-35F60A6F9315}"/>
    <cellStyle name="Normal 4 11 9 2" xfId="20161" xr:uid="{E34969DE-2D7D-4AB6-A25A-9CB7EBA817FC}"/>
    <cellStyle name="Normal 4 12" xfId="896" xr:uid="{00000000-0005-0000-0000-000032050000}"/>
    <cellStyle name="Normal 4 12 10" xfId="12580" xr:uid="{DCABE360-45B6-4EA3-B5F4-36017D22F2CC}"/>
    <cellStyle name="Normal 4 12 2" xfId="897" xr:uid="{00000000-0005-0000-0000-000033050000}"/>
    <cellStyle name="Normal 4 12 2 2" xfId="2924" xr:uid="{00000000-0005-0000-0000-00003C050000}"/>
    <cellStyle name="Normal 4 12 2 2 2" xfId="6103" xr:uid="{634A1D84-B3FF-4062-B730-9391367CEA8B}"/>
    <cellStyle name="Normal 4 12 2 2 2 2" xfId="27167" xr:uid="{6CEFEC1B-9FDD-49AE-9D25-3A2253BCED70}"/>
    <cellStyle name="Normal 4 12 2 2 2 3" xfId="28746" xr:uid="{1D2F5DE6-BEA4-4A5C-B0C7-7D184973EF21}"/>
    <cellStyle name="Normal 4 12 2 2 2 4" xfId="15581" xr:uid="{27B295EA-F7A8-45B4-AB68-556507B428EA}"/>
    <cellStyle name="Normal 4 12 2 2 3" xfId="8034" xr:uid="{616C26B3-947A-49FA-BD36-3B2A420356CF}"/>
    <cellStyle name="Normal 4 12 2 2 3 2" xfId="28458" xr:uid="{05AA4C15-B790-495B-8255-79ED4BFB713F}"/>
    <cellStyle name="Normal 4 12 2 2 3 3" xfId="18414" xr:uid="{7403AFF8-7A6D-4366-8E7B-04CB4DA435BF}"/>
    <cellStyle name="Normal 4 12 2 2 4" xfId="10867" xr:uid="{0B66BEA1-2DA0-4971-AF66-14DA741A6ABA}"/>
    <cellStyle name="Normal 4 12 2 2 4 2" xfId="21247" xr:uid="{9A9A3C3E-A45C-4BB5-AD82-E772F9CC6453}"/>
    <cellStyle name="Normal 4 12 2 2 5" xfId="24514" xr:uid="{04AB7646-A1EF-4009-8334-09BD6D6CBC7F}"/>
    <cellStyle name="Normal 4 12 2 2 6" xfId="13436" xr:uid="{625EDEB5-736B-4FA7-9D86-01E759B994F5}"/>
    <cellStyle name="Normal 4 12 2 3" xfId="5202" xr:uid="{B217F201-1C7B-45FA-A90D-4F20461B5B19}"/>
    <cellStyle name="Normal 4 12 2 3 2" xfId="25721" xr:uid="{AA7395DA-514E-4EC9-B956-A8C021B2863E}"/>
    <cellStyle name="Normal 4 12 2 3 3" xfId="28388" xr:uid="{64F7476D-DA2B-4C85-830C-601C77AECF00}"/>
    <cellStyle name="Normal 4 12 2 3 4" xfId="14499" xr:uid="{26027C43-C40B-400B-AE4D-8C8B51EBBF56}"/>
    <cellStyle name="Normal 4 12 2 4" xfId="6952" xr:uid="{2DF026E7-287B-46D0-B40E-31BC81BB5547}"/>
    <cellStyle name="Normal 4 12 2 4 2" xfId="26893" xr:uid="{285CBFB0-56D2-43FA-9CDA-49B0387CB8AB}"/>
    <cellStyle name="Normal 4 12 2 4 3" xfId="26339" xr:uid="{F75AB44A-7251-4C39-8A84-FF4B43878775}"/>
    <cellStyle name="Normal 4 12 2 4 4" xfId="17332" xr:uid="{ADE3DD7F-7755-4823-9BD2-920113558A47}"/>
    <cellStyle name="Normal 4 12 2 5" xfId="9785" xr:uid="{9F0D8B6E-82C2-41E7-B057-8D66EF34F6CA}"/>
    <cellStyle name="Normal 4 12 2 5 2" xfId="29409" xr:uid="{183E9DC0-EE97-4D29-A17B-EFFA4F49DFB9}"/>
    <cellStyle name="Normal 4 12 2 5 3" xfId="20165" xr:uid="{5592E532-6E39-4B49-BE7D-5AD8AD3151C4}"/>
    <cellStyle name="Normal 4 12 2 6" xfId="23952" xr:uid="{EE0AA853-C38D-4770-A55C-847C9BC23139}"/>
    <cellStyle name="Normal 4 12 2 7" xfId="12738" xr:uid="{98562FE7-8A01-4979-A47E-9D928F196E2D}"/>
    <cellStyle name="Normal 4 12 3" xfId="898" xr:uid="{00000000-0005-0000-0000-000034050000}"/>
    <cellStyle name="Normal 4 12 3 2" xfId="5203" xr:uid="{CD64FA4D-5C8C-4AAF-9645-E09F3284E44B}"/>
    <cellStyle name="Normal 4 12 3 2 2" xfId="26740" xr:uid="{E5D20643-BFEE-45D2-B711-C150E749A21F}"/>
    <cellStyle name="Normal 4 12 3 2 3" xfId="26209" xr:uid="{3D2A3F0B-3F2B-4DA2-BD81-0958B9476F82}"/>
    <cellStyle name="Normal 4 12 3 2 4" xfId="14500" xr:uid="{267076F1-174C-4F9E-91BC-8AC70DB875E3}"/>
    <cellStyle name="Normal 4 12 3 3" xfId="6953" xr:uid="{CCF2BDA1-E7FE-4016-B600-01C32C5F9F63}"/>
    <cellStyle name="Normal 4 12 3 3 2" xfId="28626" xr:uid="{016B5C70-6D14-4500-B488-0CBAA4F7952F}"/>
    <cellStyle name="Normal 4 12 3 3 3" xfId="27123" xr:uid="{8695EB15-05C1-4107-80DB-8ABED91F2CFA}"/>
    <cellStyle name="Normal 4 12 3 3 4" xfId="17333" xr:uid="{46A2F113-93FC-4F7A-85D5-26AF1CF23737}"/>
    <cellStyle name="Normal 4 12 3 4" xfId="9786" xr:uid="{DE57C4DF-BE71-4218-B83D-48C5AFE60B98}"/>
    <cellStyle name="Normal 4 12 3 4 2" xfId="29410" xr:uid="{45DDAEE3-5E62-49C3-95DD-4C3223D521A4}"/>
    <cellStyle name="Normal 4 12 3 4 3" xfId="20166" xr:uid="{85DC60C8-A7EE-48C4-9507-C530C54A7198}"/>
    <cellStyle name="Normal 4 12 3 5" xfId="25020" xr:uid="{CEE429F4-2DEE-4700-A91D-D56E10462C09}"/>
    <cellStyle name="Normal 4 12 3 6" xfId="13206" xr:uid="{72AB36CC-13CA-44A9-8D88-F8D15F095357}"/>
    <cellStyle name="Normal 4 12 4" xfId="2347" xr:uid="{00000000-0005-0000-0000-00003A050000}"/>
    <cellStyle name="Normal 4 12 4 2" xfId="7473" xr:uid="{7C3BF43B-8669-497C-BFB5-14A2ECFB945C}"/>
    <cellStyle name="Normal 4 12 4 2 2" xfId="27276" xr:uid="{1A352666-929F-4969-ACBD-A3F9BE3A52DC}"/>
    <cellStyle name="Normal 4 12 4 2 3" xfId="17853" xr:uid="{70C770E9-C532-4702-8143-601419A1FBB6}"/>
    <cellStyle name="Normal 4 12 4 3" xfId="10306" xr:uid="{1769F406-21D2-4352-B632-41BA7F254E85}"/>
    <cellStyle name="Normal 4 12 4 3 2" xfId="20686" xr:uid="{C3EC5278-2AEB-4E7D-AE2A-7D13C0631397}"/>
    <cellStyle name="Normal 4 12 4 4" xfId="24204" xr:uid="{7EA7E858-9348-4727-8A46-7F661803DF3D}"/>
    <cellStyle name="Normal 4 12 4 5" xfId="15020" xr:uid="{18E7A2D1-2F0E-4D38-9A05-EF980972580D}"/>
    <cellStyle name="Normal 4 12 5" xfId="3967" xr:uid="{E45DB84D-C2E0-41C1-9817-A5A46BDFB000}"/>
    <cellStyle name="Normal 4 12 5 2" xfId="8790" xr:uid="{F2BE4F5B-71C8-4D96-ABD8-802C9C633C70}"/>
    <cellStyle name="Normal 4 12 5 2 2" xfId="28983" xr:uid="{92BDFB93-1FD9-434E-8573-AF9736FCD7A7}"/>
    <cellStyle name="Normal 4 12 5 2 3" xfId="19170" xr:uid="{BD863C3A-8279-4A1E-B14C-0410FBE9F500}"/>
    <cellStyle name="Normal 4 12 5 3" xfId="11623" xr:uid="{BBCEF7F9-6A49-4FB3-86B4-02ADBA6CD554}"/>
    <cellStyle name="Normal 4 12 5 3 2" xfId="22003" xr:uid="{07DBF146-159A-4C15-B659-0C96044AC077}"/>
    <cellStyle name="Normal 4 12 5 4" xfId="25643" xr:uid="{A5F3C60B-AED3-4A29-9B95-F4A30F1DF929}"/>
    <cellStyle name="Normal 4 12 5 5" xfId="16337" xr:uid="{A77CB27A-ACC2-4C79-AB61-710C18F409EB}"/>
    <cellStyle name="Normal 4 12 6" xfId="5201" xr:uid="{EC53401F-CAAA-4867-B8ED-56C47D0610B5}"/>
    <cellStyle name="Normal 4 12 6 2" xfId="26058" xr:uid="{C281C420-68F2-4658-9DF6-CB6D0F13247C}"/>
    <cellStyle name="Normal 4 12 6 3" xfId="28421" xr:uid="{53F68093-9E82-42A7-A119-0A0FDA27C4BD}"/>
    <cellStyle name="Normal 4 12 6 4" xfId="14498" xr:uid="{9CE49185-622B-4EE6-BA94-468245DBE3FA}"/>
    <cellStyle name="Normal 4 12 7" xfId="6951" xr:uid="{AB12BA99-8CB8-4001-822E-D3382C3B3961}"/>
    <cellStyle name="Normal 4 12 7 2" xfId="27257" xr:uid="{FE51C0DF-1F95-404A-8CDD-AEC36234FE02}"/>
    <cellStyle name="Normal 4 12 7 3" xfId="17331" xr:uid="{C06A5309-1141-4736-99C1-5A24C3FBE809}"/>
    <cellStyle name="Normal 4 12 8" xfId="9784" xr:uid="{3B503EFA-B53C-4520-AACE-13B0CFC6C78C}"/>
    <cellStyle name="Normal 4 12 8 2" xfId="20164" xr:uid="{F415702A-119B-45E9-A42F-CF6408FB0FCA}"/>
    <cellStyle name="Normal 4 12 9" xfId="23518" xr:uid="{51DA6533-86E2-4A52-81E2-09E783706291}"/>
    <cellStyle name="Normal 4 13" xfId="899" xr:uid="{00000000-0005-0000-0000-000035050000}"/>
    <cellStyle name="Normal 4 13 10" xfId="12499" xr:uid="{6B604244-E829-40F9-98FE-4ACF87DC7CC1}"/>
    <cellStyle name="Normal 4 13 2" xfId="3271" xr:uid="{00000000-0005-0000-0000-00003F050000}"/>
    <cellStyle name="Normal 4 13 2 2" xfId="6328" xr:uid="{87E1E428-F807-4D64-81F2-955CE5B9B15F}"/>
    <cellStyle name="Normal 4 13 2 2 2" xfId="23791" xr:uid="{D59CB827-DA22-4C9A-A52B-E8F689D31C7B}"/>
    <cellStyle name="Normal 4 13 2 2 3" xfId="27010" xr:uid="{EDEDC26E-BB3C-4921-9AD1-63E35B5FC1BD}"/>
    <cellStyle name="Normal 4 13 2 2 4" xfId="15897" xr:uid="{5EC8B708-034C-491D-8D80-3CB801241982}"/>
    <cellStyle name="Normal 4 13 2 3" xfId="8350" xr:uid="{A5932099-57E5-46AA-ADFF-147C9F815D1D}"/>
    <cellStyle name="Normal 4 13 2 3 2" xfId="26723" xr:uid="{D5472A88-48DB-4A92-AE76-CA0D4820680B}"/>
    <cellStyle name="Normal 4 13 2 3 3" xfId="28894" xr:uid="{68A91AF3-5B81-42F6-B542-E4A668378359}"/>
    <cellStyle name="Normal 4 13 2 3 4" xfId="18730" xr:uid="{2A7B73D7-2DA6-467E-B0F7-59DB2FDA1F45}"/>
    <cellStyle name="Normal 4 13 2 4" xfId="11183" xr:uid="{E6522B3F-B534-46BD-B1F8-E54B81978DEC}"/>
    <cellStyle name="Normal 4 13 2 4 2" xfId="29478" xr:uid="{C1EB1113-6F91-497D-8098-6077F7CA659F}"/>
    <cellStyle name="Normal 4 13 2 4 3" xfId="21563" xr:uid="{FFF1C304-F737-4899-85FF-4F64A82DC472}"/>
    <cellStyle name="Normal 4 13 2 5" xfId="25425" xr:uid="{5491DF8B-C668-47D9-9220-D57FC8C467BC}"/>
    <cellStyle name="Normal 4 13 2 6" xfId="13821" xr:uid="{19879D26-6E15-4A92-9AB5-6B1E4BA4702D}"/>
    <cellStyle name="Normal 4 13 3" xfId="2758" xr:uid="{00000000-0005-0000-0000-000040050000}"/>
    <cellStyle name="Normal 4 13 3 2" xfId="5975" xr:uid="{C5EBFA5E-4319-4D3B-9BA4-DA655EC302A5}"/>
    <cellStyle name="Normal 4 13 3 2 2" xfId="28295" xr:uid="{61B746F0-A0A8-49EA-A38A-D7E02619383E}"/>
    <cellStyle name="Normal 4 13 3 2 3" xfId="15428" xr:uid="{49E07FAD-520C-461D-BF81-97ACCA028A04}"/>
    <cellStyle name="Normal 4 13 3 3" xfId="7881" xr:uid="{F15A2016-2E3F-4981-9D85-2509551721D6}"/>
    <cellStyle name="Normal 4 13 3 3 2" xfId="18261" xr:uid="{59689636-9CA9-4DD4-AF26-D903B88C20A7}"/>
    <cellStyle name="Normal 4 13 3 4" xfId="10714" xr:uid="{87267858-A412-47D6-B81C-F9291A8BD5CE}"/>
    <cellStyle name="Normal 4 13 3 4 2" xfId="21094" xr:uid="{E59208FE-AB0D-4A91-8D81-DB6EC642A5C0}"/>
    <cellStyle name="Normal 4 13 3 5" xfId="24495" xr:uid="{292F3C2C-45F5-41AC-9A63-9806C86405F1}"/>
    <cellStyle name="Normal 4 13 3 6" xfId="13203" xr:uid="{CBDD1BC2-019F-46E0-922C-A5BAA6699982}"/>
    <cellStyle name="Normal 4 13 4" xfId="2268" xr:uid="{00000000-0005-0000-0000-00003E050000}"/>
    <cellStyle name="Normal 4 13 4 2" xfId="7394" xr:uid="{CC8487F6-CCB4-41CE-835A-BEEA09CABA5E}"/>
    <cellStyle name="Normal 4 13 4 2 2" xfId="27475" xr:uid="{9F4BE9A4-3425-45F5-8DAE-7C5BF41D0AEB}"/>
    <cellStyle name="Normal 4 13 4 2 3" xfId="17774" xr:uid="{FF1AF18A-B797-44D2-B284-F8888F5A911F}"/>
    <cellStyle name="Normal 4 13 4 3" xfId="10227" xr:uid="{2C42D95E-B991-44DF-9601-FDADFC4CABDB}"/>
    <cellStyle name="Normal 4 13 4 3 2" xfId="20607" xr:uid="{974A8033-DFF9-459A-9D5D-8EF269D2436D}"/>
    <cellStyle name="Normal 4 13 4 4" xfId="23137" xr:uid="{2FD6C9DA-8D5F-4F13-B981-BAEBE4081DE2}"/>
    <cellStyle name="Normal 4 13 4 5" xfId="14941" xr:uid="{53A7D4DD-540F-4215-BED1-BF79C1505C0B}"/>
    <cellStyle name="Normal 4 13 5" xfId="3964" xr:uid="{D16F06B3-A21C-479B-BEAB-1C1F90798DCF}"/>
    <cellStyle name="Normal 4 13 5 2" xfId="8787" xr:uid="{7D2EC6B6-27CF-415C-877B-93F017867EA0}"/>
    <cellStyle name="Normal 4 13 5 2 2" xfId="19167" xr:uid="{3403774A-C847-42DD-A15B-97CBD1BB539B}"/>
    <cellStyle name="Normal 4 13 5 3" xfId="11620" xr:uid="{4A67412A-AE8F-47B8-86EC-E986A2B0F1AB}"/>
    <cellStyle name="Normal 4 13 5 3 2" xfId="22000" xr:uid="{4AA1970C-3286-43D8-BE64-B700185DED2E}"/>
    <cellStyle name="Normal 4 13 5 4" xfId="27540" xr:uid="{5495F43B-CA44-4C8E-A854-BBEA35C4B19E}"/>
    <cellStyle name="Normal 4 13 5 5" xfId="16334" xr:uid="{06ECD207-B95A-4CFB-B99F-29EF69CE1FE3}"/>
    <cellStyle name="Normal 4 13 6" xfId="5204" xr:uid="{C458F4C8-14E2-4929-AFBF-06E395360C9E}"/>
    <cellStyle name="Normal 4 13 6 2" xfId="14501" xr:uid="{98CBFEFC-BE88-4A48-A09D-64FA5D3C9D98}"/>
    <cellStyle name="Normal 4 13 7" xfId="6954" xr:uid="{6171A00A-3FDF-4AC1-A965-8F0260EEC5A4}"/>
    <cellStyle name="Normal 4 13 7 2" xfId="17334" xr:uid="{6013EC13-8117-47F8-92F3-8A0922204AA6}"/>
    <cellStyle name="Normal 4 13 8" xfId="9787" xr:uid="{7A79EDC7-8CDC-4DA3-B8F3-F5218C551A8A}"/>
    <cellStyle name="Normal 4 13 8 2" xfId="20167" xr:uid="{2977E316-911C-4135-90C7-F85F921695AA}"/>
    <cellStyle name="Normal 4 13 9" xfId="23187" xr:uid="{0049094B-652F-4256-9DD1-5AC18D12FCB3}"/>
    <cellStyle name="Normal 4 14" xfId="900" xr:uid="{00000000-0005-0000-0000-000036050000}"/>
    <cellStyle name="Normal 4 14 2" xfId="3272" xr:uid="{00000000-0005-0000-0000-000042050000}"/>
    <cellStyle name="Normal 4 14 2 2" xfId="6329" xr:uid="{EBF0C4C7-22BC-4678-943F-7A8954364E8B}"/>
    <cellStyle name="Normal 4 14 2 2 2" xfId="25708" xr:uid="{24A5C626-BB17-41A5-8763-466C638DF9F5}"/>
    <cellStyle name="Normal 4 14 2 2 3" xfId="25944" xr:uid="{031FE5C5-FD31-45B2-B65F-D7A409591BBF}"/>
    <cellStyle name="Normal 4 14 2 2 4" xfId="15898" xr:uid="{C4139796-D729-47B9-A9EE-0C56577F82F1}"/>
    <cellStyle name="Normal 4 14 2 3" xfId="8351" xr:uid="{D18C4476-9EE3-4274-8EC9-41510C85EED9}"/>
    <cellStyle name="Normal 4 14 2 3 2" xfId="28895" xr:uid="{31EDBDC0-1C01-448C-80A3-0C1102463E42}"/>
    <cellStyle name="Normal 4 14 2 3 3" xfId="18731" xr:uid="{116CE884-36E6-458B-8EBF-0CF878CCB78D}"/>
    <cellStyle name="Normal 4 14 2 4" xfId="11184" xr:uid="{FF23DBB9-B391-4C40-8E22-DDB496BA0E70}"/>
    <cellStyle name="Normal 4 14 2 4 2" xfId="21564" xr:uid="{1D06F5B9-AC29-459C-8496-1E6985E6C505}"/>
    <cellStyle name="Normal 4 14 2 5" xfId="23442" xr:uid="{03ADCF2E-14D6-4252-BF04-660ECEFE52F0}"/>
    <cellStyle name="Normal 4 14 2 6" xfId="13822" xr:uid="{C9B8FDAE-C790-45AE-AF63-31AFDC27CD8A}"/>
    <cellStyle name="Normal 4 14 3" xfId="2867" xr:uid="{00000000-0005-0000-0000-000043050000}"/>
    <cellStyle name="Normal 4 14 3 2" xfId="6074" xr:uid="{2B80869F-2692-405E-B16B-761108533BDA}"/>
    <cellStyle name="Normal 4 14 3 2 2" xfId="28589" xr:uid="{2E8A635F-9F23-4FFE-A72D-8675581E8DF5}"/>
    <cellStyle name="Normal 4 14 3 2 3" xfId="15530" xr:uid="{66BD48B7-5DAA-4A82-8221-6527E8424D69}"/>
    <cellStyle name="Normal 4 14 3 3" xfId="7983" xr:uid="{446A1E6B-8CE3-4D2B-BFE0-178AE7CA6D15}"/>
    <cellStyle name="Normal 4 14 3 3 2" xfId="18363" xr:uid="{4E2B77D4-8D83-4DF2-90FA-F834308F4915}"/>
    <cellStyle name="Normal 4 14 3 4" xfId="10816" xr:uid="{BD86AA57-322F-4C1B-B018-62F6EACC4910}"/>
    <cellStyle name="Normal 4 14 3 4 2" xfId="21196" xr:uid="{0504E1B0-AD3F-4389-9F56-F5429C40419E}"/>
    <cellStyle name="Normal 4 14 3 5" xfId="24735" xr:uid="{AC9459C8-51C0-4A5B-A344-3EC32A48C7BC}"/>
    <cellStyle name="Normal 4 14 3 6" xfId="13351" xr:uid="{65544E5E-2E80-4374-94E1-E4633750314F}"/>
    <cellStyle name="Normal 4 14 4" xfId="4115" xr:uid="{614CDF0E-3883-47E3-B9E2-FC75AA6846B9}"/>
    <cellStyle name="Normal 4 14 4 2" xfId="8886" xr:uid="{CE0D2979-3CC2-4E16-99A1-E495EE2BF7BB}"/>
    <cellStyle name="Normal 4 14 4 2 2" xfId="29001" xr:uid="{02DC788F-D4EF-4769-90C2-42EE0E81F1C9}"/>
    <cellStyle name="Normal 4 14 4 2 3" xfId="19266" xr:uid="{34D3EBDB-64A3-49E2-8A69-EBE888B3B041}"/>
    <cellStyle name="Normal 4 14 4 3" xfId="11719" xr:uid="{CEC56EE9-02B4-4DAB-892F-AB3794B969BF}"/>
    <cellStyle name="Normal 4 14 4 3 2" xfId="22099" xr:uid="{2554EE88-C67C-4BCF-8418-02565EE91145}"/>
    <cellStyle name="Normal 4 14 4 4" xfId="23380" xr:uid="{0077080F-BFF5-424B-B2CB-B34D7942044F}"/>
    <cellStyle name="Normal 4 14 4 5" xfId="16433" xr:uid="{3A6C3A53-5140-4FDC-A0C3-5329963CFD37}"/>
    <cellStyle name="Normal 4 14 5" xfId="5205" xr:uid="{A457423E-1DF2-41DC-A4B5-DBB724771767}"/>
    <cellStyle name="Normal 4 14 5 2" xfId="26350" xr:uid="{B9924351-25AD-4A91-AF05-C171052E973F}"/>
    <cellStyle name="Normal 4 14 5 3" xfId="14502" xr:uid="{6FEBAEFD-D88F-4EB7-B72C-78789019A780}"/>
    <cellStyle name="Normal 4 14 6" xfId="6955" xr:uid="{CF72D73A-0632-421B-BDE2-E5D27A6E7A5A}"/>
    <cellStyle name="Normal 4 14 6 2" xfId="17335" xr:uid="{B4D81D25-1620-47CB-B9AF-15F441DD38DC}"/>
    <cellStyle name="Normal 4 14 7" xfId="9788" xr:uid="{BEDF55D9-9FFB-448B-833B-BBF689AE81E0}"/>
    <cellStyle name="Normal 4 14 7 2" xfId="20168" xr:uid="{4D3BEF02-6CB7-43D0-AB6B-141BC70CEAA7}"/>
    <cellStyle name="Normal 4 14 8" xfId="24096" xr:uid="{A6114E6A-4694-4940-BCA7-3B1717FB1401}"/>
    <cellStyle name="Normal 4 14 9" xfId="12657" xr:uid="{4B4642A6-DBBF-4669-8C69-8BCA481779DA}"/>
    <cellStyle name="Normal 4 15" xfId="901" xr:uid="{00000000-0005-0000-0000-000037050000}"/>
    <cellStyle name="Normal 4 15 2" xfId="5206" xr:uid="{2152EC8C-061D-420B-9D6B-B58F12C90A49}"/>
    <cellStyle name="Normal 4 15 2 2" xfId="24362" xr:uid="{4DDE4A4D-5F2B-4F7F-A5BA-15ADDE58C8FC}"/>
    <cellStyle name="Normal 4 15 2 3" xfId="27477" xr:uid="{32D9C258-AB46-44AB-8C29-2E03E7D079E8}"/>
    <cellStyle name="Normal 4 15 2 4" xfId="14503" xr:uid="{0D8F390E-A323-4C57-A1F7-8CBC2BB21E12}"/>
    <cellStyle name="Normal 4 15 2 5" xfId="30032" xr:uid="{69245435-96EF-48AD-A85F-F3C086021E6B}"/>
    <cellStyle name="Normal 4 15 3" xfId="6956" xr:uid="{6F949056-3DA3-4A4D-905A-8E552E3BD423}"/>
    <cellStyle name="Normal 4 15 3 2" xfId="25309" xr:uid="{D3F1DA03-AAD8-427C-9A93-A07E7808BF9D}"/>
    <cellStyle name="Normal 4 15 3 3" xfId="28384" xr:uid="{FA57FE5A-D7CC-482F-93E0-9A985B1546BB}"/>
    <cellStyle name="Normal 4 15 3 4" xfId="17336" xr:uid="{B2F5535D-F7D8-46A1-9426-87745292EA13}"/>
    <cellStyle name="Normal 4 15 4" xfId="9789" xr:uid="{7EFFA494-332C-4FF7-A18A-C4360C8277FD}"/>
    <cellStyle name="Normal 4 15 4 2" xfId="23555" xr:uid="{F8920579-D83A-4A1C-ACCE-0CFDA508B5D8}"/>
    <cellStyle name="Normal 4 15 4 3" xfId="20169" xr:uid="{A1DA45D1-08B2-44C7-B81E-B11857218F7E}"/>
    <cellStyle name="Normal 4 15 5" xfId="23965" xr:uid="{8CE3825A-C4F9-42C0-9621-05B76667C1F6}"/>
    <cellStyle name="Normal 4 15 6" xfId="13355" xr:uid="{A4669137-42CE-4AC9-95A3-3115BD22BB14}"/>
    <cellStyle name="Normal 4 16" xfId="902" xr:uid="{00000000-0005-0000-0000-000038050000}"/>
    <cellStyle name="Normal 4 16 2" xfId="5207" xr:uid="{FED3D8FC-DAFF-40C4-8DD7-BDE8EFB0E59C}"/>
    <cellStyle name="Normal 4 16 2 2" xfId="25768" xr:uid="{A75464D4-4AA7-42A5-BE86-C487126C1AC8}"/>
    <cellStyle name="Normal 4 16 2 3" xfId="14504" xr:uid="{6F1450C7-6852-41A6-99A6-860D40DDC944}"/>
    <cellStyle name="Normal 4 16 3" xfId="6957" xr:uid="{32BD0D16-5F5E-4167-A5E7-3E9B6E5A12B2}"/>
    <cellStyle name="Normal 4 16 3 2" xfId="25720" xr:uid="{BE9FDC77-A0F5-49B4-ACAB-A6AC91492FDD}"/>
    <cellStyle name="Normal 4 16 3 3" xfId="17337" xr:uid="{5FFB2571-FC61-46DC-AED1-B16F7DBA081F}"/>
    <cellStyle name="Normal 4 16 4" xfId="9790" xr:uid="{5607ABC0-E2B7-46E2-BB78-C9823B632A67}"/>
    <cellStyle name="Normal 4 16 4 2" xfId="20170" xr:uid="{AD2B9DBC-1BBE-452C-B586-31C906581171}"/>
    <cellStyle name="Normal 4 16 5" xfId="25147" xr:uid="{AE767CAC-5D02-4A93-A7AF-0BCE2601708A}"/>
    <cellStyle name="Normal 4 16 6" xfId="12816" xr:uid="{30E9AB7D-7F47-4B82-9C96-E2CA60C87215}"/>
    <cellStyle name="Normal 4 17" xfId="903" xr:uid="{00000000-0005-0000-0000-000039050000}"/>
    <cellStyle name="Normal 4 17 2" xfId="6958" xr:uid="{4A5672F2-61BE-4A26-A933-6069F299B438}"/>
    <cellStyle name="Normal 4 17 2 2" xfId="22969" xr:uid="{47BAEC2D-A30D-47E4-9F65-430C047338C1}"/>
    <cellStyle name="Normal 4 17 2 3" xfId="17338" xr:uid="{CB82390D-6283-4C29-B770-C95BE2A9E212}"/>
    <cellStyle name="Normal 4 17 3" xfId="9791" xr:uid="{F63229C1-550B-4ECA-9EA5-A392957143B7}"/>
    <cellStyle name="Normal 4 17 3 2" xfId="25670" xr:uid="{89A62B8C-B8B9-4918-BC48-D0A81FD726B1}"/>
    <cellStyle name="Normal 4 17 3 3" xfId="20171" xr:uid="{0E4FEF04-9206-48B5-B5BC-5E74285A7EC7}"/>
    <cellStyle name="Normal 4 17 4" xfId="25171" xr:uid="{401EA57A-55C0-47C2-8C89-5D0F48CD4901}"/>
    <cellStyle name="Normal 4 17 5" xfId="14505" xr:uid="{E46752DF-F9B2-4E78-B3A7-2D1EDDB35A8C}"/>
    <cellStyle name="Normal 4 18" xfId="3781" xr:uid="{498D3F45-FE58-4FFC-9753-731FB0ECD3C7}"/>
    <cellStyle name="Normal 4 18 2" xfId="8620" xr:uid="{2A84A90A-6745-4823-8323-8E280FE19B84}"/>
    <cellStyle name="Normal 4 18 2 2" xfId="25798" xr:uid="{DF47F90B-F627-44A8-A898-BE5751EC10DE}"/>
    <cellStyle name="Normal 4 18 2 3" xfId="19000" xr:uid="{F6671693-CA65-4EF4-9FDC-1C434716A144}"/>
    <cellStyle name="Normal 4 18 3" xfId="11453" xr:uid="{3D4288CC-D7A0-4E04-8090-27E9F64B29C3}"/>
    <cellStyle name="Normal 4 18 3 2" xfId="25819" xr:uid="{D49A171E-BC4A-4F1F-B755-F85082362E30}"/>
    <cellStyle name="Normal 4 18 3 3" xfId="21833" xr:uid="{EFC46C14-B2D6-475A-BCEA-D6DA30959BBB}"/>
    <cellStyle name="Normal 4 18 4" xfId="25741" xr:uid="{F7DD7180-DF6E-4610-8D3D-C1A548134F19}"/>
    <cellStyle name="Normal 4 18 5" xfId="16167" xr:uid="{E12B28AA-2ED9-4B37-A7BA-87C97A253640}"/>
    <cellStyle name="Normal 4 19" xfId="5192" xr:uid="{A7BC2BA0-0079-4964-AC4B-AEA350E58462}"/>
    <cellStyle name="Normal 4 19 2" xfId="25674" xr:uid="{DBF43541-1C55-4BB7-AD13-4C9F15C3B47E}"/>
    <cellStyle name="Normal 4 19 3" xfId="24781" xr:uid="{903C44A5-017A-4D5E-A0BB-942EB7E8D36D}"/>
    <cellStyle name="Normal 4 19 4" xfId="23922" xr:uid="{3B4CD16E-8E3C-430D-A3D8-3B182181D5ED}"/>
    <cellStyle name="Normal 4 19 5" xfId="14489" xr:uid="{13D57E3E-453D-45DA-956B-A9DC2EB73F7A}"/>
    <cellStyle name="Normal 4 2" xfId="904" xr:uid="{00000000-0005-0000-0000-00003A050000}"/>
    <cellStyle name="Normal 4 2 10" xfId="905" xr:uid="{00000000-0005-0000-0000-00003B050000}"/>
    <cellStyle name="Normal 4 2 10 10" xfId="12581" xr:uid="{1C1F3AF7-3FC1-4AF5-9260-175B9A0608D1}"/>
    <cellStyle name="Normal 4 2 10 2" xfId="906" xr:uid="{00000000-0005-0000-0000-00003C050000}"/>
    <cellStyle name="Normal 4 2 10 2 2" xfId="2925" xr:uid="{00000000-0005-0000-0000-000049050000}"/>
    <cellStyle name="Normal 4 2 10 2 2 2" xfId="6104" xr:uid="{2CD4AF38-1293-44D3-82FD-381A4547F7B7}"/>
    <cellStyle name="Normal 4 2 10 2 2 2 2" xfId="27609" xr:uid="{887708D4-A3AB-480B-98B7-F11C45DA195B}"/>
    <cellStyle name="Normal 4 2 10 2 2 2 3" xfId="27033" xr:uid="{F192572E-FA3E-4598-99B0-F88A932A5295}"/>
    <cellStyle name="Normal 4 2 10 2 2 2 4" xfId="15582" xr:uid="{15A7E389-7689-4BDC-A601-961369D4FD92}"/>
    <cellStyle name="Normal 4 2 10 2 2 3" xfId="8035" xr:uid="{828286EA-7AA6-42BA-9E2D-104102B86FF6}"/>
    <cellStyle name="Normal 4 2 10 2 2 3 2" xfId="26873" xr:uid="{381EB044-756A-4CF6-B112-722C8D9A299C}"/>
    <cellStyle name="Normal 4 2 10 2 2 3 3" xfId="18415" xr:uid="{E1C40F26-5762-414A-B56B-8AC5973DA0ED}"/>
    <cellStyle name="Normal 4 2 10 2 2 4" xfId="10868" xr:uid="{7A892757-E0BA-4BDD-8C0A-11B8DA7F1D97}"/>
    <cellStyle name="Normal 4 2 10 2 2 4 2" xfId="21248" xr:uid="{AE99E40C-C079-43E4-972C-D74167BF3429}"/>
    <cellStyle name="Normal 4 2 10 2 2 5" xfId="23953" xr:uid="{F2243CEE-2965-4A24-872D-A2AF7333F309}"/>
    <cellStyle name="Normal 4 2 10 2 2 6" xfId="13437" xr:uid="{3E22C284-E8F9-4AA6-8BAE-4DC6B7F62D90}"/>
    <cellStyle name="Normal 4 2 10 2 3" xfId="5210" xr:uid="{9E65A668-589A-46F2-A32A-A1C562E8551F}"/>
    <cellStyle name="Normal 4 2 10 2 3 2" xfId="23899" xr:uid="{E5C68282-A426-45FB-9A48-C863A41A3E5A}"/>
    <cellStyle name="Normal 4 2 10 2 3 3" xfId="28527" xr:uid="{37344D2D-FCB4-48A5-8B55-4E29C951C58C}"/>
    <cellStyle name="Normal 4 2 10 2 3 4" xfId="14508" xr:uid="{89F5FE66-9B28-4ECC-91DC-9E14D076BA8C}"/>
    <cellStyle name="Normal 4 2 10 2 4" xfId="6961" xr:uid="{F52CCE02-B732-4BA3-8AFE-DE0AF264F111}"/>
    <cellStyle name="Normal 4 2 10 2 4 2" xfId="28209" xr:uid="{FE22950C-8E64-4B3B-A5F8-003256BBE512}"/>
    <cellStyle name="Normal 4 2 10 2 4 3" xfId="26122" xr:uid="{43697AA5-C880-44F1-B32B-03B95CC3DF49}"/>
    <cellStyle name="Normal 4 2 10 2 4 4" xfId="17341" xr:uid="{43B24351-9F6E-4914-ACB2-477734EB2CCA}"/>
    <cellStyle name="Normal 4 2 10 2 5" xfId="9794" xr:uid="{28AC10B2-7BB0-4F20-825B-41B1E2AE93C8}"/>
    <cellStyle name="Normal 4 2 10 2 5 2" xfId="29411" xr:uid="{C8A3F48B-174F-4CDF-BF57-C3C2F558B252}"/>
    <cellStyle name="Normal 4 2 10 2 5 3" xfId="20174" xr:uid="{77BBB3EB-0C3C-4801-A6E3-6DFD2E77628F}"/>
    <cellStyle name="Normal 4 2 10 2 6" xfId="22801" xr:uid="{123F473C-911A-4770-95C8-FE7C33678C1B}"/>
    <cellStyle name="Normal 4 2 10 2 7" xfId="12739" xr:uid="{71B1A28C-A5A6-420E-82C3-2A2CD5871B5B}"/>
    <cellStyle name="Normal 4 2 10 3" xfId="907" xr:uid="{00000000-0005-0000-0000-00003D050000}"/>
    <cellStyle name="Normal 4 2 10 3 2" xfId="5211" xr:uid="{8975F72F-D0D1-4725-B25D-9618BD91B371}"/>
    <cellStyle name="Normal 4 2 10 3 2 2" xfId="26362" xr:uid="{4D41C7EA-7484-4536-8C34-C5C9B4859874}"/>
    <cellStyle name="Normal 4 2 10 3 2 3" xfId="26898" xr:uid="{86E894B8-780C-4340-8693-ADE2E5899790}"/>
    <cellStyle name="Normal 4 2 10 3 2 4" xfId="14509" xr:uid="{533CA289-1D73-4347-84A1-0DFBDDD3F8FB}"/>
    <cellStyle name="Normal 4 2 10 3 3" xfId="6962" xr:uid="{B3CA0F27-F4B7-4C63-B850-5C2CE75B6DA8}"/>
    <cellStyle name="Normal 4 2 10 3 3 2" xfId="27322" xr:uid="{1A707BEF-7010-4AE4-A4BB-FA2D06D6AA2E}"/>
    <cellStyle name="Normal 4 2 10 3 3 3" xfId="26896" xr:uid="{2AAD49CE-880D-499C-ACF2-026ED1631D1F}"/>
    <cellStyle name="Normal 4 2 10 3 3 4" xfId="17342" xr:uid="{E52061AB-851B-4536-A0F8-0B5AEE32FF85}"/>
    <cellStyle name="Normal 4 2 10 3 4" xfId="9795" xr:uid="{523F02B9-2BA8-4A3A-9530-DCCDB5AA4B06}"/>
    <cellStyle name="Normal 4 2 10 3 4 2" xfId="29412" xr:uid="{60897F67-55EC-4F07-9C22-3EA69EF53A89}"/>
    <cellStyle name="Normal 4 2 10 3 4 3" xfId="20175" xr:uid="{E526AFD1-0256-43FD-B196-BED2BF3B44C9}"/>
    <cellStyle name="Normal 4 2 10 3 5" xfId="23864" xr:uid="{D093FDC0-6426-4978-A82E-0CB54027E4C6}"/>
    <cellStyle name="Normal 4 2 10 3 6" xfId="13208" xr:uid="{C6392642-0716-4D14-82FD-0E3646BAFCE1}"/>
    <cellStyle name="Normal 4 2 10 4" xfId="2348" xr:uid="{00000000-0005-0000-0000-000047050000}"/>
    <cellStyle name="Normal 4 2 10 4 2" xfId="7474" xr:uid="{5328430A-944E-49B1-AEF6-B5C2F374381D}"/>
    <cellStyle name="Normal 4 2 10 4 2 2" xfId="26224" xr:uid="{8AD8243A-60C9-4B97-B713-D73A48CC2E83}"/>
    <cellStyle name="Normal 4 2 10 4 2 3" xfId="17854" xr:uid="{F611490C-610C-4B2B-99F6-21ED2EC5EB60}"/>
    <cellStyle name="Normal 4 2 10 4 3" xfId="10307" xr:uid="{39F63380-B06A-4B83-9287-B5BD44FC19A7}"/>
    <cellStyle name="Normal 4 2 10 4 3 2" xfId="20687" xr:uid="{9E0A6208-1AD8-4912-8171-8B69711FF9BF}"/>
    <cellStyle name="Normal 4 2 10 4 4" xfId="25312" xr:uid="{CDF812E3-72A6-4230-8038-5F24CF006DAC}"/>
    <cellStyle name="Normal 4 2 10 4 5" xfId="15021" xr:uid="{4C791D4B-FE7D-489A-8C76-E4CB6E277DEF}"/>
    <cellStyle name="Normal 4 2 10 5" xfId="3969" xr:uid="{5996B1B9-A7BD-475C-AA9E-7A83E249082B}"/>
    <cellStyle name="Normal 4 2 10 5 2" xfId="8792" xr:uid="{8F0B5B0A-F029-436A-BBAD-0CFE62AF8BD5}"/>
    <cellStyle name="Normal 4 2 10 5 2 2" xfId="28984" xr:uid="{650C1DE3-5727-426D-989E-C20D2CF3A5AA}"/>
    <cellStyle name="Normal 4 2 10 5 2 3" xfId="19172" xr:uid="{A2D633B8-973E-41F1-AA16-B3AB165CF25B}"/>
    <cellStyle name="Normal 4 2 10 5 3" xfId="11625" xr:uid="{2015F5DE-56CF-436F-AB5E-A7A6158128AB}"/>
    <cellStyle name="Normal 4 2 10 5 3 2" xfId="22005" xr:uid="{30C73229-9442-4B78-8A30-595244F9DEAD}"/>
    <cellStyle name="Normal 4 2 10 5 4" xfId="22907" xr:uid="{2583863C-D271-4D90-9F52-F208277C096D}"/>
    <cellStyle name="Normal 4 2 10 5 5" xfId="16339" xr:uid="{2C97BFC6-BB76-40E9-AD18-3C85D14907A3}"/>
    <cellStyle name="Normal 4 2 10 6" xfId="5209" xr:uid="{7459E4B8-8B62-4EAA-A827-940BFBA6FF6A}"/>
    <cellStyle name="Normal 4 2 10 6 2" xfId="27439" xr:uid="{BA04A4F7-4B2A-4328-A73E-5676854BE081}"/>
    <cellStyle name="Normal 4 2 10 6 3" xfId="26794" xr:uid="{AF87D0D5-F953-41E6-B3A6-2192A80CB766}"/>
    <cellStyle name="Normal 4 2 10 6 4" xfId="14507" xr:uid="{B695B458-2531-4728-B4B1-DCE341083A59}"/>
    <cellStyle name="Normal 4 2 10 7" xfId="6960" xr:uid="{D82B3822-C6A6-4197-9644-17BB0260DAC1}"/>
    <cellStyle name="Normal 4 2 10 7 2" xfId="27339" xr:uid="{1E33A25E-5900-4252-8E58-DED04262F6E4}"/>
    <cellStyle name="Normal 4 2 10 7 3" xfId="17340" xr:uid="{F60F3B04-A426-4F69-BD42-D9B3A45E81F0}"/>
    <cellStyle name="Normal 4 2 10 8" xfId="9793" xr:uid="{42CAC7D8-8534-4BAB-A687-1326501055A5}"/>
    <cellStyle name="Normal 4 2 10 8 2" xfId="20173" xr:uid="{1DE78D67-20A2-4EFB-8D84-458E5AAFFB0D}"/>
    <cellStyle name="Normal 4 2 10 9" xfId="24418" xr:uid="{4AB66C56-8C99-443A-99F7-92D80BCF7025}"/>
    <cellStyle name="Normal 4 2 11" xfId="908" xr:uid="{00000000-0005-0000-0000-00003E050000}"/>
    <cellStyle name="Normal 4 2 11 10" xfId="12500" xr:uid="{82FE4754-DCE8-4B64-A21E-29A06E00D4CD}"/>
    <cellStyle name="Normal 4 2 11 2" xfId="3273" xr:uid="{00000000-0005-0000-0000-00004C050000}"/>
    <cellStyle name="Normal 4 2 11 2 2" xfId="6330" xr:uid="{3C203743-DF6E-4A04-8565-9755DB1F4CA6}"/>
    <cellStyle name="Normal 4 2 11 2 2 2" xfId="23685" xr:uid="{C92B1744-22AD-4EA7-AE28-431EAA341AC6}"/>
    <cellStyle name="Normal 4 2 11 2 2 3" xfId="27084" xr:uid="{35868BFB-4865-4F17-83C6-445B51E8AC96}"/>
    <cellStyle name="Normal 4 2 11 2 2 4" xfId="15899" xr:uid="{51505143-F4E8-43E3-8E67-616BEB8A118A}"/>
    <cellStyle name="Normal 4 2 11 2 3" xfId="8352" xr:uid="{B9119ACF-DBF3-42DA-9795-7AF14DD2F561}"/>
    <cellStyle name="Normal 4 2 11 2 3 2" xfId="27972" xr:uid="{F8019C84-1CFE-4052-A5AC-1E5A131E1BB1}"/>
    <cellStyle name="Normal 4 2 11 2 3 3" xfId="28896" xr:uid="{C4FAB93F-9F72-4D0D-88BF-E4D59DA23AAF}"/>
    <cellStyle name="Normal 4 2 11 2 3 4" xfId="18732" xr:uid="{E1545138-1DF5-4929-BC30-0193935CBD6F}"/>
    <cellStyle name="Normal 4 2 11 2 4" xfId="11185" xr:uid="{B52E1FAC-3E81-4BAB-AB24-976BD2396174}"/>
    <cellStyle name="Normal 4 2 11 2 4 2" xfId="29479" xr:uid="{D6314228-13D1-48DA-9E27-0F30B8D9A2F6}"/>
    <cellStyle name="Normal 4 2 11 2 4 3" xfId="21565" xr:uid="{2451CC2A-117C-430E-9DFD-DE02DE6C3D00}"/>
    <cellStyle name="Normal 4 2 11 2 5" xfId="22873" xr:uid="{3F4E4A5F-4B50-4CDE-8F3E-536A49BDAFDD}"/>
    <cellStyle name="Normal 4 2 11 2 6" xfId="13823" xr:uid="{08AD87F2-2F3B-462B-81D3-DDD4297D05CF}"/>
    <cellStyle name="Normal 4 2 11 3" xfId="2761" xr:uid="{00000000-0005-0000-0000-00004D050000}"/>
    <cellStyle name="Normal 4 2 11 3 2" xfId="5978" xr:uid="{E778F592-8C4F-4F05-B7F8-FE05CFA5DD84}"/>
    <cellStyle name="Normal 4 2 11 3 2 2" xfId="28096" xr:uid="{E6A28BE8-67A0-436F-9730-C21C920A2F19}"/>
    <cellStyle name="Normal 4 2 11 3 2 3" xfId="15431" xr:uid="{DC4F2176-65E5-4192-BD37-E5EDE12B869B}"/>
    <cellStyle name="Normal 4 2 11 3 3" xfId="7884" xr:uid="{48A8E4B2-9E08-4646-95CF-2B2AC6C4BE97}"/>
    <cellStyle name="Normal 4 2 11 3 3 2" xfId="18264" xr:uid="{4AEFFEEF-80E6-4E04-9208-5928F5FA860F}"/>
    <cellStyle name="Normal 4 2 11 3 4" xfId="10717" xr:uid="{4A3E78A9-DA38-479D-9560-2A56A42EDE2E}"/>
    <cellStyle name="Normal 4 2 11 3 4 2" xfId="21097" xr:uid="{167E9FCA-9FBC-4FAD-9C38-9F2A59DE88BF}"/>
    <cellStyle name="Normal 4 2 11 3 5" xfId="22669" xr:uid="{A876EBD5-B8C4-4845-BA45-27AAAD52BC06}"/>
    <cellStyle name="Normal 4 2 11 3 6" xfId="13207" xr:uid="{C072739A-7930-4220-816B-56D8B9F019DF}"/>
    <cellStyle name="Normal 4 2 11 4" xfId="2269" xr:uid="{00000000-0005-0000-0000-00004B050000}"/>
    <cellStyle name="Normal 4 2 11 4 2" xfId="7395" xr:uid="{D3EBD313-E8E6-498E-9C69-81C7C91B4EF9}"/>
    <cellStyle name="Normal 4 2 11 4 2 2" xfId="26957" xr:uid="{24706F7D-8E66-4631-9E2D-73CE0996E932}"/>
    <cellStyle name="Normal 4 2 11 4 2 3" xfId="17775" xr:uid="{44BEC249-2C26-4D7D-8A7B-6EA093550D06}"/>
    <cellStyle name="Normal 4 2 11 4 3" xfId="10228" xr:uid="{37145A3E-5207-4822-9371-1701F1171EAC}"/>
    <cellStyle name="Normal 4 2 11 4 3 2" xfId="20608" xr:uid="{2648A42C-AFC5-4B2A-A487-921917475C33}"/>
    <cellStyle name="Normal 4 2 11 4 4" xfId="22719" xr:uid="{04B88765-A487-4E4C-9901-A4AFCC2BEA9D}"/>
    <cellStyle name="Normal 4 2 11 4 5" xfId="14942" xr:uid="{54722A99-E9CD-42FD-ADE5-3002164BBFB0}"/>
    <cellStyle name="Normal 4 2 11 5" xfId="3968" xr:uid="{40437C33-ED0F-4C4F-A451-25B473F93DC5}"/>
    <cellStyle name="Normal 4 2 11 5 2" xfId="8791" xr:uid="{F601A150-0B31-41E0-8DA0-B0CA702CE233}"/>
    <cellStyle name="Normal 4 2 11 5 2 2" xfId="19171" xr:uid="{C055CD5A-EEA0-4E2F-9C4C-0FFA1884F164}"/>
    <cellStyle name="Normal 4 2 11 5 3" xfId="11624" xr:uid="{18C1F18F-8736-4F0E-9183-DAE598D48C29}"/>
    <cellStyle name="Normal 4 2 11 5 3 2" xfId="22004" xr:uid="{5BD16FAA-15E3-4F97-BD1F-6159CFC80DB3}"/>
    <cellStyle name="Normal 4 2 11 5 4" xfId="28477" xr:uid="{107AD78C-92F9-4F1E-8FBC-B882481E552A}"/>
    <cellStyle name="Normal 4 2 11 5 5" xfId="16338" xr:uid="{FCFE0DAB-F5F6-45F3-A5B5-EC52EB7A7B1C}"/>
    <cellStyle name="Normal 4 2 11 6" xfId="5212" xr:uid="{B46CAF38-B055-486A-8BE3-EDDA147D0CE2}"/>
    <cellStyle name="Normal 4 2 11 6 2" xfId="14510" xr:uid="{9979028E-74D2-48FA-8DDB-B0FB662A7327}"/>
    <cellStyle name="Normal 4 2 11 7" xfId="6963" xr:uid="{2103BA03-C730-48E1-8A8E-3EA6EBE0DC67}"/>
    <cellStyle name="Normal 4 2 11 7 2" xfId="17343" xr:uid="{44ED385A-2AE5-488B-9AF7-EC162777E131}"/>
    <cellStyle name="Normal 4 2 11 8" xfId="9796" xr:uid="{3D1A39C1-0F2B-4485-8F3B-282F54907637}"/>
    <cellStyle name="Normal 4 2 11 8 2" xfId="20176" xr:uid="{1462CF82-5627-415F-A5F1-5446D590116B}"/>
    <cellStyle name="Normal 4 2 11 9" xfId="25481" xr:uid="{0AACD3D2-46F8-4DA4-BBF8-728F9B0062DF}"/>
    <cellStyle name="Normal 4 2 12" xfId="909" xr:uid="{00000000-0005-0000-0000-00003F050000}"/>
    <cellStyle name="Normal 4 2 12 2" xfId="3274" xr:uid="{00000000-0005-0000-0000-00004F050000}"/>
    <cellStyle name="Normal 4 2 12 2 2" xfId="6331" xr:uid="{57243C19-697E-473A-B248-624327C4602A}"/>
    <cellStyle name="Normal 4 2 12 2 2 2" xfId="28199" xr:uid="{7AE55AE3-FE7A-4884-B9D0-FF83A0F217D0}"/>
    <cellStyle name="Normal 4 2 12 2 2 3" xfId="15900" xr:uid="{3FE29F57-3DFD-4507-B092-AE152A169DD6}"/>
    <cellStyle name="Normal 4 2 12 2 3" xfId="8353" xr:uid="{5AD9B8F9-11BB-42FD-9C0F-B2ACEF54F25E}"/>
    <cellStyle name="Normal 4 2 12 2 3 2" xfId="18733" xr:uid="{F2D6770D-4D1C-4B5F-B4AE-F933182345A3}"/>
    <cellStyle name="Normal 4 2 12 2 4" xfId="11186" xr:uid="{22DEECCE-A0CD-40ED-AACB-44B8A1591DC2}"/>
    <cellStyle name="Normal 4 2 12 2 4 2" xfId="21566" xr:uid="{057485CF-B3AB-4D7F-A7B1-06107B4DC1A2}"/>
    <cellStyle name="Normal 4 2 12 2 5" xfId="24212" xr:uid="{A62A4FA9-8C7C-48B5-9FD5-D9DBE6429A79}"/>
    <cellStyle name="Normal 4 2 12 2 6" xfId="13824" xr:uid="{6B44576E-1ADF-4AAB-8E8F-03C03CF5113B}"/>
    <cellStyle name="Normal 4 2 12 3" xfId="4116" xr:uid="{C0E2A95B-A1C1-45B5-ABD0-12419E732CDB}"/>
    <cellStyle name="Normal 4 2 12 3 2" xfId="8887" xr:uid="{64CAA0F6-7251-41FA-B955-52C98B1D866C}"/>
    <cellStyle name="Normal 4 2 12 3 2 2" xfId="29002" xr:uid="{EAA76D94-DAD4-411C-9672-FB8590B35F01}"/>
    <cellStyle name="Normal 4 2 12 3 2 3" xfId="19267" xr:uid="{8DDE7DFE-B407-4EC4-9B14-CFB8194E7F6F}"/>
    <cellStyle name="Normal 4 2 12 3 3" xfId="11720" xr:uid="{3123DE6C-788F-444D-AB15-34EE5957B888}"/>
    <cellStyle name="Normal 4 2 12 3 3 2" xfId="22100" xr:uid="{F9A360FE-0F2C-4A6A-8E01-733B824AA1D3}"/>
    <cellStyle name="Normal 4 2 12 3 4" xfId="24659" xr:uid="{05599161-2CD7-4A59-BB2B-EC7793B7AAD8}"/>
    <cellStyle name="Normal 4 2 12 3 5" xfId="16434" xr:uid="{59BD7CDC-1EE6-43DC-846C-DEB35DC39991}"/>
    <cellStyle name="Normal 4 2 12 4" xfId="5213" xr:uid="{663F3992-2E3B-4876-9DF9-D8F9D70D6972}"/>
    <cellStyle name="Normal 4 2 12 4 2" xfId="24937" xr:uid="{545761CC-FC14-4597-9478-9D21E16AE88C}"/>
    <cellStyle name="Normal 4 2 12 4 3" xfId="26148" xr:uid="{2F7F0F47-228E-4280-8856-CE0E3D9B355A}"/>
    <cellStyle name="Normal 4 2 12 4 4" xfId="14511" xr:uid="{B29831FF-22CC-4496-B741-AED3B23604FD}"/>
    <cellStyle name="Normal 4 2 12 5" xfId="6964" xr:uid="{F9954EFB-9273-41C8-9A78-25F5E8F1288A}"/>
    <cellStyle name="Normal 4 2 12 5 2" xfId="26582" xr:uid="{03D41094-D075-4F1C-BF8B-A5362ED5EBAA}"/>
    <cellStyle name="Normal 4 2 12 5 3" xfId="17344" xr:uid="{C3F3474C-C1A6-41B5-979F-298D44083AF5}"/>
    <cellStyle name="Normal 4 2 12 6" xfId="9797" xr:uid="{76B95C7D-0586-474F-B8AF-B0CCFF19C26A}"/>
    <cellStyle name="Normal 4 2 12 6 2" xfId="20177" xr:uid="{7AEFD330-56B6-4B26-B329-F828984E1315}"/>
    <cellStyle name="Normal 4 2 12 7" xfId="24445" xr:uid="{58AE3336-1CE4-4012-A7DE-217525D1A1BC}"/>
    <cellStyle name="Normal 4 2 12 8" xfId="12658" xr:uid="{7F5BCED3-8E97-496B-A83E-ED562CA0D877}"/>
    <cellStyle name="Normal 4 2 13" xfId="910" xr:uid="{00000000-0005-0000-0000-000040050000}"/>
    <cellStyle name="Normal 4 2 13 2" xfId="5214" xr:uid="{B9CFA165-2251-4903-B5AF-7F91BE12455C}"/>
    <cellStyle name="Normal 4 2 13 2 2" xfId="25276" xr:uid="{683E918D-C673-4735-B0F8-FAC7A5B01144}"/>
    <cellStyle name="Normal 4 2 13 2 3" xfId="28338" xr:uid="{6051871C-D20C-4522-BEFE-D4EBAA8EA9F8}"/>
    <cellStyle name="Normal 4 2 13 2 4" xfId="14512" xr:uid="{D6AFA65F-6472-4E8B-91C1-FBAD54B3CD4F}"/>
    <cellStyle name="Normal 4 2 13 3" xfId="6965" xr:uid="{8C09D563-2893-4843-BCD4-CC10B1168477}"/>
    <cellStyle name="Normal 4 2 13 3 2" xfId="22911" xr:uid="{DCFAB4E1-ADFB-4B54-91B7-297FFF170CCE}"/>
    <cellStyle name="Normal 4 2 13 3 3" xfId="17345" xr:uid="{81640F5B-6D16-441B-9AE6-A663077F7A59}"/>
    <cellStyle name="Normal 4 2 13 4" xfId="9798" xr:uid="{9489FE99-E323-4CE2-AB84-C2870FBC4082}"/>
    <cellStyle name="Normal 4 2 13 4 2" xfId="20178" xr:uid="{EB5230F9-A7EA-4766-9CC0-A005FECC8416}"/>
    <cellStyle name="Normal 4 2 13 5" xfId="23198" xr:uid="{1F99CF31-EECD-4601-A448-FBD0619A42A1}"/>
    <cellStyle name="Normal 4 2 13 6" xfId="13356" xr:uid="{F6163DAC-A749-4C4C-BF5B-FBD5FE08AB67}"/>
    <cellStyle name="Normal 4 2 14" xfId="2431" xr:uid="{00000000-0005-0000-0000-000051050000}"/>
    <cellStyle name="Normal 4 2 14 2" xfId="5727" xr:uid="{1944C359-D1BC-4C47-8FAE-38DD4B5810C8}"/>
    <cellStyle name="Normal 4 2 14 2 2" xfId="28567" xr:uid="{ABE07BF4-324A-46E7-A17D-09E199107C54}"/>
    <cellStyle name="Normal 4 2 14 2 3" xfId="15102" xr:uid="{C59EDB31-B160-4473-BBB4-631B98FC424F}"/>
    <cellStyle name="Normal 4 2 14 3" xfId="7555" xr:uid="{0F980473-09F3-48ED-AC29-9374C6927889}"/>
    <cellStyle name="Normal 4 2 14 3 2" xfId="17935" xr:uid="{C350FC9B-C3ED-4025-BA32-18A6180B4119}"/>
    <cellStyle name="Normal 4 2 14 4" xfId="10388" xr:uid="{34FC9352-DF33-4BA8-8F66-F791B7E33A15}"/>
    <cellStyle name="Normal 4 2 14 4 2" xfId="20768" xr:uid="{6F721377-F3A7-491A-A3F2-EB95C437E24B}"/>
    <cellStyle name="Normal 4 2 14 5" xfId="23754" xr:uid="{EA0D995E-5FF6-4F57-868E-149D4A60FA02}"/>
    <cellStyle name="Normal 4 2 14 6" xfId="12817" xr:uid="{3DCF1676-21AA-4089-A749-0BE68428EC7A}"/>
    <cellStyle name="Normal 4 2 15" xfId="2158" xr:uid="{00000000-0005-0000-0000-000046050000}"/>
    <cellStyle name="Normal 4 2 15 2" xfId="7284" xr:uid="{68D389C6-B65B-4B57-8695-00107252F18A}"/>
    <cellStyle name="Normal 4 2 15 2 2" xfId="27148" xr:uid="{17A309DB-A644-477D-9B0D-A0536F0E8417}"/>
    <cellStyle name="Normal 4 2 15 2 3" xfId="17664" xr:uid="{7C4FD314-CB10-403B-83A5-8290EBEAC479}"/>
    <cellStyle name="Normal 4 2 15 3" xfId="10117" xr:uid="{CFC204A1-6795-48DE-89AF-D3D874DAFB26}"/>
    <cellStyle name="Normal 4 2 15 3 2" xfId="20497" xr:uid="{069D1D85-8652-419E-9121-EA4F3A6D8CD0}"/>
    <cellStyle name="Normal 4 2 15 4" xfId="23114" xr:uid="{0700854F-4580-478D-B6AB-331935D9045D}"/>
    <cellStyle name="Normal 4 2 15 5" xfId="14831" xr:uid="{9E532901-D255-4CD4-A05C-2D4608C4EE1A}"/>
    <cellStyle name="Normal 4 2 16" xfId="3782" xr:uid="{27CC7272-F4E2-4520-8C54-59A332157E49}"/>
    <cellStyle name="Normal 4 2 16 2" xfId="8621" xr:uid="{4EAA9704-FCEC-48C5-8844-C9B8227FEA16}"/>
    <cellStyle name="Normal 4 2 16 2 2" xfId="19001" xr:uid="{E0F32574-3B85-4CF3-BDB9-E03BC42D58A4}"/>
    <cellStyle name="Normal 4 2 16 3" xfId="11454" xr:uid="{E9BA206A-0C6C-4F83-914B-9E2E07F02FA7}"/>
    <cellStyle name="Normal 4 2 16 3 2" xfId="21834" xr:uid="{59BB904D-D1F2-4354-B67B-DE0EA2C8F00A}"/>
    <cellStyle name="Normal 4 2 16 4" xfId="25790" xr:uid="{35B12276-71AF-461C-AE9A-427A350131B5}"/>
    <cellStyle name="Normal 4 2 16 5" xfId="16168" xr:uid="{1545F333-97CF-46AF-850C-51D5368240A3}"/>
    <cellStyle name="Normal 4 2 17" xfId="5208" xr:uid="{40A45B17-08A7-429D-8BD0-7720AD32C752}"/>
    <cellStyle name="Normal 4 2 17 2" xfId="14506" xr:uid="{5B1A016E-2D09-4B3B-98B7-731CCA32B5ED}"/>
    <cellStyle name="Normal 4 2 18" xfId="6959" xr:uid="{1F9797DC-AAF9-450A-834E-2C1BBEA5DA7A}"/>
    <cellStyle name="Normal 4 2 18 2" xfId="17339" xr:uid="{30EFEE0E-5220-4048-9358-20DAC758A838}"/>
    <cellStyle name="Normal 4 2 19" xfId="9792" xr:uid="{9B414E89-376D-43A7-AFAD-BF33BE972A2C}"/>
    <cellStyle name="Normal 4 2 19 2" xfId="20172" xr:uid="{FB5A6142-9B43-46BF-9D60-43609F1B4AAD}"/>
    <cellStyle name="Normal 4 2 2" xfId="911" xr:uid="{00000000-0005-0000-0000-000041050000}"/>
    <cellStyle name="Normal 4 2 2 10" xfId="912" xr:uid="{00000000-0005-0000-0000-000042050000}"/>
    <cellStyle name="Normal 4 2 2 10 2" xfId="3275" xr:uid="{00000000-0005-0000-0000-000054050000}"/>
    <cellStyle name="Normal 4 2 2 10 2 2" xfId="6332" xr:uid="{185D5FB2-85C2-4416-AC75-4FDE5AC6B1DF}"/>
    <cellStyle name="Normal 4 2 2 10 2 2 2" xfId="26579" xr:uid="{B42086E8-B959-4099-801F-672DEC2E0025}"/>
    <cellStyle name="Normal 4 2 2 10 2 2 3" xfId="15901" xr:uid="{452F1F5D-5074-4FD2-95C9-D04823D47F33}"/>
    <cellStyle name="Normal 4 2 2 10 2 3" xfId="8354" xr:uid="{153892A2-F93F-4E14-B3F3-08E2EA9DECD7}"/>
    <cellStyle name="Normal 4 2 2 10 2 3 2" xfId="18734" xr:uid="{E97DF94D-DCCB-4B23-B8B5-E2072511C9D1}"/>
    <cellStyle name="Normal 4 2 2 10 2 4" xfId="11187" xr:uid="{132DB61E-A0F6-40EA-8A14-D18FC83EE2CE}"/>
    <cellStyle name="Normal 4 2 2 10 2 4 2" xfId="21567" xr:uid="{B16012CC-04A6-4971-91F8-10D17303B46B}"/>
    <cellStyle name="Normal 4 2 2 10 2 5" xfId="24011" xr:uid="{77E7BDF6-8B7A-4EB6-B150-4D77A6C11D38}"/>
    <cellStyle name="Normal 4 2 2 10 2 6" xfId="13825" xr:uid="{DA35EE25-1A4B-4F9B-B2C0-C383A2CD0766}"/>
    <cellStyle name="Normal 4 2 2 10 3" xfId="4179" xr:uid="{E8F62DEC-F5C8-42CD-A259-9BE651747801}"/>
    <cellStyle name="Normal 4 2 2 10 3 2" xfId="8950" xr:uid="{75BCDBA2-0158-4D5A-9CD1-5F782654B6F2}"/>
    <cellStyle name="Normal 4 2 2 10 3 2 2" xfId="29040" xr:uid="{BC5579B2-43A0-4EA1-A35A-04487637E72F}"/>
    <cellStyle name="Normal 4 2 2 10 3 2 3" xfId="19330" xr:uid="{5F984210-6810-47A9-B5F3-B59C911EC90B}"/>
    <cellStyle name="Normal 4 2 2 10 3 3" xfId="11783" xr:uid="{3339DDCC-70EA-478E-A9F8-32DBB8D883B2}"/>
    <cellStyle name="Normal 4 2 2 10 3 3 2" xfId="22163" xr:uid="{54E497B8-380D-4ACC-8784-CD20EE42FE48}"/>
    <cellStyle name="Normal 4 2 2 10 3 4" xfId="23607" xr:uid="{2C8585E0-C069-4507-BAC1-CCDE8C3D2477}"/>
    <cellStyle name="Normal 4 2 2 10 3 5" xfId="16497" xr:uid="{000A0721-BE3F-4DE6-A670-AAE937D1F561}"/>
    <cellStyle name="Normal 4 2 2 10 4" xfId="5216" xr:uid="{4EB3040A-9666-465A-9EBA-F4CF9D32B3C0}"/>
    <cellStyle name="Normal 4 2 2 10 4 2" xfId="25597" xr:uid="{203D3871-DD7E-4628-82BB-2C2F31A1BC76}"/>
    <cellStyle name="Normal 4 2 2 10 4 3" xfId="26290" xr:uid="{43B93DD7-EA6B-4238-A94D-730A91ED13F8}"/>
    <cellStyle name="Normal 4 2 2 10 4 4" xfId="14514" xr:uid="{87915702-98F2-4892-B3E9-B71660CD3F1A}"/>
    <cellStyle name="Normal 4 2 2 10 5" xfId="6967" xr:uid="{A464D24B-E40E-4838-AB46-D234D06B716F}"/>
    <cellStyle name="Normal 4 2 2 10 5 2" xfId="26300" xr:uid="{C027921C-8B3B-430A-9639-5218B95214C9}"/>
    <cellStyle name="Normal 4 2 2 10 5 3" xfId="17347" xr:uid="{B035E0E2-CAB1-4239-95B7-D4414DE2A23A}"/>
    <cellStyle name="Normal 4 2 2 10 6" xfId="9800" xr:uid="{CDFC3378-980C-472A-910D-BFCC669BD829}"/>
    <cellStyle name="Normal 4 2 2 10 6 2" xfId="20180" xr:uid="{940DF854-35D4-4CBB-9499-CA473C6DE8FA}"/>
    <cellStyle name="Normal 4 2 2 10 7" xfId="23008" xr:uid="{959DFF94-1B52-45F5-ADCF-7A6870F80A28}"/>
    <cellStyle name="Normal 4 2 2 10 8" xfId="12740" xr:uid="{C95538CA-7F08-4DE8-9100-45949CACB198}"/>
    <cellStyle name="Normal 4 2 2 11" xfId="913" xr:uid="{00000000-0005-0000-0000-000043050000}"/>
    <cellStyle name="Normal 4 2 2 11 2" xfId="5217" xr:uid="{27E7D2F7-8A58-4417-81DC-C797F66B222E}"/>
    <cellStyle name="Normal 4 2 2 11 2 2" xfId="22939" xr:uid="{E4853C26-B6A5-4022-B8BA-094D7181B69D}"/>
    <cellStyle name="Normal 4 2 2 11 2 3" xfId="28121" xr:uid="{803779A3-B52D-4DB8-9BA3-E064CEDB4EDF}"/>
    <cellStyle name="Normal 4 2 2 11 2 4" xfId="14515" xr:uid="{607B8411-1C42-495F-A5F9-E4A8C274DF3A}"/>
    <cellStyle name="Normal 4 2 2 11 3" xfId="6968" xr:uid="{5A4AC2D8-0476-44F7-850F-EBE5B9E95294}"/>
    <cellStyle name="Normal 4 2 2 11 3 2" xfId="27037" xr:uid="{EE41EE3F-7DAB-4326-8B66-E1F148D3036C}"/>
    <cellStyle name="Normal 4 2 2 11 3 3" xfId="17348" xr:uid="{E6278A32-D60F-4D6F-BA08-E494E08F2CBE}"/>
    <cellStyle name="Normal 4 2 2 11 4" xfId="9801" xr:uid="{071AFB65-363D-4AEF-8405-D54E4F6B7A51}"/>
    <cellStyle name="Normal 4 2 2 11 4 2" xfId="20181" xr:uid="{F96BCF8A-523F-4905-8DC7-50E08DFF478B}"/>
    <cellStyle name="Normal 4 2 2 11 5" xfId="23708" xr:uid="{DC3F3100-3942-4219-BF9A-89EFA33F2CAA}"/>
    <cellStyle name="Normal 4 2 2 11 6" xfId="13438" xr:uid="{25A1D4A9-1F40-41D7-995E-CD0254D7F015}"/>
    <cellStyle name="Normal 4 2 2 12" xfId="2439" xr:uid="{00000000-0005-0000-0000-000056050000}"/>
    <cellStyle name="Normal 4 2 2 12 2" xfId="5733" xr:uid="{8547517B-8782-4609-B33A-3D63C44BF131}"/>
    <cellStyle name="Normal 4 2 2 12 2 2" xfId="26014" xr:uid="{1CB25410-FC96-496C-8EB8-798C5784FD28}"/>
    <cellStyle name="Normal 4 2 2 12 2 3" xfId="15110" xr:uid="{0FE9A20C-C962-4A7A-AD94-954A69DDA6A6}"/>
    <cellStyle name="Normal 4 2 2 12 3" xfId="7563" xr:uid="{64007956-3482-47D2-9868-CCC187CEB834}"/>
    <cellStyle name="Normal 4 2 2 12 3 2" xfId="17943" xr:uid="{5606201E-E1C2-4C8B-828E-E5CB02270946}"/>
    <cellStyle name="Normal 4 2 2 12 4" xfId="10396" xr:uid="{86A3DC0E-5108-4020-8B99-37CB5341841F}"/>
    <cellStyle name="Normal 4 2 2 12 4 2" xfId="20776" xr:uid="{696A862E-EDD7-4007-BD2B-226DF2627FFB}"/>
    <cellStyle name="Normal 4 2 2 12 5" xfId="23020" xr:uid="{BAF468B8-ED33-44EA-A05D-FDAF302D77CB}"/>
    <cellStyle name="Normal 4 2 2 12 6" xfId="12825" xr:uid="{C759DABA-98F7-4310-A754-1D0D20A4DE9F}"/>
    <cellStyle name="Normal 4 2 2 13" xfId="2169" xr:uid="{00000000-0005-0000-0000-000052050000}"/>
    <cellStyle name="Normal 4 2 2 13 2" xfId="7295" xr:uid="{6FB8E346-A4FC-4EC0-B955-F22EE28F903C}"/>
    <cellStyle name="Normal 4 2 2 13 2 2" xfId="25880" xr:uid="{89DE9C29-9D64-4A61-9946-9E17F5F858CE}"/>
    <cellStyle name="Normal 4 2 2 13 2 3" xfId="17675" xr:uid="{317C0F3D-5A95-46DC-A00F-A42DFA954F0A}"/>
    <cellStyle name="Normal 4 2 2 13 3" xfId="10128" xr:uid="{008BE103-F31A-4EE0-9CE8-279CC533AB21}"/>
    <cellStyle name="Normal 4 2 2 13 3 2" xfId="20508" xr:uid="{6B6C2BA2-CE92-4379-BE26-7E3DB75D7A30}"/>
    <cellStyle name="Normal 4 2 2 13 4" xfId="25002" xr:uid="{51999392-4F95-43AF-A5E4-7A589442CCCB}"/>
    <cellStyle name="Normal 4 2 2 13 5" xfId="14842" xr:uid="{50A31E45-B226-41F3-96D7-F7AE06317ADE}"/>
    <cellStyle name="Normal 4 2 2 14" xfId="3970" xr:uid="{506337B6-E5FF-4C3A-AC3F-7F5EB249ADE2}"/>
    <cellStyle name="Normal 4 2 2 14 2" xfId="8793" xr:uid="{6816267C-CA97-4402-BD8A-30BAE9FFD2EB}"/>
    <cellStyle name="Normal 4 2 2 14 2 2" xfId="19173" xr:uid="{FEE2672A-26C4-496E-8CCD-E2CD8439F4EE}"/>
    <cellStyle name="Normal 4 2 2 14 3" xfId="11626" xr:uid="{0412BC77-676E-48C0-B280-5E17E1F24B54}"/>
    <cellStyle name="Normal 4 2 2 14 3 2" xfId="22006" xr:uid="{C47AF24F-E0E2-4DB5-8006-6E21B6128F61}"/>
    <cellStyle name="Normal 4 2 2 14 4" xfId="28254" xr:uid="{B55D04E7-6FDE-47CC-B0E4-A2E698104F39}"/>
    <cellStyle name="Normal 4 2 2 14 5" xfId="16340" xr:uid="{6FC29E5D-3ECF-4292-BEC7-408E86683948}"/>
    <cellStyle name="Normal 4 2 2 15" xfId="5215" xr:uid="{F75B133F-711A-4428-B6C2-C87F953FE4CB}"/>
    <cellStyle name="Normal 4 2 2 15 2" xfId="14513" xr:uid="{8D7CE6F0-F1F5-4E29-A5FE-BEC7F61EA2C6}"/>
    <cellStyle name="Normal 4 2 2 16" xfId="6966" xr:uid="{227B8A98-21E7-4B31-8E84-EB7743178BF0}"/>
    <cellStyle name="Normal 4 2 2 16 2" xfId="17346" xr:uid="{059F3E2E-C8A1-4492-8C20-7D394D910061}"/>
    <cellStyle name="Normal 4 2 2 17" xfId="9799" xr:uid="{A4C1941F-E307-4CEB-983A-FA32E492783F}"/>
    <cellStyle name="Normal 4 2 2 17 2" xfId="20179" xr:uid="{DB2017BF-18F0-4687-AD41-27960EC6A76F}"/>
    <cellStyle name="Normal 4 2 2 18" xfId="23649" xr:uid="{0A8A455A-A8EF-430F-92FD-55612F61147B}"/>
    <cellStyle name="Normal 4 2 2 19" xfId="12400" xr:uid="{7232607F-40C2-428E-83EC-64C6242A32AC}"/>
    <cellStyle name="Normal 4 2 2 2" xfId="914" xr:uid="{00000000-0005-0000-0000-000044050000}"/>
    <cellStyle name="Normal 4 2 2 2 10" xfId="5218" xr:uid="{364E115F-8F58-470F-8CA2-708DF92C7DC9}"/>
    <cellStyle name="Normal 4 2 2 2 10 2" xfId="14516" xr:uid="{7160F19E-8775-4FA0-900D-158F6A3203ED}"/>
    <cellStyle name="Normal 4 2 2 2 11" xfId="6969" xr:uid="{DCD49193-39B7-416C-B686-ADE5E64F7630}"/>
    <cellStyle name="Normal 4 2 2 2 11 2" xfId="17349" xr:uid="{1056EB77-8C93-489F-A457-7C6479E8980D}"/>
    <cellStyle name="Normal 4 2 2 2 12" xfId="9802" xr:uid="{0B953A81-D92E-44F0-A54A-527F8DE97B99}"/>
    <cellStyle name="Normal 4 2 2 2 12 2" xfId="20182" xr:uid="{09116E36-69EE-4EE1-AB7C-6ED61FACEDB4}"/>
    <cellStyle name="Normal 4 2 2 2 13" xfId="24788" xr:uid="{B823D996-2878-4B0A-BD9F-8035BEA5F8C9}"/>
    <cellStyle name="Normal 4 2 2 2 14" xfId="12423" xr:uid="{EF2096D0-6203-4F9D-8317-B60DD2079030}"/>
    <cellStyle name="Normal 4 2 2 2 2" xfId="915" xr:uid="{00000000-0005-0000-0000-000045050000}"/>
    <cellStyle name="Normal 4 2 2 2 2 10" xfId="6970" xr:uid="{FBFD471C-F7A4-4045-9E45-7FC9C20E281F}"/>
    <cellStyle name="Normal 4 2 2 2 2 10 2" xfId="17350" xr:uid="{81BE71D8-3FB8-45C2-9262-D46F9334548D}"/>
    <cellStyle name="Normal 4 2 2 2 2 11" xfId="9803" xr:uid="{6B2B4B35-2608-4CF9-9808-23B644968073}"/>
    <cellStyle name="Normal 4 2 2 2 2 11 2" xfId="20183" xr:uid="{4BD94397-7859-4669-8DE7-21131FC76711}"/>
    <cellStyle name="Normal 4 2 2 2 2 12" xfId="24466" xr:uid="{2675B592-A58D-4B77-8B94-8676EAB45A3C}"/>
    <cellStyle name="Normal 4 2 2 2 2 13" xfId="12483" xr:uid="{0078570A-5EDE-4ACF-8733-E2FB68784F0C}"/>
    <cellStyle name="Normal 4 2 2 2 2 2" xfId="916" xr:uid="{00000000-0005-0000-0000-000046050000}"/>
    <cellStyle name="Normal 4 2 2 2 2 2 10" xfId="13048" xr:uid="{381C7113-683D-43E6-BCCA-0D1F2EB08DFC}"/>
    <cellStyle name="Normal 4 2 2 2 2 2 2" xfId="2765" xr:uid="{00000000-0005-0000-0000-00005A050000}"/>
    <cellStyle name="Normal 4 2 2 2 2 2 2 2" xfId="3278" xr:uid="{00000000-0005-0000-0000-00005B050000}"/>
    <cellStyle name="Normal 4 2 2 2 2 2 2 2 2" xfId="6335" xr:uid="{B8ACEB30-0CE2-4173-B279-A6A7C4B74632}"/>
    <cellStyle name="Normal 4 2 2 2 2 2 2 2 2 2" xfId="27885" xr:uid="{7BD79C04-A0A8-4BF9-BA89-7647764278B8}"/>
    <cellStyle name="Normal 4 2 2 2 2 2 2 2 2 3" xfId="15904" xr:uid="{056C4EB1-52EB-49F9-8A39-8E3104E2BD69}"/>
    <cellStyle name="Normal 4 2 2 2 2 2 2 2 3" xfId="8357" xr:uid="{09D49612-BF5E-42A4-81E7-8D0CF8A45DFB}"/>
    <cellStyle name="Normal 4 2 2 2 2 2 2 2 3 2" xfId="18737" xr:uid="{A3F72BED-15B3-4F0D-B23D-DDE223D168C3}"/>
    <cellStyle name="Normal 4 2 2 2 2 2 2 2 4" xfId="11190" xr:uid="{4F15445F-E254-4744-AFD8-98DD5955A3F6}"/>
    <cellStyle name="Normal 4 2 2 2 2 2 2 2 4 2" xfId="21570" xr:uid="{5720F82A-957C-469D-B4DE-DEA634CA4FF5}"/>
    <cellStyle name="Normal 4 2 2 2 2 2 2 2 5" xfId="25447" xr:uid="{104A3E42-31B4-4435-A191-36A34B559480}"/>
    <cellStyle name="Normal 4 2 2 2 2 2 2 2 6" xfId="13828" xr:uid="{4CB194F4-5771-4E79-8CC9-8C1142B493C0}"/>
    <cellStyle name="Normal 4 2 2 2 2 2 2 3" xfId="4323" xr:uid="{F0596E22-3024-46AE-9601-D6EC0250F4CC}"/>
    <cellStyle name="Normal 4 2 2 2 2 2 2 3 2" xfId="9094" xr:uid="{BA6C2552-E7CD-45EC-8D65-1D81C7C490FD}"/>
    <cellStyle name="Normal 4 2 2 2 2 2 2 3 2 2" xfId="29137" xr:uid="{2ED4F116-AE48-4DD7-B2DC-0FA0ED7D4D2F}"/>
    <cellStyle name="Normal 4 2 2 2 2 2 2 3 2 3" xfId="19474" xr:uid="{E2B1A06E-BC42-48EB-A399-5AD1CF4AFF9A}"/>
    <cellStyle name="Normal 4 2 2 2 2 2 2 3 3" xfId="11927" xr:uid="{7B61F769-7681-4E74-8261-76194DC96EA4}"/>
    <cellStyle name="Normal 4 2 2 2 2 2 2 3 3 2" xfId="22307" xr:uid="{4B15C1DE-14C7-47ED-B545-930AF3BE57FD}"/>
    <cellStyle name="Normal 4 2 2 2 2 2 2 3 4" xfId="23970" xr:uid="{E14D23FD-4C6E-4A17-BDB4-4BC1E4323E26}"/>
    <cellStyle name="Normal 4 2 2 2 2 2 2 3 5" xfId="16641" xr:uid="{55064A3D-6723-44F9-BCAC-D31647776C51}"/>
    <cellStyle name="Normal 4 2 2 2 2 2 2 4" xfId="5982" xr:uid="{2D391F71-8852-498E-919B-1BC4D82E05D1}"/>
    <cellStyle name="Normal 4 2 2 2 2 2 2 4 2" xfId="28158" xr:uid="{47AFD2F5-31E0-4592-8088-089B9256271A}"/>
    <cellStyle name="Normal 4 2 2 2 2 2 2 4 3" xfId="15435" xr:uid="{85ED1564-DEA1-4D4E-86E0-9F3C30586B03}"/>
    <cellStyle name="Normal 4 2 2 2 2 2 2 5" xfId="7888" xr:uid="{3BEDB544-4F3A-460B-8604-4A7F80F80213}"/>
    <cellStyle name="Normal 4 2 2 2 2 2 2 5 2" xfId="18268" xr:uid="{7403030F-0C12-4503-9663-025B88F1465A}"/>
    <cellStyle name="Normal 4 2 2 2 2 2 2 6" xfId="10721" xr:uid="{D4E14310-DBD6-45F8-8432-B1F4E22B2EE9}"/>
    <cellStyle name="Normal 4 2 2 2 2 2 2 6 2" xfId="21101" xr:uid="{863C0D28-CD95-4B89-AD02-44CE4C7F79C9}"/>
    <cellStyle name="Normal 4 2 2 2 2 2 2 7" xfId="24428" xr:uid="{51103B87-10AF-43AF-9352-1EA17A854C2C}"/>
    <cellStyle name="Normal 4 2 2 2 2 2 2 8" xfId="13212" xr:uid="{8F923523-AF98-4C51-8FCF-0A238C899859}"/>
    <cellStyle name="Normal 4 2 2 2 2 2 3" xfId="3279" xr:uid="{00000000-0005-0000-0000-00005C050000}"/>
    <cellStyle name="Normal 4 2 2 2 2 2 3 2" xfId="4504" xr:uid="{C4960D59-ABB2-4263-B98F-3ADF28BD29AD}"/>
    <cellStyle name="Normal 4 2 2 2 2 2 3 2 2" xfId="9275" xr:uid="{5E2E79B0-1FA2-4ACF-9126-695F56DFD9EE}"/>
    <cellStyle name="Normal 4 2 2 2 2 2 3 2 2 2" xfId="19655" xr:uid="{FEECDFFA-5CAD-446C-B6DB-9EC0ACAF8C97}"/>
    <cellStyle name="Normal 4 2 2 2 2 2 3 2 3" xfId="12108" xr:uid="{C4879C75-18E5-4C23-8AF2-EA7F4561FCE3}"/>
    <cellStyle name="Normal 4 2 2 2 2 2 3 2 3 2" xfId="22488" xr:uid="{B343FD7E-829C-402E-B665-34829A6EF2A0}"/>
    <cellStyle name="Normal 4 2 2 2 2 2 3 2 4" xfId="26757" xr:uid="{D8DF39DE-DEBC-4B6D-BF97-3D569CC19CCF}"/>
    <cellStyle name="Normal 4 2 2 2 2 2 3 2 5" xfId="16822" xr:uid="{8D6CD8B5-B9D3-4D1A-932C-4FDA296EAACE}"/>
    <cellStyle name="Normal 4 2 2 2 2 2 3 3" xfId="6336" xr:uid="{3D22DF39-A235-4A42-AC45-2DFC73B9B481}"/>
    <cellStyle name="Normal 4 2 2 2 2 2 3 3 2" xfId="15905" xr:uid="{20EFF842-34D6-413B-A22E-5B91EEB0AD2A}"/>
    <cellStyle name="Normal 4 2 2 2 2 2 3 4" xfId="8358" xr:uid="{B62D4CB3-E43D-4F06-8BB2-4ED8C9FE06BC}"/>
    <cellStyle name="Normal 4 2 2 2 2 2 3 4 2" xfId="18738" xr:uid="{D52C76AA-AA51-4268-BE14-158A9A6BBDFF}"/>
    <cellStyle name="Normal 4 2 2 2 2 2 3 5" xfId="11191" xr:uid="{3E981503-59DE-4E02-9232-C87B1235CD5D}"/>
    <cellStyle name="Normal 4 2 2 2 2 2 3 5 2" xfId="21571" xr:uid="{44313A65-735C-4B6F-9E3D-EC1D47FD9835}"/>
    <cellStyle name="Normal 4 2 2 2 2 2 3 6" xfId="23991" xr:uid="{A66FD1E4-2484-479A-8073-731C626FE251}"/>
    <cellStyle name="Normal 4 2 2 2 2 2 3 7" xfId="13829" xr:uid="{7F59F0FA-9FEF-403D-A242-D34BDDD37F66}"/>
    <cellStyle name="Normal 4 2 2 2 2 2 4" xfId="3277" xr:uid="{00000000-0005-0000-0000-00005D050000}"/>
    <cellStyle name="Normal 4 2 2 2 2 2 4 2" xfId="6334" xr:uid="{7A735161-B8C5-44A4-A4CE-A5FEEF41D92B}"/>
    <cellStyle name="Normal 4 2 2 2 2 2 4 2 2" xfId="26630" xr:uid="{6DAB9FC2-EFC9-4B64-AED0-A9FEE05D1429}"/>
    <cellStyle name="Normal 4 2 2 2 2 2 4 2 3" xfId="15903" xr:uid="{82A4BE76-6424-490A-BAD3-E9981441ADFF}"/>
    <cellStyle name="Normal 4 2 2 2 2 2 4 3" xfId="8356" xr:uid="{C0A69965-9CE8-4AAD-90D3-8CD6D399852A}"/>
    <cellStyle name="Normal 4 2 2 2 2 2 4 3 2" xfId="18736" xr:uid="{F02D0328-7796-4150-9617-E54D067863F7}"/>
    <cellStyle name="Normal 4 2 2 2 2 2 4 4" xfId="11189" xr:uid="{DA82A739-2A85-4F7E-93B4-0A10E74E95B8}"/>
    <cellStyle name="Normal 4 2 2 2 2 2 4 4 2" xfId="21569" xr:uid="{2ADCF35A-5C13-4FBF-9683-A53E1D794BB6}"/>
    <cellStyle name="Normal 4 2 2 2 2 2 4 5" xfId="24754" xr:uid="{E3ED486C-C073-4F6D-924E-826C33313BA5}"/>
    <cellStyle name="Normal 4 2 2 2 2 2 4 6" xfId="13827" xr:uid="{D7B5A615-11BF-4D15-A925-307EF0939938}"/>
    <cellStyle name="Normal 4 2 2 2 2 2 5" xfId="4248" xr:uid="{CC6D375D-BD4D-40F5-9C57-7D2555740F5E}"/>
    <cellStyle name="Normal 4 2 2 2 2 2 5 2" xfId="9019" xr:uid="{4DC7DB8F-38A3-4B33-A67C-CF99CC9D11EE}"/>
    <cellStyle name="Normal 4 2 2 2 2 2 5 2 2" xfId="29090" xr:uid="{91B21A91-3A94-4F37-A8DC-9EB5B6AD36FC}"/>
    <cellStyle name="Normal 4 2 2 2 2 2 5 2 3" xfId="19399" xr:uid="{5CD80ABA-E1E9-4602-8258-8E1497F69587}"/>
    <cellStyle name="Normal 4 2 2 2 2 2 5 3" xfId="11852" xr:uid="{C0EF5E50-5348-49CA-B68D-21DE54DE347E}"/>
    <cellStyle name="Normal 4 2 2 2 2 2 5 3 2" xfId="22232" xr:uid="{91C55B56-521E-473A-B31D-860E68AB3DC2}"/>
    <cellStyle name="Normal 4 2 2 2 2 2 5 4" xfId="25469" xr:uid="{28BA4A29-AD1A-4A54-AE20-AEB3BC2E7175}"/>
    <cellStyle name="Normal 4 2 2 2 2 2 5 5" xfId="16566" xr:uid="{943696B2-CEE6-4E22-B067-25005356976F}"/>
    <cellStyle name="Normal 4 2 2 2 2 2 6" xfId="5220" xr:uid="{8D425C41-DB49-4C08-8292-EEBA558AED65}"/>
    <cellStyle name="Normal 4 2 2 2 2 2 6 2" xfId="26102" xr:uid="{3797F20E-714F-47D7-AABA-4F2A42BBC04D}"/>
    <cellStyle name="Normal 4 2 2 2 2 2 6 3" xfId="14518" xr:uid="{1EF54C17-758F-4721-881E-32B942577160}"/>
    <cellStyle name="Normal 4 2 2 2 2 2 7" xfId="6971" xr:uid="{4D95FE9B-573B-4455-80C7-E879AF30CE0A}"/>
    <cellStyle name="Normal 4 2 2 2 2 2 7 2" xfId="17351" xr:uid="{5E91A820-70D7-4845-B9B2-02D632E906BC}"/>
    <cellStyle name="Normal 4 2 2 2 2 2 8" xfId="9804" xr:uid="{6435EA55-4A57-4026-BBFE-853758CC3F04}"/>
    <cellStyle name="Normal 4 2 2 2 2 2 8 2" xfId="20184" xr:uid="{0040778D-3436-4031-B47B-7043A6EDC977}"/>
    <cellStyle name="Normal 4 2 2 2 2 2 9" xfId="22804" xr:uid="{405BFEED-439C-4ECB-9DD2-C937295F820A}"/>
    <cellStyle name="Normal 4 2 2 2 2 3" xfId="2764" xr:uid="{00000000-0005-0000-0000-00005E050000}"/>
    <cellStyle name="Normal 4 2 2 2 2 3 2" xfId="3280" xr:uid="{00000000-0005-0000-0000-00005F050000}"/>
    <cellStyle name="Normal 4 2 2 2 2 3 2 2" xfId="6337" xr:uid="{6F599886-50AC-44C8-BB63-387A109B2C0C}"/>
    <cellStyle name="Normal 4 2 2 2 2 3 2 2 2" xfId="28293" xr:uid="{C3D29537-2C39-45E4-9B83-9A7C9FBB291E}"/>
    <cellStyle name="Normal 4 2 2 2 2 3 2 2 3" xfId="15906" xr:uid="{12E46451-17A2-49E9-B949-BA87973F3990}"/>
    <cellStyle name="Normal 4 2 2 2 2 3 2 3" xfId="8359" xr:uid="{CAAA5857-6B10-4F1C-BD3B-47F91B744DDD}"/>
    <cellStyle name="Normal 4 2 2 2 2 3 2 3 2" xfId="18739" xr:uid="{366D2C2C-2663-4830-93C1-A3A75DC980BA}"/>
    <cellStyle name="Normal 4 2 2 2 2 3 2 4" xfId="11192" xr:uid="{AF994CEA-8DDC-4B2D-8F5B-4191DA0CEAA3}"/>
    <cellStyle name="Normal 4 2 2 2 2 3 2 4 2" xfId="21572" xr:uid="{3E972101-8543-4643-99BC-C2BC9EA6E181}"/>
    <cellStyle name="Normal 4 2 2 2 2 3 2 5" xfId="23818" xr:uid="{8317A978-06D6-47EF-A1A5-03A902BCAEFE}"/>
    <cellStyle name="Normal 4 2 2 2 2 3 2 6" xfId="13830" xr:uid="{33CB82B1-B3D6-4C39-97FB-08508AEE9FCB}"/>
    <cellStyle name="Normal 4 2 2 2 2 3 3" xfId="4322" xr:uid="{C3395475-EFDB-4698-84AF-97E8EB448CA9}"/>
    <cellStyle name="Normal 4 2 2 2 2 3 3 2" xfId="9093" xr:uid="{064CBE81-A934-4A21-A818-105ED985EC0D}"/>
    <cellStyle name="Normal 4 2 2 2 2 3 3 2 2" xfId="29136" xr:uid="{00C57CEC-F247-4291-9634-6F04CED5819E}"/>
    <cellStyle name="Normal 4 2 2 2 2 3 3 2 3" xfId="19473" xr:uid="{B03D30EE-5FE1-497E-A5A7-ADF8B01A2439}"/>
    <cellStyle name="Normal 4 2 2 2 2 3 3 3" xfId="11926" xr:uid="{E304E41F-6D35-4010-8A1E-A3B506FC073C}"/>
    <cellStyle name="Normal 4 2 2 2 2 3 3 3 2" xfId="22306" xr:uid="{1CCC0997-75C1-4453-B046-2440FA702C06}"/>
    <cellStyle name="Normal 4 2 2 2 2 3 3 4" xfId="23904" xr:uid="{331EDECF-7D60-4CE5-A477-CF6F841D8940}"/>
    <cellStyle name="Normal 4 2 2 2 2 3 3 5" xfId="16640" xr:uid="{DC8E110D-2CDC-4699-92F3-98582196137E}"/>
    <cellStyle name="Normal 4 2 2 2 2 3 4" xfId="5981" xr:uid="{82511949-F407-4787-AB88-3B911D3733BD}"/>
    <cellStyle name="Normal 4 2 2 2 2 3 4 2" xfId="28544" xr:uid="{567136AE-C2C4-4AD1-97D8-639A684F147D}"/>
    <cellStyle name="Normal 4 2 2 2 2 3 4 3" xfId="15434" xr:uid="{74A6AA41-E4EB-43E7-9C1E-5328428D32C7}"/>
    <cellStyle name="Normal 4 2 2 2 2 3 5" xfId="7887" xr:uid="{DE58D20C-2F88-4D7D-BD01-3512CBDC095E}"/>
    <cellStyle name="Normal 4 2 2 2 2 3 5 2" xfId="18267" xr:uid="{184D57AF-D37C-42E0-A9BF-D97A730CC4A5}"/>
    <cellStyle name="Normal 4 2 2 2 2 3 6" xfId="10720" xr:uid="{0B4729B8-3E78-47E4-A1D3-CC04345AB3EF}"/>
    <cellStyle name="Normal 4 2 2 2 2 3 6 2" xfId="21100" xr:uid="{3D377C8A-6FB9-41F2-BFA6-AE9A8EB3742C}"/>
    <cellStyle name="Normal 4 2 2 2 2 3 7" xfId="23861" xr:uid="{6D28C593-A7B1-439A-855E-26108A25625D}"/>
    <cellStyle name="Normal 4 2 2 2 2 3 8" xfId="13211" xr:uid="{2F74BFD1-832B-4EDB-8525-BB152BCEF047}"/>
    <cellStyle name="Normal 4 2 2 2 2 4" xfId="3281" xr:uid="{00000000-0005-0000-0000-000060050000}"/>
    <cellStyle name="Normal 4 2 2 2 2 4 2" xfId="4505" xr:uid="{A423A57F-4B31-4ABC-94E5-261B442008F4}"/>
    <cellStyle name="Normal 4 2 2 2 2 4 2 2" xfId="9276" xr:uid="{01125D3C-A911-41C1-A52A-E9713F0CA091}"/>
    <cellStyle name="Normal 4 2 2 2 2 4 2 2 2" xfId="19656" xr:uid="{4EAFBCB5-9E0A-4E27-87FE-F6B6E7A1E05A}"/>
    <cellStyle name="Normal 4 2 2 2 2 4 2 3" xfId="12109" xr:uid="{0C9A767A-4E2E-44B8-83BE-81C71939CEFE}"/>
    <cellStyle name="Normal 4 2 2 2 2 4 2 3 2" xfId="22489" xr:uid="{2A927B39-6FD2-4FF0-AB17-9AE29384958F}"/>
    <cellStyle name="Normal 4 2 2 2 2 4 2 4" xfId="27941" xr:uid="{7426BC20-4997-46FE-BA4F-2F944E01A8DB}"/>
    <cellStyle name="Normal 4 2 2 2 2 4 2 5" xfId="16823" xr:uid="{95E11B15-F74B-4978-B820-74FD92A3F434}"/>
    <cellStyle name="Normal 4 2 2 2 2 4 3" xfId="6338" xr:uid="{FF70B162-4850-4388-B5CA-EEFAEB34D3E2}"/>
    <cellStyle name="Normal 4 2 2 2 2 4 3 2" xfId="15907" xr:uid="{C215E602-59B2-4BC4-B2B0-158367296468}"/>
    <cellStyle name="Normal 4 2 2 2 2 4 4" xfId="8360" xr:uid="{A19C8D5D-4DAD-4D76-AEEE-A5DC9E9F75B7}"/>
    <cellStyle name="Normal 4 2 2 2 2 4 4 2" xfId="18740" xr:uid="{A805E533-3D68-46DF-A972-069B1DB12A96}"/>
    <cellStyle name="Normal 4 2 2 2 2 4 5" xfId="11193" xr:uid="{1E7601FC-DD29-49F5-AE25-E5EF8894E07D}"/>
    <cellStyle name="Normal 4 2 2 2 2 4 5 2" xfId="21573" xr:uid="{78D30B21-FCE6-4C62-B0A2-8757813E3BA7}"/>
    <cellStyle name="Normal 4 2 2 2 2 4 6" xfId="23533" xr:uid="{98E53F46-CB64-45E1-84CB-035C4715276C}"/>
    <cellStyle name="Normal 4 2 2 2 2 4 7" xfId="13831" xr:uid="{F6122276-2D32-4C10-8C43-5F49D34D894B}"/>
    <cellStyle name="Normal 4 2 2 2 2 5" xfId="3276" xr:uid="{00000000-0005-0000-0000-000061050000}"/>
    <cellStyle name="Normal 4 2 2 2 2 5 2" xfId="6333" xr:uid="{60F73424-790C-46E1-B5C6-885A1AF07FF6}"/>
    <cellStyle name="Normal 4 2 2 2 2 5 2 2" xfId="27999" xr:uid="{8BC18318-709F-4054-902A-E7AE5D25BFF9}"/>
    <cellStyle name="Normal 4 2 2 2 2 5 2 3" xfId="15902" xr:uid="{9C0574D4-FB05-4BD5-826A-8C05666DCD78}"/>
    <cellStyle name="Normal 4 2 2 2 2 5 3" xfId="8355" xr:uid="{CD849E83-F7D1-4A92-955F-9C1A6644143D}"/>
    <cellStyle name="Normal 4 2 2 2 2 5 3 2" xfId="18735" xr:uid="{4F487EA7-6651-4245-BF24-630B16ED073B}"/>
    <cellStyle name="Normal 4 2 2 2 2 5 4" xfId="11188" xr:uid="{D225D92F-E41F-42B4-B89D-25457A02BFCA}"/>
    <cellStyle name="Normal 4 2 2 2 2 5 4 2" xfId="21568" xr:uid="{12619C35-F315-4D9D-A84E-273D6CC5238A}"/>
    <cellStyle name="Normal 4 2 2 2 2 5 5" xfId="24251" xr:uid="{A296CF64-4476-444F-98F6-78180AB82126}"/>
    <cellStyle name="Normal 4 2 2 2 2 5 6" xfId="13826" xr:uid="{5FE98964-64C5-40FC-87C7-397116A3E87B}"/>
    <cellStyle name="Normal 4 2 2 2 2 6" xfId="2558" xr:uid="{00000000-0005-0000-0000-000062050000}"/>
    <cellStyle name="Normal 4 2 2 2 2 6 2" xfId="5827" xr:uid="{0DF684C7-764C-4AAC-8CD8-14201A6C6590}"/>
    <cellStyle name="Normal 4 2 2 2 2 6 2 2" xfId="27215" xr:uid="{0B025752-5132-41E9-99B4-38149AF0795A}"/>
    <cellStyle name="Normal 4 2 2 2 2 6 2 3" xfId="15229" xr:uid="{58068AC9-58D3-461F-BB08-9F9B2240891D}"/>
    <cellStyle name="Normal 4 2 2 2 2 6 3" xfId="7682" xr:uid="{230B2416-A2F5-44E7-8B0D-FE6882FF5675}"/>
    <cellStyle name="Normal 4 2 2 2 2 6 3 2" xfId="18062" xr:uid="{CC6576D4-B509-4518-9ED6-F821A660E7F9}"/>
    <cellStyle name="Normal 4 2 2 2 2 6 4" xfId="10515" xr:uid="{FDB8EBD0-01F4-4E5C-A1B8-6FB6E9030363}"/>
    <cellStyle name="Normal 4 2 2 2 2 6 4 2" xfId="20895" xr:uid="{7CF60288-1231-484C-BDA0-74CA89989A7F}"/>
    <cellStyle name="Normal 4 2 2 2 2 6 5" xfId="24946" xr:uid="{20493766-E88B-4D6A-BA0E-13FDFE62A073}"/>
    <cellStyle name="Normal 4 2 2 2 2 6 6" xfId="12945" xr:uid="{8A840297-6404-4D8D-BFD8-B0944E3D8CE5}"/>
    <cellStyle name="Normal 4 2 2 2 2 7" xfId="2252" xr:uid="{00000000-0005-0000-0000-000058050000}"/>
    <cellStyle name="Normal 4 2 2 2 2 7 2" xfId="7378" xr:uid="{6254E648-DD1A-4488-82E8-25A0BE964A06}"/>
    <cellStyle name="Normal 4 2 2 2 2 7 2 2" xfId="17758" xr:uid="{52AE3BC1-BB63-4E5C-BE16-6713D509A65E}"/>
    <cellStyle name="Normal 4 2 2 2 2 7 3" xfId="10211" xr:uid="{1E482F3D-96F8-440C-BE60-A80086D8B3A8}"/>
    <cellStyle name="Normal 4 2 2 2 2 7 3 2" xfId="20591" xr:uid="{6CC03342-5797-44F3-996E-B8275468CEDF}"/>
    <cellStyle name="Normal 4 2 2 2 2 7 4" xfId="22789" xr:uid="{9BCF720B-752D-48A4-9E53-8CFF0F96D762}"/>
    <cellStyle name="Normal 4 2 2 2 2 7 5" xfId="14925" xr:uid="{0FBE1125-EB6C-4287-97AB-777916CFB58B}"/>
    <cellStyle name="Normal 4 2 2 2 2 8" xfId="3803" xr:uid="{24DA41A7-685F-424A-BFC2-2BBAB9FDCAE4}"/>
    <cellStyle name="Normal 4 2 2 2 2 8 2" xfId="8638" xr:uid="{EE91C2E1-CEEC-4FA3-B153-68C755A4A508}"/>
    <cellStyle name="Normal 4 2 2 2 2 8 2 2" xfId="19018" xr:uid="{592F2261-B02C-4FA5-B080-1625E0E8FD5F}"/>
    <cellStyle name="Normal 4 2 2 2 2 8 3" xfId="11471" xr:uid="{3B65E4CB-832D-49D9-97A9-556C3AFB1965}"/>
    <cellStyle name="Normal 4 2 2 2 2 8 3 2" xfId="21851" xr:uid="{E01C12FF-0186-410A-A58F-A8D094EE9F31}"/>
    <cellStyle name="Normal 4 2 2 2 2 8 4" xfId="16185" xr:uid="{16C9592A-6A5B-4535-B26D-DF226ACE4CCA}"/>
    <cellStyle name="Normal 4 2 2 2 2 9" xfId="5219" xr:uid="{098FB361-0977-449C-A54A-751652BABDB3}"/>
    <cellStyle name="Normal 4 2 2 2 2 9 2" xfId="14517" xr:uid="{6C2C943B-1F73-4481-B253-8FC5292D5710}"/>
    <cellStyle name="Normal 4 2 2 2 3" xfId="917" xr:uid="{00000000-0005-0000-0000-000047050000}"/>
    <cellStyle name="Normal 4 2 2 2 3 10" xfId="9805" xr:uid="{47D7B61C-4B5F-48EF-AE2A-F6164E629AC3}"/>
    <cellStyle name="Normal 4 2 2 2 3 10 2" xfId="20185" xr:uid="{D188C3D8-E33C-44DA-A6D5-05210E795B88}"/>
    <cellStyle name="Normal 4 2 2 2 3 11" xfId="23764" xr:uid="{1FA630D4-DC6C-4FED-822C-365CE5A7D548}"/>
    <cellStyle name="Normal 4 2 2 2 3 12" xfId="12583" xr:uid="{56C1FD10-DAD2-4CAA-A17F-5A72D2C2C2C9}"/>
    <cellStyle name="Normal 4 2 2 2 3 2" xfId="2766" xr:uid="{00000000-0005-0000-0000-000064050000}"/>
    <cellStyle name="Normal 4 2 2 2 3 2 2" xfId="3283" xr:uid="{00000000-0005-0000-0000-000065050000}"/>
    <cellStyle name="Normal 4 2 2 2 3 2 2 2" xfId="6340" xr:uid="{23D571E8-0208-4D73-98AA-0AAC948AC8F0}"/>
    <cellStyle name="Normal 4 2 2 2 3 2 2 2 2" xfId="28085" xr:uid="{5BC5DC13-3946-4B4D-95D2-B4BCFDD9D2AE}"/>
    <cellStyle name="Normal 4 2 2 2 3 2 2 2 3" xfId="15909" xr:uid="{08EA4DAE-CBBF-42F3-991F-65568DD9D8C9}"/>
    <cellStyle name="Normal 4 2 2 2 3 2 2 3" xfId="8362" xr:uid="{5209D608-A312-4385-A725-D938A6D35EC6}"/>
    <cellStyle name="Normal 4 2 2 2 3 2 2 3 2" xfId="18742" xr:uid="{D9A02B23-C4B8-47F7-9E8B-68A9D5E2F43D}"/>
    <cellStyle name="Normal 4 2 2 2 3 2 2 4" xfId="11195" xr:uid="{9F13AB9E-7EC7-4554-AB2B-4E151B9AA314}"/>
    <cellStyle name="Normal 4 2 2 2 3 2 2 4 2" xfId="21575" xr:uid="{4EC84CC0-3C85-4F09-8318-6F62D9478C5A}"/>
    <cellStyle name="Normal 4 2 2 2 3 2 2 5" xfId="24053" xr:uid="{CB7E155F-202C-4244-8B23-502BD8CB1D41}"/>
    <cellStyle name="Normal 4 2 2 2 3 2 2 6" xfId="13833" xr:uid="{6E75D810-67ED-4B4C-8F20-A0E3D6FECAFB}"/>
    <cellStyle name="Normal 4 2 2 2 3 2 3" xfId="4324" xr:uid="{4FABEAB4-BFF2-4733-B2E3-5947C5455FC7}"/>
    <cellStyle name="Normal 4 2 2 2 3 2 3 2" xfId="9095" xr:uid="{640A9CF6-988B-43DD-9C1D-13B8166CF6A6}"/>
    <cellStyle name="Normal 4 2 2 2 3 2 3 2 2" xfId="29138" xr:uid="{ED13436E-3563-44D4-B170-08A5FAEABBCA}"/>
    <cellStyle name="Normal 4 2 2 2 3 2 3 2 3" xfId="19475" xr:uid="{DA1B4311-E792-4739-AAF3-B687F4D4F731}"/>
    <cellStyle name="Normal 4 2 2 2 3 2 3 3" xfId="11928" xr:uid="{B2075360-9661-4E49-A14A-B7FF820019B4}"/>
    <cellStyle name="Normal 4 2 2 2 3 2 3 3 2" xfId="22308" xr:uid="{3ED2E095-0567-4CF4-A874-D928FDC61044}"/>
    <cellStyle name="Normal 4 2 2 2 3 2 3 4" xfId="24001" xr:uid="{E80D8598-27AE-4BB1-93E8-53F0FDEABD7D}"/>
    <cellStyle name="Normal 4 2 2 2 3 2 3 5" xfId="16642" xr:uid="{77361467-D4BA-4CAE-AEE8-26900A67AE3F}"/>
    <cellStyle name="Normal 4 2 2 2 3 2 4" xfId="5983" xr:uid="{C72175AA-C9EA-4F44-8B5C-0438F0FD2F0B}"/>
    <cellStyle name="Normal 4 2 2 2 3 2 4 2" xfId="26191" xr:uid="{5C3FD90B-B17F-43D9-BD17-983240DFCE39}"/>
    <cellStyle name="Normal 4 2 2 2 3 2 4 3" xfId="15436" xr:uid="{27BBE414-D942-48C6-9663-F4403ACCD803}"/>
    <cellStyle name="Normal 4 2 2 2 3 2 5" xfId="7889" xr:uid="{41896ECE-885C-4CE2-8060-2565205E09B1}"/>
    <cellStyle name="Normal 4 2 2 2 3 2 5 2" xfId="18269" xr:uid="{65AEFC6B-78E4-4DB4-A21E-9056ED9F7F28}"/>
    <cellStyle name="Normal 4 2 2 2 3 2 6" xfId="10722" xr:uid="{FCBF7084-238B-4855-B8E2-AAD00D84AC09}"/>
    <cellStyle name="Normal 4 2 2 2 3 2 6 2" xfId="21102" xr:uid="{2774C62D-697B-41CD-9CAE-8906AD8BD80D}"/>
    <cellStyle name="Normal 4 2 2 2 3 2 7" xfId="24601" xr:uid="{23407B31-2950-4252-B410-1E954824E197}"/>
    <cellStyle name="Normal 4 2 2 2 3 2 8" xfId="13213" xr:uid="{8A13A376-05AC-4A95-9E3A-B70CB94A17E3}"/>
    <cellStyle name="Normal 4 2 2 2 3 3" xfId="3284" xr:uid="{00000000-0005-0000-0000-000066050000}"/>
    <cellStyle name="Normal 4 2 2 2 3 3 2" xfId="4506" xr:uid="{B51A62CE-E34A-4E74-9C18-46C2C94512CA}"/>
    <cellStyle name="Normal 4 2 2 2 3 3 2 2" xfId="9277" xr:uid="{2CCC404B-302C-4853-908C-10864B09B373}"/>
    <cellStyle name="Normal 4 2 2 2 3 3 2 2 2" xfId="29258" xr:uid="{A03F0689-EB93-4231-8FD5-B048413C71AC}"/>
    <cellStyle name="Normal 4 2 2 2 3 3 2 2 3" xfId="19657" xr:uid="{889C5688-D942-4CF4-92A9-4775679CC015}"/>
    <cellStyle name="Normal 4 2 2 2 3 3 2 3" xfId="12110" xr:uid="{9055429D-ECF7-46AB-9299-2C04CEFF549E}"/>
    <cellStyle name="Normal 4 2 2 2 3 3 2 3 2" xfId="22490" xr:uid="{B1D25EE4-F4B9-4EEE-BBE8-2F5C3345CEF8}"/>
    <cellStyle name="Normal 4 2 2 2 3 3 2 4" xfId="25059" xr:uid="{38AD75FE-55CD-4010-BCC9-A1FAA2F90A67}"/>
    <cellStyle name="Normal 4 2 2 2 3 3 2 5" xfId="16824" xr:uid="{2A67E511-EDDD-4A20-9C27-078451C900C7}"/>
    <cellStyle name="Normal 4 2 2 2 3 3 3" xfId="6341" xr:uid="{63CF34C2-9C02-4748-BD86-E2B2E19C348A}"/>
    <cellStyle name="Normal 4 2 2 2 3 3 3 2" xfId="26158" xr:uid="{8280DF36-EEE6-491A-9D09-664698192FC7}"/>
    <cellStyle name="Normal 4 2 2 2 3 3 3 3" xfId="15910" xr:uid="{34FDF884-0B17-49C1-BACF-F02E078DE7F8}"/>
    <cellStyle name="Normal 4 2 2 2 3 3 4" xfId="8363" xr:uid="{343CF02A-958B-4B44-8833-A4B600F0E7EC}"/>
    <cellStyle name="Normal 4 2 2 2 3 3 4 2" xfId="18743" xr:uid="{C508E7EE-F3B7-434D-BEF2-A9B5219E428B}"/>
    <cellStyle name="Normal 4 2 2 2 3 3 5" xfId="11196" xr:uid="{CD0BAF0A-1603-43A8-BCA6-7C56D9B4F913}"/>
    <cellStyle name="Normal 4 2 2 2 3 3 5 2" xfId="21576" xr:uid="{EF6C10FF-43B8-4280-B1FA-DF459CAE5F5E}"/>
    <cellStyle name="Normal 4 2 2 2 3 3 6" xfId="25017" xr:uid="{12EB2416-BD58-454B-9959-18E03C063F32}"/>
    <cellStyle name="Normal 4 2 2 2 3 3 7" xfId="13834" xr:uid="{CB5DEEED-B8EE-485A-9634-C2434881B8F5}"/>
    <cellStyle name="Normal 4 2 2 2 3 4" xfId="3282" xr:uid="{00000000-0005-0000-0000-000067050000}"/>
    <cellStyle name="Normal 4 2 2 2 3 4 2" xfId="6339" xr:uid="{84906B7B-D4F1-47A1-ABC3-A02A1312675E}"/>
    <cellStyle name="Normal 4 2 2 2 3 4 2 2" xfId="26646" xr:uid="{2C145300-C97C-4971-BF83-8398451F4330}"/>
    <cellStyle name="Normal 4 2 2 2 3 4 2 3" xfId="15908" xr:uid="{75841195-DF04-4BA5-82DE-9684B1D713F6}"/>
    <cellStyle name="Normal 4 2 2 2 3 4 3" xfId="8361" xr:uid="{AC708855-A337-4B62-A848-0B24072AFEEF}"/>
    <cellStyle name="Normal 4 2 2 2 3 4 3 2" xfId="18741" xr:uid="{0E1C300D-5ABE-4497-B2C7-47C2748CE773}"/>
    <cellStyle name="Normal 4 2 2 2 3 4 4" xfId="11194" xr:uid="{92CF7EB8-8E4F-4F3D-81F3-11FF89BB63E3}"/>
    <cellStyle name="Normal 4 2 2 2 3 4 4 2" xfId="21574" xr:uid="{19C844FD-E66B-4B11-A942-0C0DFBE1AA29}"/>
    <cellStyle name="Normal 4 2 2 2 3 4 5" xfId="24916" xr:uid="{11FE66E9-72D7-4C23-867F-9FD3DA77D68A}"/>
    <cellStyle name="Normal 4 2 2 2 3 4 6" xfId="13832" xr:uid="{ADE1AFF2-8C1A-4670-BFA5-266DCD9E2748}"/>
    <cellStyle name="Normal 4 2 2 2 3 5" xfId="2601" xr:uid="{00000000-0005-0000-0000-000068050000}"/>
    <cellStyle name="Normal 4 2 2 2 3 5 2" xfId="5865" xr:uid="{83688F7B-15CE-4845-A4A9-062CEA153E02}"/>
    <cellStyle name="Normal 4 2 2 2 3 5 2 2" xfId="28038" xr:uid="{66BDFECE-8E62-482C-B315-AAC3B030A9AD}"/>
    <cellStyle name="Normal 4 2 2 2 3 5 2 3" xfId="15272" xr:uid="{DA135101-8362-4D70-B2BA-A90EDCAD79F7}"/>
    <cellStyle name="Normal 4 2 2 2 3 5 3" xfId="7725" xr:uid="{722BF4E1-1CE2-4E31-B297-1429B8FCA87C}"/>
    <cellStyle name="Normal 4 2 2 2 3 5 3 2" xfId="18105" xr:uid="{B88ECCA1-EE4B-4376-B76B-EE8330706F0A}"/>
    <cellStyle name="Normal 4 2 2 2 3 5 4" xfId="10558" xr:uid="{88BE88D3-ECFE-4943-A802-391E49668A93}"/>
    <cellStyle name="Normal 4 2 2 2 3 5 4 2" xfId="20938" xr:uid="{16CB8B2A-B38A-40C8-86CD-E0877DEE8032}"/>
    <cellStyle name="Normal 4 2 2 2 3 5 5" xfId="25356" xr:uid="{0EE88708-E060-41B8-818F-1CF83BF59345}"/>
    <cellStyle name="Normal 4 2 2 2 3 5 6" xfId="12988" xr:uid="{4073137C-AB90-4AC6-B6E9-DEA045DBF4FF}"/>
    <cellStyle name="Normal 4 2 2 2 3 6" xfId="2350" xr:uid="{00000000-0005-0000-0000-000063050000}"/>
    <cellStyle name="Normal 4 2 2 2 3 6 2" xfId="7476" xr:uid="{225E50F3-147D-4227-B435-E86D71DD914B}"/>
    <cellStyle name="Normal 4 2 2 2 3 6 2 2" xfId="17856" xr:uid="{DD96CC2C-E349-4109-910F-25D613F735DA}"/>
    <cellStyle name="Normal 4 2 2 2 3 6 3" xfId="10309" xr:uid="{67DC567D-8371-4415-9382-97D6CD20ED76}"/>
    <cellStyle name="Normal 4 2 2 2 3 6 3 2" xfId="20689" xr:uid="{A9BB8DD5-D192-499E-AC36-22D30AAA30D7}"/>
    <cellStyle name="Normal 4 2 2 2 3 6 4" xfId="25411" xr:uid="{C30C510D-244E-47DB-8CD0-D58F70CF0CB9}"/>
    <cellStyle name="Normal 4 2 2 2 3 6 5" xfId="15023" xr:uid="{4657A565-7808-4B27-A1D8-8288D0C19352}"/>
    <cellStyle name="Normal 4 2 2 2 3 7" xfId="3880" xr:uid="{E15CBF60-A602-42B3-95FB-FF35C357C80E}"/>
    <cellStyle name="Normal 4 2 2 2 3 7 2" xfId="8711" xr:uid="{ECDC04D8-486B-4194-BB3F-DEAF1FC0A0BB}"/>
    <cellStyle name="Normal 4 2 2 2 3 7 2 2" xfId="19091" xr:uid="{3795D105-2DB6-4577-A405-88F1F3197116}"/>
    <cellStyle name="Normal 4 2 2 2 3 7 3" xfId="11544" xr:uid="{0789174A-1A15-4801-B531-51CDAB9C9C5E}"/>
    <cellStyle name="Normal 4 2 2 2 3 7 3 2" xfId="21924" xr:uid="{6233EBAD-153E-450C-85F9-6C2FB7690721}"/>
    <cellStyle name="Normal 4 2 2 2 3 7 4" xfId="16258" xr:uid="{E432F5C8-8152-420F-97B2-73F079D96A03}"/>
    <cellStyle name="Normal 4 2 2 2 3 8" xfId="5221" xr:uid="{86A7BF5F-C068-4C30-B73F-407DE4B95413}"/>
    <cellStyle name="Normal 4 2 2 2 3 8 2" xfId="14519" xr:uid="{9D8A3E58-18AD-4423-877D-AEAB447B1ABE}"/>
    <cellStyle name="Normal 4 2 2 2 3 9" xfId="6972" xr:uid="{728DC7B3-75EB-41E7-B869-E512F28904D9}"/>
    <cellStyle name="Normal 4 2 2 2 3 9 2" xfId="17352" xr:uid="{9727448C-8D0A-45F4-ABF5-A72216390A5E}"/>
    <cellStyle name="Normal 4 2 2 2 4" xfId="918" xr:uid="{00000000-0005-0000-0000-000048050000}"/>
    <cellStyle name="Normal 4 2 2 2 4 2" xfId="3285" xr:uid="{00000000-0005-0000-0000-00006A050000}"/>
    <cellStyle name="Normal 4 2 2 2 4 2 2" xfId="6342" xr:uid="{C4B46A48-1CA9-4BE2-8607-B3BB86308C02}"/>
    <cellStyle name="Normal 4 2 2 2 4 2 2 2" xfId="27136" xr:uid="{9F1F8244-E3A0-411C-A856-32B4C10DF939}"/>
    <cellStyle name="Normal 4 2 2 2 4 2 2 3" xfId="15911" xr:uid="{6A91B766-9518-4FD0-A550-63A3B3381BDF}"/>
    <cellStyle name="Normal 4 2 2 2 4 2 3" xfId="8364" xr:uid="{BFEB444A-B39A-427F-B850-AD955D810C96}"/>
    <cellStyle name="Normal 4 2 2 2 4 2 3 2" xfId="18744" xr:uid="{E249B219-2AFA-47BD-8707-2135478E115B}"/>
    <cellStyle name="Normal 4 2 2 2 4 2 4" xfId="11197" xr:uid="{290D993C-746C-436D-9BCC-EB5510327F57}"/>
    <cellStyle name="Normal 4 2 2 2 4 2 4 2" xfId="21577" xr:uid="{721941F7-07FA-487B-94A7-208AF6FD6CE7}"/>
    <cellStyle name="Normal 4 2 2 2 4 2 5" xfId="25408" xr:uid="{E82479EF-244A-4211-8851-32C1278A617F}"/>
    <cellStyle name="Normal 4 2 2 2 4 2 6" xfId="13835" xr:uid="{26738D8C-7092-4F23-9798-02C9AA1BC30E}"/>
    <cellStyle name="Normal 4 2 2 2 4 3" xfId="2763" xr:uid="{00000000-0005-0000-0000-00006B050000}"/>
    <cellStyle name="Normal 4 2 2 2 4 3 2" xfId="5980" xr:uid="{F98D6499-6964-458E-9AE0-1B03993E33FA}"/>
    <cellStyle name="Normal 4 2 2 2 4 3 2 2" xfId="28499" xr:uid="{04F6BEF0-094C-48B6-8107-1B362795A795}"/>
    <cellStyle name="Normal 4 2 2 2 4 3 2 3" xfId="15433" xr:uid="{D2312F29-7028-4CF6-8554-2D350BCC4FFB}"/>
    <cellStyle name="Normal 4 2 2 2 4 3 3" xfId="7886" xr:uid="{7CDFBBFC-194A-45A6-B073-04F587ED3E3F}"/>
    <cellStyle name="Normal 4 2 2 2 4 3 3 2" xfId="18266" xr:uid="{EC834A35-9453-4CAF-8950-F802DDB5DC6F}"/>
    <cellStyle name="Normal 4 2 2 2 4 3 4" xfId="10719" xr:uid="{FFBDCC92-C1E4-4C2B-AFAF-FBBADFEBAF62}"/>
    <cellStyle name="Normal 4 2 2 2 4 3 4 2" xfId="21099" xr:uid="{16B084A0-4AE6-498C-8517-15E85C982633}"/>
    <cellStyle name="Normal 4 2 2 2 4 3 5" xfId="24259" xr:uid="{D529CCF3-D1BC-4EC1-95A5-211BF8DDAEEA}"/>
    <cellStyle name="Normal 4 2 2 2 4 3 6" xfId="13210" xr:uid="{F91EB318-9735-4FC2-A7D6-63C57C1DAE43}"/>
    <cellStyle name="Normal 4 2 2 2 4 4" xfId="4180" xr:uid="{09F09E15-871D-4244-890C-93B16B2D3BE3}"/>
    <cellStyle name="Normal 4 2 2 2 4 4 2" xfId="8951" xr:uid="{3C265B06-A5BF-48AD-89A9-2D22F9A5D61E}"/>
    <cellStyle name="Normal 4 2 2 2 4 4 2 2" xfId="19331" xr:uid="{521178AC-315A-4187-A6DA-D40BCC284914}"/>
    <cellStyle name="Normal 4 2 2 2 4 4 3" xfId="11784" xr:uid="{D142966C-F984-4520-B50F-9E4FE6BA102C}"/>
    <cellStyle name="Normal 4 2 2 2 4 4 3 2" xfId="22164" xr:uid="{BDDD4821-8C01-4D78-BB38-35D03234A43C}"/>
    <cellStyle name="Normal 4 2 2 2 4 4 4" xfId="22774" xr:uid="{6B039AF2-98CF-4B6D-96D8-00C613B9D56F}"/>
    <cellStyle name="Normal 4 2 2 2 4 4 5" xfId="16498" xr:uid="{B917C92B-E32B-457D-9BDE-48FA35C389D2}"/>
    <cellStyle name="Normal 4 2 2 2 4 5" xfId="5222" xr:uid="{5C4D6AF4-82E1-41DD-BCC0-3E46B66D7E15}"/>
    <cellStyle name="Normal 4 2 2 2 4 5 2" xfId="14520" xr:uid="{B460FFE8-EBCA-443B-A0C9-5E288F9C981F}"/>
    <cellStyle name="Normal 4 2 2 2 4 6" xfId="6973" xr:uid="{C75A9B51-C5CA-4ADE-84AB-FF4ECCBA604E}"/>
    <cellStyle name="Normal 4 2 2 2 4 6 2" xfId="17353" xr:uid="{869329D5-6304-41A1-949E-A1C36BADE2D0}"/>
    <cellStyle name="Normal 4 2 2 2 4 7" xfId="9806" xr:uid="{A3D628FC-B9AB-4888-8202-144FB0F1C438}"/>
    <cellStyle name="Normal 4 2 2 2 4 7 2" xfId="20186" xr:uid="{3DB03CB8-537F-46DC-B9B9-47CADBD84AB8}"/>
    <cellStyle name="Normal 4 2 2 2 4 8" xfId="24896" xr:uid="{91E13E85-9BCB-4769-8D67-49E29F2EAF30}"/>
    <cellStyle name="Normal 4 2 2 2 4 9" xfId="12741" xr:uid="{9C685099-7178-41A6-87FD-6B656B7C8790}"/>
    <cellStyle name="Normal 4 2 2 2 5" xfId="3286" xr:uid="{00000000-0005-0000-0000-00006C050000}"/>
    <cellStyle name="Normal 4 2 2 2 5 2" xfId="4507" xr:uid="{C38558B0-20A2-4476-87DA-6BFF6065FB72}"/>
    <cellStyle name="Normal 4 2 2 2 5 2 2" xfId="9278" xr:uid="{E0806218-B591-4968-A464-B3CFC314A602}"/>
    <cellStyle name="Normal 4 2 2 2 5 2 2 2" xfId="29259" xr:uid="{CBE4C94A-BFEF-4921-B9D4-BDF3799D9EC4}"/>
    <cellStyle name="Normal 4 2 2 2 5 2 2 3" xfId="19658" xr:uid="{7F52E468-4C7D-4963-8EFE-B305532A9E98}"/>
    <cellStyle name="Normal 4 2 2 2 5 2 3" xfId="12111" xr:uid="{3FA5C244-90D7-448B-A003-E813D33AB845}"/>
    <cellStyle name="Normal 4 2 2 2 5 2 3 2" xfId="22491" xr:uid="{33C03823-B642-4C57-8C16-AAEC2EFF685B}"/>
    <cellStyle name="Normal 4 2 2 2 5 2 4" xfId="23422" xr:uid="{D869F22B-A0AF-40DB-AAF7-0AA930C414B2}"/>
    <cellStyle name="Normal 4 2 2 2 5 2 5" xfId="16825" xr:uid="{956D3CA5-05CC-4296-A22F-A38646B755B3}"/>
    <cellStyle name="Normal 4 2 2 2 5 3" xfId="6343" xr:uid="{EEC73034-AAE7-44A5-BFE4-E5EE8526D30F}"/>
    <cellStyle name="Normal 4 2 2 2 5 3 2" xfId="27663" xr:uid="{F78D3E12-E12D-48EB-9C6A-35C5A4F5082F}"/>
    <cellStyle name="Normal 4 2 2 2 5 3 3" xfId="15912" xr:uid="{D1C4BCCB-C9E7-43E1-B5D0-57A511DF6D74}"/>
    <cellStyle name="Normal 4 2 2 2 5 4" xfId="8365" xr:uid="{654E4D6B-CABE-4867-BC98-A2411752ACCC}"/>
    <cellStyle name="Normal 4 2 2 2 5 4 2" xfId="18745" xr:uid="{A97C0CFD-ACBD-4FA9-95F8-B58DB1F0A5EB}"/>
    <cellStyle name="Normal 4 2 2 2 5 5" xfId="11198" xr:uid="{0D07C26D-2E8B-4E1B-AB67-B08E32EB68DA}"/>
    <cellStyle name="Normal 4 2 2 2 5 5 2" xfId="21578" xr:uid="{DE9345F1-CDD7-4ABB-AC3F-44D7879809BD}"/>
    <cellStyle name="Normal 4 2 2 2 5 6" xfId="23625" xr:uid="{94716677-757A-4C82-AEF7-D595FF518AED}"/>
    <cellStyle name="Normal 4 2 2 2 5 7" xfId="13836" xr:uid="{F629A4FF-E862-472E-A6DE-BF2634491564}"/>
    <cellStyle name="Normal 4 2 2 2 6" xfId="2926" xr:uid="{00000000-0005-0000-0000-00006D050000}"/>
    <cellStyle name="Normal 4 2 2 2 6 2" xfId="6105" xr:uid="{EC6B6115-246A-4E2D-A4D0-BCBFD219C349}"/>
    <cellStyle name="Normal 4 2 2 2 6 2 2" xfId="27551" xr:uid="{E87F3D8D-DCB9-4655-8DE1-DCDB851F043B}"/>
    <cellStyle name="Normal 4 2 2 2 6 2 3" xfId="15583" xr:uid="{64957473-5187-4040-BCE6-86D8A7C2F96B}"/>
    <cellStyle name="Normal 4 2 2 2 6 3" xfId="8036" xr:uid="{4E390FF0-81EF-4B05-A5D5-D107E8BA8641}"/>
    <cellStyle name="Normal 4 2 2 2 6 3 2" xfId="18416" xr:uid="{4C9FF954-9B95-4E4F-94CC-9D81B58025F3}"/>
    <cellStyle name="Normal 4 2 2 2 6 4" xfId="10869" xr:uid="{C7D9EEDE-59CB-4892-A90E-D6CBAA776294}"/>
    <cellStyle name="Normal 4 2 2 2 6 4 2" xfId="21249" xr:uid="{013422BF-270B-44C7-AC44-3A278CD4DF6B}"/>
    <cellStyle name="Normal 4 2 2 2 6 5" xfId="22643" xr:uid="{E1543EFA-274E-4B41-AC5A-2033AED55C16}"/>
    <cellStyle name="Normal 4 2 2 2 6 6" xfId="13439" xr:uid="{1B856EAC-F127-4C13-9933-1ED8CDE6CD7F}"/>
    <cellStyle name="Normal 4 2 2 2 7" xfId="2498" xr:uid="{00000000-0005-0000-0000-00006E050000}"/>
    <cellStyle name="Normal 4 2 2 2 7 2" xfId="5780" xr:uid="{2155F36A-BC96-4357-8425-D920261F69FF}"/>
    <cellStyle name="Normal 4 2 2 2 7 2 2" xfId="26761" xr:uid="{ADAD11F8-F25F-4855-BAE8-EFC94FBD37D3}"/>
    <cellStyle name="Normal 4 2 2 2 7 2 3" xfId="15169" xr:uid="{E80883C3-46A1-47FD-B5AC-8A846D7591A9}"/>
    <cellStyle name="Normal 4 2 2 2 7 3" xfId="7622" xr:uid="{6DD1F1C5-4FF3-43BB-8726-56F22B3580A5}"/>
    <cellStyle name="Normal 4 2 2 2 7 3 2" xfId="18002" xr:uid="{543D6EC0-4DF1-47AB-A541-7269906FF7A8}"/>
    <cellStyle name="Normal 4 2 2 2 7 4" xfId="10455" xr:uid="{7B541D81-392E-494B-9E52-B84DFE8720F2}"/>
    <cellStyle name="Normal 4 2 2 2 7 4 2" xfId="20835" xr:uid="{9B9851DE-6809-4B6A-A05F-EFB36E3F281E}"/>
    <cellStyle name="Normal 4 2 2 2 7 5" xfId="25183" xr:uid="{1A35A034-AFBA-4F4A-875C-3A3926CBB46C}"/>
    <cellStyle name="Normal 4 2 2 2 7 6" xfId="12885" xr:uid="{973CBE25-492A-4DEE-9351-36187EA70F9D}"/>
    <cellStyle name="Normal 4 2 2 2 8" xfId="2192" xr:uid="{00000000-0005-0000-0000-000057050000}"/>
    <cellStyle name="Normal 4 2 2 2 8 2" xfId="7318" xr:uid="{202650CD-28B0-4E67-8827-41E01F03D3C2}"/>
    <cellStyle name="Normal 4 2 2 2 8 2 2" xfId="17698" xr:uid="{22E13DBB-C16D-40EB-A3AE-92B11712B437}"/>
    <cellStyle name="Normal 4 2 2 2 8 3" xfId="10151" xr:uid="{DDC1FFF8-DCB9-41A1-AD22-A544A04EC073}"/>
    <cellStyle name="Normal 4 2 2 2 8 3 2" xfId="20531" xr:uid="{282BB72D-2582-4555-8080-50D626A4473B}"/>
    <cellStyle name="Normal 4 2 2 2 8 4" xfId="22872" xr:uid="{18F331D2-7DF0-4D44-AC68-C52BAE4D538F}"/>
    <cellStyle name="Normal 4 2 2 2 8 5" xfId="14865" xr:uid="{C4251E7B-F494-4BCD-A000-9A36D0D12557}"/>
    <cellStyle name="Normal 4 2 2 2 9" xfId="3971" xr:uid="{E3924D78-0A6A-4160-954B-7BDD5285864D}"/>
    <cellStyle name="Normal 4 2 2 2 9 2" xfId="8794" xr:uid="{AB6CF9CE-B9D0-4210-B8E0-DC6533CA4258}"/>
    <cellStyle name="Normal 4 2 2 2 9 2 2" xfId="19174" xr:uid="{71695F3D-89F5-4DE4-B18F-DCFA154EECDC}"/>
    <cellStyle name="Normal 4 2 2 2 9 3" xfId="11627" xr:uid="{7AC8E88D-7772-433F-995A-E060E7D40B17}"/>
    <cellStyle name="Normal 4 2 2 2 9 3 2" xfId="22007" xr:uid="{881B4292-B64F-467F-B0F4-E3DBBC28FE57}"/>
    <cellStyle name="Normal 4 2 2 2 9 4" xfId="16341" xr:uid="{1D3749AB-17A1-4775-9954-ED2D5FA48BCC}"/>
    <cellStyle name="Normal 4 2 2 3" xfId="919" xr:uid="{00000000-0005-0000-0000-000049050000}"/>
    <cellStyle name="Normal 4 2 2 3 10" xfId="5223" xr:uid="{4C8EB03A-B9E6-4ADB-83F2-4632A0FD4A2B}"/>
    <cellStyle name="Normal 4 2 2 3 10 2" xfId="14521" xr:uid="{7B904648-2E13-475E-8929-1CAFDB91392D}"/>
    <cellStyle name="Normal 4 2 2 3 11" xfId="6974" xr:uid="{A6B2F5C6-3548-4D10-BB4C-0DD9C94E11B5}"/>
    <cellStyle name="Normal 4 2 2 3 11 2" xfId="17354" xr:uid="{81E6248D-E257-462A-8568-10D278AD3795}"/>
    <cellStyle name="Normal 4 2 2 3 12" xfId="9807" xr:uid="{27B0B000-06A1-4CF3-AE41-AC14DEA3D8C1}"/>
    <cellStyle name="Normal 4 2 2 3 12 2" xfId="20187" xr:uid="{F709525A-B072-44F6-B4E0-E5E26CF316E0}"/>
    <cellStyle name="Normal 4 2 2 3 13" xfId="23660" xr:uid="{5661E3C3-41EC-4747-A0C2-DAC047C18CE2}"/>
    <cellStyle name="Normal 4 2 2 3 14" xfId="12460" xr:uid="{45C8C42A-A7F7-4A77-9F12-E8B7335646F6}"/>
    <cellStyle name="Normal 4 2 2 3 2" xfId="920" xr:uid="{00000000-0005-0000-0000-00004A050000}"/>
    <cellStyle name="Normal 4 2 2 3 2 10" xfId="9808" xr:uid="{DE249236-C757-4834-993F-5C73C75AA67F}"/>
    <cellStyle name="Normal 4 2 2 3 2 10 2" xfId="20188" xr:uid="{F789E804-F60C-4EE6-897A-5E66BF106061}"/>
    <cellStyle name="Normal 4 2 2 3 2 11" xfId="25500" xr:uid="{CE144F7C-62F7-4442-9C6C-8946645A422A}"/>
    <cellStyle name="Normal 4 2 2 3 2 12" xfId="12584" xr:uid="{EDE6596E-3C0A-4452-99A5-DAF699009E35}"/>
    <cellStyle name="Normal 4 2 2 3 2 2" xfId="921" xr:uid="{00000000-0005-0000-0000-00004B050000}"/>
    <cellStyle name="Normal 4 2 2 3 2 2 2" xfId="3288" xr:uid="{00000000-0005-0000-0000-000072050000}"/>
    <cellStyle name="Normal 4 2 2 3 2 2 2 2" xfId="6345" xr:uid="{6A54CE14-D909-4302-97CD-DFEA3C63DEFE}"/>
    <cellStyle name="Normal 4 2 2 3 2 2 2 2 2" xfId="27287" xr:uid="{74314792-9A52-4FD3-83EA-A9758D019597}"/>
    <cellStyle name="Normal 4 2 2 3 2 2 2 2 3" xfId="26808" xr:uid="{B31CB6F5-F9A0-42C4-91F0-13935C43AE2C}"/>
    <cellStyle name="Normal 4 2 2 3 2 2 2 2 4" xfId="15914" xr:uid="{A27C0814-8A83-4DDB-8F7C-B1439C12E70C}"/>
    <cellStyle name="Normal 4 2 2 3 2 2 2 3" xfId="8367" xr:uid="{CF2509EC-CF3A-42B5-AB21-5E4FA426CA7D}"/>
    <cellStyle name="Normal 4 2 2 3 2 2 2 3 2" xfId="28897" xr:uid="{E9459B4A-E860-4D0C-B117-ECDB048044CA}"/>
    <cellStyle name="Normal 4 2 2 3 2 2 2 3 3" xfId="18747" xr:uid="{83C0937A-826D-42BF-9A56-14B96ACA789F}"/>
    <cellStyle name="Normal 4 2 2 3 2 2 2 4" xfId="11200" xr:uid="{B1333805-23F5-42D1-A06A-B10B1039CC81}"/>
    <cellStyle name="Normal 4 2 2 3 2 2 2 4 2" xfId="21580" xr:uid="{3B9F75CD-5554-435A-BE1A-EC7F02967A5D}"/>
    <cellStyle name="Normal 4 2 2 3 2 2 2 5" xfId="23526" xr:uid="{41D0B654-967F-4713-B25A-9593268AA2D9}"/>
    <cellStyle name="Normal 4 2 2 3 2 2 2 6" xfId="13838" xr:uid="{FC3937F6-94BF-45BD-BFF6-3D475EA41BE5}"/>
    <cellStyle name="Normal 4 2 2 3 2 2 3" xfId="4326" xr:uid="{B2787D4B-7961-437E-9E35-5D6DDF9D9A8E}"/>
    <cellStyle name="Normal 4 2 2 3 2 2 3 2" xfId="9097" xr:uid="{E9AC06A7-A309-4A91-99B9-7D5C2085F1AC}"/>
    <cellStyle name="Normal 4 2 2 3 2 2 3 2 2" xfId="29140" xr:uid="{75F295F7-4C31-466A-82B8-B55628C300EF}"/>
    <cellStyle name="Normal 4 2 2 3 2 2 3 2 3" xfId="19477" xr:uid="{E9EE146E-DB2D-4132-9FCC-ADA79ADCFB0B}"/>
    <cellStyle name="Normal 4 2 2 3 2 2 3 3" xfId="11930" xr:uid="{EA49450A-8459-4CB3-8CA4-26B90595B325}"/>
    <cellStyle name="Normal 4 2 2 3 2 2 3 3 2" xfId="22310" xr:uid="{86C4B435-7388-4D54-82D1-41ACDEF81221}"/>
    <cellStyle name="Normal 4 2 2 3 2 2 3 4" xfId="25507" xr:uid="{0D38197A-44CC-4C81-B138-82303A9591BC}"/>
    <cellStyle name="Normal 4 2 2 3 2 2 3 5" xfId="16644" xr:uid="{23980CF4-E09C-4D13-B87E-5CCFA853EF8E}"/>
    <cellStyle name="Normal 4 2 2 3 2 2 4" xfId="5225" xr:uid="{C90F8EC9-0711-4445-A27F-548BD7ABFFF8}"/>
    <cellStyle name="Normal 4 2 2 3 2 2 4 2" xfId="26824" xr:uid="{8A36930A-77D3-4494-8377-A6B36B48A0AA}"/>
    <cellStyle name="Normal 4 2 2 3 2 2 4 3" xfId="14523" xr:uid="{591D5692-58AF-4158-844E-AF60AA0FCE90}"/>
    <cellStyle name="Normal 4 2 2 3 2 2 5" xfId="6976" xr:uid="{E6250537-DD63-4B3A-BA35-405BF6064E52}"/>
    <cellStyle name="Normal 4 2 2 3 2 2 5 2" xfId="17356" xr:uid="{702F81DF-B704-48B8-85F6-1713D67E71D8}"/>
    <cellStyle name="Normal 4 2 2 3 2 2 6" xfId="9809" xr:uid="{C4E51B45-3297-4D8A-9EED-5C6B21E518ED}"/>
    <cellStyle name="Normal 4 2 2 3 2 2 6 2" xfId="20189" xr:uid="{1EFB45F9-AA05-429D-A87D-98B6282F9883}"/>
    <cellStyle name="Normal 4 2 2 3 2 2 7" xfId="24422" xr:uid="{CC96FF20-3507-443E-844E-77D6A8BEC4D1}"/>
    <cellStyle name="Normal 4 2 2 3 2 2 8" xfId="13215" xr:uid="{0E02A5E9-2AF7-4929-B622-2CFCBE6193BB}"/>
    <cellStyle name="Normal 4 2 2 3 2 3" xfId="3289" xr:uid="{00000000-0005-0000-0000-000073050000}"/>
    <cellStyle name="Normal 4 2 2 3 2 3 2" xfId="4508" xr:uid="{C36D94FA-6760-4288-AB2F-C8BAEE966C3F}"/>
    <cellStyle name="Normal 4 2 2 3 2 3 2 2" xfId="9279" xr:uid="{6303850A-18D2-40CD-83FF-372915C50C2A}"/>
    <cellStyle name="Normal 4 2 2 3 2 3 2 2 2" xfId="29260" xr:uid="{6EE79945-357E-4B97-8754-EA1A514ED2DD}"/>
    <cellStyle name="Normal 4 2 2 3 2 3 2 2 3" xfId="19659" xr:uid="{38C642DD-E7D8-458B-94A1-D590D07B8655}"/>
    <cellStyle name="Normal 4 2 2 3 2 3 2 3" xfId="12112" xr:uid="{B18BB930-11BE-45B0-A95D-58F13AC6782B}"/>
    <cellStyle name="Normal 4 2 2 3 2 3 2 3 2" xfId="22492" xr:uid="{5C6F0A01-4396-4DDA-817B-0CB09248E996}"/>
    <cellStyle name="Normal 4 2 2 3 2 3 2 4" xfId="24866" xr:uid="{729C037F-17CF-48D9-81BE-F87240CF6698}"/>
    <cellStyle name="Normal 4 2 2 3 2 3 2 5" xfId="16826" xr:uid="{EE1BA9C0-5CBB-4AB9-BBDE-109F29F2BBF9}"/>
    <cellStyle name="Normal 4 2 2 3 2 3 3" xfId="6346" xr:uid="{89E13BB4-452B-4B4E-B512-6F4C7AB53434}"/>
    <cellStyle name="Normal 4 2 2 3 2 3 3 2" xfId="28335" xr:uid="{41BDAC96-9A6F-49BB-8160-E581AB4DDD33}"/>
    <cellStyle name="Normal 4 2 2 3 2 3 3 3" xfId="15915" xr:uid="{61890395-B9E6-41F5-9477-2927DBD163D7}"/>
    <cellStyle name="Normal 4 2 2 3 2 3 4" xfId="8368" xr:uid="{7B3AB6B3-5718-43AF-973E-91A1BEB64A71}"/>
    <cellStyle name="Normal 4 2 2 3 2 3 4 2" xfId="18748" xr:uid="{46A5317C-FB63-4E74-8202-BFD9F96392BA}"/>
    <cellStyle name="Normal 4 2 2 3 2 3 5" xfId="11201" xr:uid="{062485BB-F023-41D3-95F6-7DFC4C3DDB9B}"/>
    <cellStyle name="Normal 4 2 2 3 2 3 5 2" xfId="21581" xr:uid="{50F5A99C-A45E-4535-B4A3-3AE894577F2B}"/>
    <cellStyle name="Normal 4 2 2 3 2 3 6" xfId="22704" xr:uid="{4B8116B2-847D-4D06-9AD9-012C0CA83F0C}"/>
    <cellStyle name="Normal 4 2 2 3 2 3 7" xfId="13839" xr:uid="{E5627E8D-234A-4478-BD39-83DA09E9BC12}"/>
    <cellStyle name="Normal 4 2 2 3 2 4" xfId="3287" xr:uid="{00000000-0005-0000-0000-000074050000}"/>
    <cellStyle name="Normal 4 2 2 3 2 4 2" xfId="6344" xr:uid="{D240B1F4-A6D0-448A-8BDF-63F85E91C8F8}"/>
    <cellStyle name="Normal 4 2 2 3 2 4 2 2" xfId="28473" xr:uid="{18314E4A-AE67-4B6F-B508-912FB11A91DB}"/>
    <cellStyle name="Normal 4 2 2 3 2 4 2 3" xfId="15913" xr:uid="{57CB71E1-FF78-4EF7-8785-8F6EDFBCB33B}"/>
    <cellStyle name="Normal 4 2 2 3 2 4 3" xfId="8366" xr:uid="{92240B2D-38C1-454D-B56E-7E3D0956F970}"/>
    <cellStyle name="Normal 4 2 2 3 2 4 3 2" xfId="18746" xr:uid="{55706EA9-509C-4177-8277-C7D144419419}"/>
    <cellStyle name="Normal 4 2 2 3 2 4 4" xfId="11199" xr:uid="{020EB1DA-255C-4C76-AB91-43E46051CB40}"/>
    <cellStyle name="Normal 4 2 2 3 2 4 4 2" xfId="21579" xr:uid="{211767A5-3246-4480-9B39-F538EC29A29B}"/>
    <cellStyle name="Normal 4 2 2 3 2 4 5" xfId="24203" xr:uid="{9082D8DB-4C96-4830-BD21-A262EBAE688D}"/>
    <cellStyle name="Normal 4 2 2 3 2 4 6" xfId="13837" xr:uid="{F70D6774-E243-4164-A7AF-951DE2E9E02A}"/>
    <cellStyle name="Normal 4 2 2 3 2 5" xfId="2535" xr:uid="{00000000-0005-0000-0000-000075050000}"/>
    <cellStyle name="Normal 4 2 2 3 2 5 2" xfId="5808" xr:uid="{FDCA5AD5-95DA-412D-8D47-258CC2B41DD1}"/>
    <cellStyle name="Normal 4 2 2 3 2 5 2 2" xfId="26977" xr:uid="{DD5C1E70-C5F2-4324-8FC2-7D920610937F}"/>
    <cellStyle name="Normal 4 2 2 3 2 5 2 3" xfId="15206" xr:uid="{80C0A50B-A75B-41D2-8A38-2CD2CE4DFE08}"/>
    <cellStyle name="Normal 4 2 2 3 2 5 3" xfId="7659" xr:uid="{4EEB0860-2372-458C-B5F9-A0CC253A1AE3}"/>
    <cellStyle name="Normal 4 2 2 3 2 5 3 2" xfId="18039" xr:uid="{EC5DD510-18CA-4DBC-A34C-F3120B2B44E6}"/>
    <cellStyle name="Normal 4 2 2 3 2 5 4" xfId="10492" xr:uid="{BA2AC357-34BA-4763-A738-292D2A44C02D}"/>
    <cellStyle name="Normal 4 2 2 3 2 5 4 2" xfId="20872" xr:uid="{97F0FD2C-82B5-497E-BD95-3C5AF1BAADE6}"/>
    <cellStyle name="Normal 4 2 2 3 2 5 5" xfId="23286" xr:uid="{AD5C5887-0803-4E20-9BB9-7BB57DB48E1C}"/>
    <cellStyle name="Normal 4 2 2 3 2 5 6" xfId="12922" xr:uid="{68E2A869-D5B2-42EE-8820-A9D0C6D71C9E}"/>
    <cellStyle name="Normal 4 2 2 3 2 6" xfId="2351" xr:uid="{00000000-0005-0000-0000-000070050000}"/>
    <cellStyle name="Normal 4 2 2 3 2 6 2" xfId="7477" xr:uid="{B3F065FD-3BF3-41C5-98FB-7285E0CEF677}"/>
    <cellStyle name="Normal 4 2 2 3 2 6 2 2" xfId="17857" xr:uid="{BDC82D49-BB9F-499F-BD8E-F48F4542180F}"/>
    <cellStyle name="Normal 4 2 2 3 2 6 3" xfId="10310" xr:uid="{7F6C7885-EA64-4EDE-A8FA-6AAF050F0977}"/>
    <cellStyle name="Normal 4 2 2 3 2 6 3 2" xfId="20690" xr:uid="{6FE03C0A-13E8-4886-927D-BBE3FE3D81F0}"/>
    <cellStyle name="Normal 4 2 2 3 2 6 4" xfId="24129" xr:uid="{E708F31D-9929-434E-A242-2DCD60721706}"/>
    <cellStyle name="Normal 4 2 2 3 2 6 5" xfId="15024" xr:uid="{DB145D00-6261-49DE-B2D9-6277AC08AB4C}"/>
    <cellStyle name="Normal 4 2 2 3 2 7" xfId="3892" xr:uid="{D96A2613-E50C-4D2C-900D-398FAFA7F405}"/>
    <cellStyle name="Normal 4 2 2 3 2 7 2" xfId="8723" xr:uid="{6B9C5CFA-735E-40A8-BC44-5B567045E3DA}"/>
    <cellStyle name="Normal 4 2 2 3 2 7 2 2" xfId="19103" xr:uid="{F878870E-6795-4137-B63C-DC6965F96EA3}"/>
    <cellStyle name="Normal 4 2 2 3 2 7 3" xfId="11556" xr:uid="{313CA58C-0C94-491D-8B0D-3F823C796A86}"/>
    <cellStyle name="Normal 4 2 2 3 2 7 3 2" xfId="21936" xr:uid="{7B76D477-D22B-41C2-AD72-52B2987A93E9}"/>
    <cellStyle name="Normal 4 2 2 3 2 7 4" xfId="16270" xr:uid="{2AF31336-C692-4258-A919-C034B70AC8E1}"/>
    <cellStyle name="Normal 4 2 2 3 2 8" xfId="5224" xr:uid="{11FEB477-B239-4E41-BF3C-424859C341A2}"/>
    <cellStyle name="Normal 4 2 2 3 2 8 2" xfId="14522" xr:uid="{1C01992E-5370-4D5F-9595-794570A6E419}"/>
    <cellStyle name="Normal 4 2 2 3 2 9" xfId="6975" xr:uid="{CD0EAC3F-8B8F-4C1C-9E73-3D82BD185AD1}"/>
    <cellStyle name="Normal 4 2 2 3 2 9 2" xfId="17355" xr:uid="{24878BB0-662F-4A83-B137-81A7CAFD42EF}"/>
    <cellStyle name="Normal 4 2 2 3 3" xfId="922" xr:uid="{00000000-0005-0000-0000-00004C050000}"/>
    <cellStyle name="Normal 4 2 2 3 3 10" xfId="24832" xr:uid="{4EECE424-3A63-471E-922A-1E15FA2706A9}"/>
    <cellStyle name="Normal 4 2 2 3 3 11" xfId="12742" xr:uid="{5741375C-0DE7-4CD2-9B1D-266696C61809}"/>
    <cellStyle name="Normal 4 2 2 3 3 2" xfId="2767" xr:uid="{00000000-0005-0000-0000-000077050000}"/>
    <cellStyle name="Normal 4 2 2 3 3 2 2" xfId="3291" xr:uid="{00000000-0005-0000-0000-000078050000}"/>
    <cellStyle name="Normal 4 2 2 3 3 2 2 2" xfId="6348" xr:uid="{434E8FF1-E3A1-4A7A-9D1D-E422117A86E0}"/>
    <cellStyle name="Normal 4 2 2 3 3 2 2 2 2" xfId="26279" xr:uid="{FB0C84E7-0B72-4918-9970-2FC3865AE175}"/>
    <cellStyle name="Normal 4 2 2 3 3 2 2 2 3" xfId="15917" xr:uid="{85CEAFD0-7320-4AB2-80CA-F5BBF7272431}"/>
    <cellStyle name="Normal 4 2 2 3 3 2 2 3" xfId="8370" xr:uid="{5658B379-62E3-4B78-A892-615E0DBF142B}"/>
    <cellStyle name="Normal 4 2 2 3 3 2 2 3 2" xfId="18750" xr:uid="{36ECC6A3-E66B-48C9-98EC-F0563C4FCFAC}"/>
    <cellStyle name="Normal 4 2 2 3 3 2 2 4" xfId="11203" xr:uid="{670C891C-FEE6-465B-9F49-17016E61A29A}"/>
    <cellStyle name="Normal 4 2 2 3 3 2 2 4 2" xfId="21583" xr:uid="{D8613B90-EF87-4E98-9B45-90E0CED13444}"/>
    <cellStyle name="Normal 4 2 2 3 3 2 2 5" xfId="24182" xr:uid="{B1BC3264-4C98-4DA8-852B-AF3043EB1577}"/>
    <cellStyle name="Normal 4 2 2 3 3 2 2 6" xfId="13841" xr:uid="{DB97B712-1A9D-4DC8-8486-4307375B2E4A}"/>
    <cellStyle name="Normal 4 2 2 3 3 2 3" xfId="4327" xr:uid="{C5AA2334-1273-4173-B3B8-B5CB37BE8962}"/>
    <cellStyle name="Normal 4 2 2 3 3 2 3 2" xfId="9098" xr:uid="{44C37417-6B57-4553-AC9B-D229E9B997B9}"/>
    <cellStyle name="Normal 4 2 2 3 3 2 3 2 2" xfId="29141" xr:uid="{D40A5EC6-241A-409E-91AE-4819692CFC03}"/>
    <cellStyle name="Normal 4 2 2 3 3 2 3 2 3" xfId="19478" xr:uid="{CEB719ED-63A8-4C8C-A753-FF73A8613B6A}"/>
    <cellStyle name="Normal 4 2 2 3 3 2 3 3" xfId="11931" xr:uid="{38255705-73A4-431D-9719-044B4F097BEE}"/>
    <cellStyle name="Normal 4 2 2 3 3 2 3 3 2" xfId="22311" xr:uid="{B81C1962-FF7F-4612-8257-B61BE007B819}"/>
    <cellStyle name="Normal 4 2 2 3 3 2 3 4" xfId="23171" xr:uid="{42F1F596-555E-403E-AB74-6EB1CAF57960}"/>
    <cellStyle name="Normal 4 2 2 3 3 2 3 5" xfId="16645" xr:uid="{86BE4334-F088-405C-A088-DDE12CDBF8A8}"/>
    <cellStyle name="Normal 4 2 2 3 3 2 4" xfId="5984" xr:uid="{6CD26D58-AE40-4F2C-9636-48FA196B1729}"/>
    <cellStyle name="Normal 4 2 2 3 3 2 4 2" xfId="26935" xr:uid="{EFA6AA2A-AF5C-45A6-A72E-1404566ABC42}"/>
    <cellStyle name="Normal 4 2 2 3 3 2 4 3" xfId="15437" xr:uid="{285B8E85-9421-4D07-9D13-478ADF68C046}"/>
    <cellStyle name="Normal 4 2 2 3 3 2 5" xfId="7890" xr:uid="{DB69350F-17D3-47EA-8934-579359DD09E7}"/>
    <cellStyle name="Normal 4 2 2 3 3 2 5 2" xfId="18270" xr:uid="{19F0100D-EDEA-431D-AC57-2928E2AF4EA9}"/>
    <cellStyle name="Normal 4 2 2 3 3 2 6" xfId="10723" xr:uid="{8D1D27BC-5F8E-4036-A1FD-5FB484E3065D}"/>
    <cellStyle name="Normal 4 2 2 3 3 2 6 2" xfId="21103" xr:uid="{8504755E-2C9A-444D-B39B-5EDE58B524F6}"/>
    <cellStyle name="Normal 4 2 2 3 3 2 7" xfId="23628" xr:uid="{6EDC3B47-764A-4865-B633-DFCF9A7B1D0B}"/>
    <cellStyle name="Normal 4 2 2 3 3 2 8" xfId="13216" xr:uid="{FE14FB89-FCA9-4C38-86FA-EE6B4E306967}"/>
    <cellStyle name="Normal 4 2 2 3 3 3" xfId="3292" xr:uid="{00000000-0005-0000-0000-000079050000}"/>
    <cellStyle name="Normal 4 2 2 3 3 3 2" xfId="4509" xr:uid="{BFC336D4-79D3-4CAA-B822-E16C2E6AE884}"/>
    <cellStyle name="Normal 4 2 2 3 3 3 2 2" xfId="9280" xr:uid="{69DB0E82-7231-4EF9-8E5F-CF704D83CF63}"/>
    <cellStyle name="Normal 4 2 2 3 3 3 2 2 2" xfId="29261" xr:uid="{0F0D3CEC-3DB5-4FAC-AC4A-01334006FD4B}"/>
    <cellStyle name="Normal 4 2 2 3 3 3 2 2 3" xfId="19660" xr:uid="{CFAF9355-601D-4DE1-89FD-013215428D57}"/>
    <cellStyle name="Normal 4 2 2 3 3 3 2 3" xfId="12113" xr:uid="{366E67AA-5270-44E8-84F4-C6842E565697}"/>
    <cellStyle name="Normal 4 2 2 3 3 3 2 3 2" xfId="22493" xr:uid="{0500BF19-E3B2-49DE-8FEF-1901F44CB56F}"/>
    <cellStyle name="Normal 4 2 2 3 3 3 2 4" xfId="25754" xr:uid="{6D702D5A-D6DB-4458-8921-97DB530C6936}"/>
    <cellStyle name="Normal 4 2 2 3 3 3 2 5" xfId="16827" xr:uid="{2923CDDE-CA22-4AEA-8B4A-88A1559BE632}"/>
    <cellStyle name="Normal 4 2 2 3 3 3 3" xfId="6349" xr:uid="{8F703B92-FDC1-4FDC-9B8E-05ACB1B45D6E}"/>
    <cellStyle name="Normal 4 2 2 3 3 3 3 2" xfId="25964" xr:uid="{3F45C47A-2625-4291-B192-E78EA09675B3}"/>
    <cellStyle name="Normal 4 2 2 3 3 3 3 3" xfId="15918" xr:uid="{A0BF842F-4A42-4357-9C5B-00165141087F}"/>
    <cellStyle name="Normal 4 2 2 3 3 3 4" xfId="8371" xr:uid="{B0888013-3562-4F65-95A4-9E67D43E46AC}"/>
    <cellStyle name="Normal 4 2 2 3 3 3 4 2" xfId="18751" xr:uid="{21D2A06D-0C57-4B89-8E20-DDF5DE4C50D7}"/>
    <cellStyle name="Normal 4 2 2 3 3 3 5" xfId="11204" xr:uid="{263D0205-7975-4EC4-A778-7A0F41CF251E}"/>
    <cellStyle name="Normal 4 2 2 3 3 3 5 2" xfId="21584" xr:uid="{C7BEB32D-BD0A-49D8-90C0-5C0856A866F3}"/>
    <cellStyle name="Normal 4 2 2 3 3 3 6" xfId="24964" xr:uid="{6E8C3C21-6818-4122-918C-BC5DFBBDDB90}"/>
    <cellStyle name="Normal 4 2 2 3 3 3 7" xfId="13842" xr:uid="{910A00BA-AC07-4195-839B-F5610560FFD8}"/>
    <cellStyle name="Normal 4 2 2 3 3 4" xfId="3290" xr:uid="{00000000-0005-0000-0000-00007A050000}"/>
    <cellStyle name="Normal 4 2 2 3 3 4 2" xfId="6347" xr:uid="{9D7252F3-DDE2-4834-AB9B-3929F2551B73}"/>
    <cellStyle name="Normal 4 2 2 3 3 4 2 2" xfId="28217" xr:uid="{F6B88384-9DF5-4FA3-A23A-94A0036F0EF3}"/>
    <cellStyle name="Normal 4 2 2 3 3 4 2 3" xfId="15916" xr:uid="{D2CFF331-E80F-464C-8BD8-60BF12FB9868}"/>
    <cellStyle name="Normal 4 2 2 3 3 4 3" xfId="8369" xr:uid="{AB962451-27B1-4F41-907F-B83B4F094BB9}"/>
    <cellStyle name="Normal 4 2 2 3 3 4 3 2" xfId="18749" xr:uid="{4E5B0C8C-151E-4AE7-979F-2824FF775781}"/>
    <cellStyle name="Normal 4 2 2 3 3 4 4" xfId="11202" xr:uid="{CCFEC741-96B6-4F2B-861C-63947B09A4A2}"/>
    <cellStyle name="Normal 4 2 2 3 3 4 4 2" xfId="21582" xr:uid="{8075C9AE-18BC-4386-A1D9-B2B11FD4B470}"/>
    <cellStyle name="Normal 4 2 2 3 3 4 5" xfId="23624" xr:uid="{820FAFF3-85BA-46F3-AAD0-40AD2B2749BE}"/>
    <cellStyle name="Normal 4 2 2 3 3 4 6" xfId="13840" xr:uid="{4DCF245E-C65B-4C56-9A5E-0585997F88EA}"/>
    <cellStyle name="Normal 4 2 2 3 3 5" xfId="2637" xr:uid="{00000000-0005-0000-0000-00007B050000}"/>
    <cellStyle name="Normal 4 2 2 3 3 5 2" xfId="5898" xr:uid="{17B37AA6-44D7-4370-98C4-D7ADFAD06DBC}"/>
    <cellStyle name="Normal 4 2 2 3 3 5 2 2" xfId="27038" xr:uid="{AB735D45-9A65-4A06-8525-2BE8A5B2CA4E}"/>
    <cellStyle name="Normal 4 2 2 3 3 5 2 3" xfId="15308" xr:uid="{03EF8E35-A3A1-40B1-A0AA-3274B08F9661}"/>
    <cellStyle name="Normal 4 2 2 3 3 5 3" xfId="7761" xr:uid="{730417C8-A719-4F27-B372-024378348F48}"/>
    <cellStyle name="Normal 4 2 2 3 3 5 3 2" xfId="18141" xr:uid="{9FF1DF2C-01F2-4D8B-9F5C-4E775CC9B449}"/>
    <cellStyle name="Normal 4 2 2 3 3 5 4" xfId="10594" xr:uid="{294E3DBE-82FE-404A-A616-C1D88ED52E16}"/>
    <cellStyle name="Normal 4 2 2 3 3 5 4 2" xfId="20974" xr:uid="{7A13C033-EFA9-4D00-9684-980FCECCD704}"/>
    <cellStyle name="Normal 4 2 2 3 3 5 5" xfId="23756" xr:uid="{432E6AD6-4EAB-492F-A35F-066FE9DD9890}"/>
    <cellStyle name="Normal 4 2 2 3 3 5 6" xfId="13025" xr:uid="{0E272F77-BD25-4C27-874E-AAC8C858BB75}"/>
    <cellStyle name="Normal 4 2 2 3 3 6" xfId="4181" xr:uid="{68A65460-D581-4268-8738-E9DAC0BA2ACE}"/>
    <cellStyle name="Normal 4 2 2 3 3 6 2" xfId="8952" xr:uid="{72870363-4ED9-436B-8DEE-F3E4DCA9B767}"/>
    <cellStyle name="Normal 4 2 2 3 3 6 2 2" xfId="19332" xr:uid="{F882F131-A388-4A1E-A9EB-7BDB8A9DEB8B}"/>
    <cellStyle name="Normal 4 2 2 3 3 6 3" xfId="11785" xr:uid="{3BE2E3DF-31AB-4D27-8776-8E7A73C85BFD}"/>
    <cellStyle name="Normal 4 2 2 3 3 6 3 2" xfId="22165" xr:uid="{3E8C096E-150E-4CA9-8FF5-55CFDBD96955}"/>
    <cellStyle name="Normal 4 2 2 3 3 6 4" xfId="25528" xr:uid="{6CC007BE-C920-424C-8722-5B87DEBD6519}"/>
    <cellStyle name="Normal 4 2 2 3 3 6 5" xfId="16499" xr:uid="{6B8E4524-C743-4582-8A35-0455456AEA2D}"/>
    <cellStyle name="Normal 4 2 2 3 3 7" xfId="5226" xr:uid="{654DADEF-5BEE-4A70-B479-EA4DF0B5269A}"/>
    <cellStyle name="Normal 4 2 2 3 3 7 2" xfId="14524" xr:uid="{214E56C4-AA70-4B46-8A87-F958FFAF30CE}"/>
    <cellStyle name="Normal 4 2 2 3 3 8" xfId="6977" xr:uid="{390F904A-24B0-4B71-B52A-F039CB888172}"/>
    <cellStyle name="Normal 4 2 2 3 3 8 2" xfId="17357" xr:uid="{FD5706EA-289E-4389-8085-F4B3DF5D361C}"/>
    <cellStyle name="Normal 4 2 2 3 3 9" xfId="9810" xr:uid="{9DAC1ADE-E604-40E8-B25C-8AE52CB94EF7}"/>
    <cellStyle name="Normal 4 2 2 3 3 9 2" xfId="20190" xr:uid="{EE60523C-88E7-4D9D-A06E-BF65E4676508}"/>
    <cellStyle name="Normal 4 2 2 3 4" xfId="923" xr:uid="{00000000-0005-0000-0000-00004D050000}"/>
    <cellStyle name="Normal 4 2 2 3 4 2" xfId="3293" xr:uid="{00000000-0005-0000-0000-00007D050000}"/>
    <cellStyle name="Normal 4 2 2 3 4 2 2" xfId="6350" xr:uid="{903EC303-10FC-411F-B382-8CA196B0FA9E}"/>
    <cellStyle name="Normal 4 2 2 3 4 2 2 2" xfId="26393" xr:uid="{2E55253E-8D44-49E1-A081-9E916C148A99}"/>
    <cellStyle name="Normal 4 2 2 3 4 2 2 3" xfId="15919" xr:uid="{A099347E-D2C8-429B-9BAA-3E2A90202DBF}"/>
    <cellStyle name="Normal 4 2 2 3 4 2 3" xfId="8372" xr:uid="{5D141035-696A-4E11-878E-EBD242DE40E9}"/>
    <cellStyle name="Normal 4 2 2 3 4 2 3 2" xfId="18752" xr:uid="{E53136B3-33EB-4D74-B5D8-661977FAD2C2}"/>
    <cellStyle name="Normal 4 2 2 3 4 2 4" xfId="11205" xr:uid="{60653EEB-44E4-4338-A45A-F98B38267337}"/>
    <cellStyle name="Normal 4 2 2 3 4 2 4 2" xfId="21585" xr:uid="{6E290F7F-7490-44E8-8D1D-849FA539D956}"/>
    <cellStyle name="Normal 4 2 2 3 4 2 5" xfId="25066" xr:uid="{4B20A928-3BF0-4131-9850-99DBE8EFBC68}"/>
    <cellStyle name="Normal 4 2 2 3 4 2 6" xfId="13843" xr:uid="{95F8A9EF-9FB0-41A9-B6CE-9892A4E3E2E1}"/>
    <cellStyle name="Normal 4 2 2 3 4 3" xfId="4325" xr:uid="{CFA2580C-8217-414C-9859-71B9E67B7CAC}"/>
    <cellStyle name="Normal 4 2 2 3 4 3 2" xfId="9096" xr:uid="{CC5DD4F7-4287-46E7-B743-0798B1E276C8}"/>
    <cellStyle name="Normal 4 2 2 3 4 3 2 2" xfId="29139" xr:uid="{A6F36CBA-F00B-4B19-A6C4-D9E5F3632040}"/>
    <cellStyle name="Normal 4 2 2 3 4 3 2 3" xfId="19476" xr:uid="{DA4AA475-C3E8-4EFE-A1B6-E2E5B8F0A4AD}"/>
    <cellStyle name="Normal 4 2 2 3 4 3 3" xfId="11929" xr:uid="{44D23ACD-5634-446E-BD46-8522CCB2B94C}"/>
    <cellStyle name="Normal 4 2 2 3 4 3 3 2" xfId="22309" xr:uid="{495D3382-AF99-4460-A947-CE81718D8307}"/>
    <cellStyle name="Normal 4 2 2 3 4 3 4" xfId="23363" xr:uid="{D1C35386-1376-4B27-B1B7-1514218E98E7}"/>
    <cellStyle name="Normal 4 2 2 3 4 3 5" xfId="16643" xr:uid="{46F62C47-74B7-4BFF-9FB8-0CA1E0F68596}"/>
    <cellStyle name="Normal 4 2 2 3 4 4" xfId="5227" xr:uid="{B06EC196-D623-41BB-9755-7F3CAFA7877F}"/>
    <cellStyle name="Normal 4 2 2 3 4 4 2" xfId="27060" xr:uid="{D2008287-8AB6-4294-98BF-F42428FDFB1F}"/>
    <cellStyle name="Normal 4 2 2 3 4 4 3" xfId="14525" xr:uid="{ED31B2A9-EB38-4D6F-B778-406C4AA72E44}"/>
    <cellStyle name="Normal 4 2 2 3 4 5" xfId="6978" xr:uid="{BCF7E8DF-2D67-4C25-AD26-C7642BF978DD}"/>
    <cellStyle name="Normal 4 2 2 3 4 5 2" xfId="17358" xr:uid="{23DFBA90-FA5C-47BC-8F39-12985AF4A672}"/>
    <cellStyle name="Normal 4 2 2 3 4 6" xfId="9811" xr:uid="{49073248-F7CD-4E09-AC9C-9F9DD844E98F}"/>
    <cellStyle name="Normal 4 2 2 3 4 6 2" xfId="20191" xr:uid="{7EF81C41-C72F-47F2-8707-1A56334CA33A}"/>
    <cellStyle name="Normal 4 2 2 3 4 7" xfId="24453" xr:uid="{DDEAE3DF-9B4E-4BFF-996F-73C4E7C1C643}"/>
    <cellStyle name="Normal 4 2 2 3 4 8" xfId="13214" xr:uid="{38D7521A-ACA3-4633-9CD1-86380A409521}"/>
    <cellStyle name="Normal 4 2 2 3 5" xfId="3294" xr:uid="{00000000-0005-0000-0000-00007E050000}"/>
    <cellStyle name="Normal 4 2 2 3 5 2" xfId="4510" xr:uid="{EDD4B0BD-21AD-4575-B0BB-6E5584BA8968}"/>
    <cellStyle name="Normal 4 2 2 3 5 2 2" xfId="9281" xr:uid="{0C10E1BC-B471-4F26-B951-4FBEE845F0BF}"/>
    <cellStyle name="Normal 4 2 2 3 5 2 2 2" xfId="29262" xr:uid="{6F325DE0-354A-4F89-BB12-BC82C49ED3C2}"/>
    <cellStyle name="Normal 4 2 2 3 5 2 2 3" xfId="19661" xr:uid="{E4450B45-E98A-494F-B564-0E51C692795D}"/>
    <cellStyle name="Normal 4 2 2 3 5 2 3" xfId="12114" xr:uid="{03F9FCD8-517E-4619-B5ED-92190ADB52B7}"/>
    <cellStyle name="Normal 4 2 2 3 5 2 3 2" xfId="22494" xr:uid="{E8762A68-8649-4416-B5BE-17AD1E4B5093}"/>
    <cellStyle name="Normal 4 2 2 3 5 2 4" xfId="23387" xr:uid="{426B393D-1C8B-46A7-948C-4EBB83DAF223}"/>
    <cellStyle name="Normal 4 2 2 3 5 2 5" xfId="16828" xr:uid="{D154F8CF-A302-4A23-9698-C405646370A4}"/>
    <cellStyle name="Normal 4 2 2 3 5 3" xfId="6351" xr:uid="{CA67D7C3-161B-41BD-8E71-FC9DC48DD57B}"/>
    <cellStyle name="Normal 4 2 2 3 5 3 2" xfId="27005" xr:uid="{AC6B385D-7441-4676-BB30-362DA48ABD73}"/>
    <cellStyle name="Normal 4 2 2 3 5 3 3" xfId="15920" xr:uid="{294CEA23-2C85-4770-89C3-EFD50B0A0C71}"/>
    <cellStyle name="Normal 4 2 2 3 5 4" xfId="8373" xr:uid="{429CF405-1390-403A-B8DD-D74AEEEE382B}"/>
    <cellStyle name="Normal 4 2 2 3 5 4 2" xfId="18753" xr:uid="{F0567FDE-6F5E-4EFC-B339-D3D8F41EAC59}"/>
    <cellStyle name="Normal 4 2 2 3 5 5" xfId="11206" xr:uid="{B4123C7D-1D5B-4683-9284-7DF1184A0883}"/>
    <cellStyle name="Normal 4 2 2 3 5 5 2" xfId="21586" xr:uid="{06EA28BA-E65A-4A86-9AA2-F77EB29C3F6B}"/>
    <cellStyle name="Normal 4 2 2 3 5 6" xfId="25321" xr:uid="{727BCEBE-3334-4D89-8771-987FA425547D}"/>
    <cellStyle name="Normal 4 2 2 3 5 7" xfId="13844" xr:uid="{DEFA00F6-18FB-427B-B130-728411644C83}"/>
    <cellStyle name="Normal 4 2 2 3 6" xfId="2927" xr:uid="{00000000-0005-0000-0000-00007F050000}"/>
    <cellStyle name="Normal 4 2 2 3 6 2" xfId="6106" xr:uid="{9F3C0357-5F61-4F3B-8096-0CF0F6AC8D66}"/>
    <cellStyle name="Normal 4 2 2 3 6 2 2" xfId="27469" xr:uid="{2E14018F-0E47-45B2-97A9-91B205A340B5}"/>
    <cellStyle name="Normal 4 2 2 3 6 2 3" xfId="15584" xr:uid="{64C90382-7B55-45A0-BEEB-8B0C1A2287BB}"/>
    <cellStyle name="Normal 4 2 2 3 6 3" xfId="8037" xr:uid="{723D2E27-132C-4556-87F6-C96E666DA9E2}"/>
    <cellStyle name="Normal 4 2 2 3 6 3 2" xfId="18417" xr:uid="{01B60CE9-C58F-40AD-B2ED-E2917838A755}"/>
    <cellStyle name="Normal 4 2 2 3 6 4" xfId="10870" xr:uid="{331A1D25-1E24-4484-BA91-7328824DCA98}"/>
    <cellStyle name="Normal 4 2 2 3 6 4 2" xfId="21250" xr:uid="{88F54577-95BD-42A6-85D4-E866A4006185}"/>
    <cellStyle name="Normal 4 2 2 3 6 5" xfId="25420" xr:uid="{8FF3C58E-8BD4-46B2-8C6F-993942D0C36F}"/>
    <cellStyle name="Normal 4 2 2 3 6 6" xfId="13440" xr:uid="{82146FBA-DF5A-403F-A8F8-AB19096A80A2}"/>
    <cellStyle name="Normal 4 2 2 3 7" xfId="2475" xr:uid="{00000000-0005-0000-0000-000080050000}"/>
    <cellStyle name="Normal 4 2 2 3 7 2" xfId="5762" xr:uid="{EC9D5935-AF72-4A26-A29D-51DAFC622B55}"/>
    <cellStyle name="Normal 4 2 2 3 7 2 2" xfId="27988" xr:uid="{E237374A-B761-4C1C-982F-F03C3356940D}"/>
    <cellStyle name="Normal 4 2 2 3 7 2 3" xfId="15146" xr:uid="{846F4005-524B-4E01-9B61-46CAB7B98D9C}"/>
    <cellStyle name="Normal 4 2 2 3 7 3" xfId="7599" xr:uid="{2DB1E442-9720-4757-BAC5-E023FA285D05}"/>
    <cellStyle name="Normal 4 2 2 3 7 3 2" xfId="17979" xr:uid="{F54C884B-2F83-4B33-B9F3-5FCE05C53621}"/>
    <cellStyle name="Normal 4 2 2 3 7 4" xfId="10432" xr:uid="{FEFE2369-68AF-434E-BCD2-AD61EC64D19A}"/>
    <cellStyle name="Normal 4 2 2 3 7 4 2" xfId="20812" xr:uid="{9C38CEA3-60C5-4E85-A799-A8CCAF3CBCF0}"/>
    <cellStyle name="Normal 4 2 2 3 7 5" xfId="23478" xr:uid="{667CD572-A39D-4242-BDBE-6BD6CBDADC26}"/>
    <cellStyle name="Normal 4 2 2 3 7 6" xfId="12862" xr:uid="{B3F4EDBB-7567-4018-802F-FF91A3DACCD9}"/>
    <cellStyle name="Normal 4 2 2 3 8" xfId="2229" xr:uid="{00000000-0005-0000-0000-00006F050000}"/>
    <cellStyle name="Normal 4 2 2 3 8 2" xfId="7355" xr:uid="{251AE1BE-6A83-459C-AEFA-B7D341745D18}"/>
    <cellStyle name="Normal 4 2 2 3 8 2 2" xfId="17735" xr:uid="{725D5F2A-A59D-4980-976E-3DAD4C780A9A}"/>
    <cellStyle name="Normal 4 2 2 3 8 3" xfId="10188" xr:uid="{CEA25CFD-DE8E-42A7-A923-AE34B8E6132F}"/>
    <cellStyle name="Normal 4 2 2 3 8 3 2" xfId="20568" xr:uid="{3701C557-99FE-4970-9E68-4ADB8F989C0B}"/>
    <cellStyle name="Normal 4 2 2 3 8 4" xfId="22663" xr:uid="{9BF09DFD-D193-4044-B1FF-E169C922CF43}"/>
    <cellStyle name="Normal 4 2 2 3 8 5" xfId="14902" xr:uid="{6ACCD0C8-4CE4-4F2E-8108-56149E92E85E}"/>
    <cellStyle name="Normal 4 2 2 3 9" xfId="3972" xr:uid="{0782F743-45C0-44C0-AEAC-8FCADDB238D7}"/>
    <cellStyle name="Normal 4 2 2 3 9 2" xfId="8795" xr:uid="{4AA8DE3C-01B3-4E95-9784-D962C9D85806}"/>
    <cellStyle name="Normal 4 2 2 3 9 2 2" xfId="19175" xr:uid="{F6E00A14-FBCC-4F12-9770-F7BEB8332FD4}"/>
    <cellStyle name="Normal 4 2 2 3 9 3" xfId="11628" xr:uid="{39C37010-AD2B-4D73-A546-B0C121666EB7}"/>
    <cellStyle name="Normal 4 2 2 3 9 3 2" xfId="22008" xr:uid="{59BB1F7F-F732-4642-B32D-D5C9FB5DAD06}"/>
    <cellStyle name="Normal 4 2 2 3 9 4" xfId="16342" xr:uid="{4EFDA8A4-00E8-4C1A-9A8D-8A09CE090A7D}"/>
    <cellStyle name="Normal 4 2 2 4" xfId="924" xr:uid="{00000000-0005-0000-0000-00004E050000}"/>
    <cellStyle name="Normal 4 2 2 4 10" xfId="6979" xr:uid="{43E72B32-F5E5-4D7A-8456-82088F87763A}"/>
    <cellStyle name="Normal 4 2 2 4 10 2" xfId="17359" xr:uid="{04BDADEE-CE3C-48F0-9BF5-EEC502683A20}"/>
    <cellStyle name="Normal 4 2 2 4 11" xfId="9812" xr:uid="{096BC897-755D-4269-9E65-AD651079D9D0}"/>
    <cellStyle name="Normal 4 2 2 4 11 2" xfId="20192" xr:uid="{A6A89815-2657-4104-BB75-987E6C39D265}"/>
    <cellStyle name="Normal 4 2 2 4 12" xfId="23877" xr:uid="{DB376193-8776-4576-A119-EDD2E75704CF}"/>
    <cellStyle name="Normal 4 2 2 4 13" xfId="12440" xr:uid="{73433729-7ABE-457A-8D58-3712B623EA70}"/>
    <cellStyle name="Normal 4 2 2 4 2" xfId="925" xr:uid="{00000000-0005-0000-0000-00004F050000}"/>
    <cellStyle name="Normal 4 2 2 4 2 10" xfId="9813" xr:uid="{74B6838E-3A0E-4581-8315-134652AC2605}"/>
    <cellStyle name="Normal 4 2 2 4 2 10 2" xfId="20193" xr:uid="{FA79C592-F3E4-45B7-8425-361543C0209D}"/>
    <cellStyle name="Normal 4 2 2 4 2 11" xfId="25134" xr:uid="{FE895F79-E79E-42EB-9468-F7EA69AAFCBD}"/>
    <cellStyle name="Normal 4 2 2 4 2 12" xfId="12585" xr:uid="{65891DFD-AC75-4EF2-BE1B-E12741DF5688}"/>
    <cellStyle name="Normal 4 2 2 4 2 2" xfId="926" xr:uid="{00000000-0005-0000-0000-000050050000}"/>
    <cellStyle name="Normal 4 2 2 4 2 2 2" xfId="3296" xr:uid="{00000000-0005-0000-0000-000084050000}"/>
    <cellStyle name="Normal 4 2 2 4 2 2 2 2" xfId="6353" xr:uid="{57213AAF-F5C4-44D0-A2B0-97F183471ECE}"/>
    <cellStyle name="Normal 4 2 2 4 2 2 2 2 2" xfId="27079" xr:uid="{FA7FA6CA-809C-434A-98F6-EFA80E8E9178}"/>
    <cellStyle name="Normal 4 2 2 4 2 2 2 2 3" xfId="27739" xr:uid="{F68157DE-0A3F-47CF-9F36-F86C136DC849}"/>
    <cellStyle name="Normal 4 2 2 4 2 2 2 2 4" xfId="15922" xr:uid="{B20FDE2B-52F5-42DE-AA97-018AFF58F137}"/>
    <cellStyle name="Normal 4 2 2 4 2 2 2 3" xfId="8375" xr:uid="{94A78240-CA92-4263-8B92-90DC69479D83}"/>
    <cellStyle name="Normal 4 2 2 4 2 2 2 3 2" xfId="28898" xr:uid="{1E60605B-AFC0-40FC-BDC4-0FBEA0E3394C}"/>
    <cellStyle name="Normal 4 2 2 4 2 2 2 3 3" xfId="18755" xr:uid="{07EB8F78-4D54-41C2-9ADD-00AC7DE8CF58}"/>
    <cellStyle name="Normal 4 2 2 4 2 2 2 4" xfId="11208" xr:uid="{7D57D94D-2B60-458D-BA6C-47C53AE0F291}"/>
    <cellStyle name="Normal 4 2 2 4 2 2 2 4 2" xfId="21588" xr:uid="{7271D98C-9040-49C3-9D7A-7C7D325CC6FB}"/>
    <cellStyle name="Normal 4 2 2 4 2 2 2 5" xfId="23383" xr:uid="{AA79B49B-DA04-48DE-850B-55B9AFF31B3F}"/>
    <cellStyle name="Normal 4 2 2 4 2 2 2 6" xfId="13846" xr:uid="{A33995DC-CE48-435F-9431-9C4EE806C447}"/>
    <cellStyle name="Normal 4 2 2 4 2 2 3" xfId="4328" xr:uid="{88AADD46-078C-4A1A-86CD-8C746649C1D3}"/>
    <cellStyle name="Normal 4 2 2 4 2 2 3 2" xfId="9099" xr:uid="{5AAA42F9-F8DA-4B91-9EB6-E9FE37649223}"/>
    <cellStyle name="Normal 4 2 2 4 2 2 3 2 2" xfId="29142" xr:uid="{B9E1C12C-87CA-4909-B0CC-617106AB27B7}"/>
    <cellStyle name="Normal 4 2 2 4 2 2 3 2 3" xfId="19479" xr:uid="{9F7414B7-8F52-4B89-BCA5-DE0EAD9F4546}"/>
    <cellStyle name="Normal 4 2 2 4 2 2 3 3" xfId="11932" xr:uid="{4502D610-E4EF-4C5E-9328-75FA8F718928}"/>
    <cellStyle name="Normal 4 2 2 4 2 2 3 3 2" xfId="22312" xr:uid="{11411F55-E273-4FE0-A186-04C1753E8C00}"/>
    <cellStyle name="Normal 4 2 2 4 2 2 3 4" xfId="25540" xr:uid="{954FFE69-45B1-4E9A-BDCD-E82D809935BA}"/>
    <cellStyle name="Normal 4 2 2 4 2 2 3 5" xfId="16646" xr:uid="{5B7A3110-2BE7-496F-AC9D-2E711862E030}"/>
    <cellStyle name="Normal 4 2 2 4 2 2 4" xfId="5230" xr:uid="{71A08C51-E181-4520-A87B-EB59AC28F586}"/>
    <cellStyle name="Normal 4 2 2 4 2 2 4 2" xfId="27674" xr:uid="{45FB5C57-856C-454C-9E6A-DB8981F59C9F}"/>
    <cellStyle name="Normal 4 2 2 4 2 2 4 3" xfId="14528" xr:uid="{9693F6C0-C7B6-4EB2-AC80-24099C13C0B3}"/>
    <cellStyle name="Normal 4 2 2 4 2 2 5" xfId="6981" xr:uid="{C34822D5-4980-4FB2-A8AB-9A66281BCD4A}"/>
    <cellStyle name="Normal 4 2 2 4 2 2 5 2" xfId="17361" xr:uid="{5B29B84B-2882-495A-A6A1-674BEE0C4A87}"/>
    <cellStyle name="Normal 4 2 2 4 2 2 6" xfId="9814" xr:uid="{B3D2A0E6-EF4F-442A-A3F6-CF3EBD577BB0}"/>
    <cellStyle name="Normal 4 2 2 4 2 2 6 2" xfId="20194" xr:uid="{8A7864B9-710E-45C3-B548-9810DBD6652D}"/>
    <cellStyle name="Normal 4 2 2 4 2 2 7" xfId="24868" xr:uid="{A3223941-99C9-4708-A4D9-962243FD31A6}"/>
    <cellStyle name="Normal 4 2 2 4 2 2 8" xfId="13218" xr:uid="{C4FAC374-CD0C-427D-9D1F-54A139A334CB}"/>
    <cellStyle name="Normal 4 2 2 4 2 3" xfId="3297" xr:uid="{00000000-0005-0000-0000-000085050000}"/>
    <cellStyle name="Normal 4 2 2 4 2 3 2" xfId="4511" xr:uid="{0818EA2E-927A-481A-859A-BCB273EFD974}"/>
    <cellStyle name="Normal 4 2 2 4 2 3 2 2" xfId="9282" xr:uid="{CCB918E8-A93E-4B16-84D4-AC3489B98F89}"/>
    <cellStyle name="Normal 4 2 2 4 2 3 2 2 2" xfId="29263" xr:uid="{EEDF7A42-8E48-4406-B6EE-1FF2A7C945F6}"/>
    <cellStyle name="Normal 4 2 2 4 2 3 2 2 3" xfId="19662" xr:uid="{AFB95E2C-728A-4693-BDBD-8364CF8A08B1}"/>
    <cellStyle name="Normal 4 2 2 4 2 3 2 3" xfId="12115" xr:uid="{93B9522D-5B6A-40E6-84CC-70C7765501C8}"/>
    <cellStyle name="Normal 4 2 2 4 2 3 2 3 2" xfId="22495" xr:uid="{67AD3FC9-E43D-458A-A5E2-6BC6C9BE5C24}"/>
    <cellStyle name="Normal 4 2 2 4 2 3 2 4" xfId="25271" xr:uid="{2DC845AD-6C37-486A-A7B8-01497128D10F}"/>
    <cellStyle name="Normal 4 2 2 4 2 3 2 5" xfId="16829" xr:uid="{0633965A-7B30-4EC2-8C0E-2C8A62B26074}"/>
    <cellStyle name="Normal 4 2 2 4 2 3 3" xfId="6354" xr:uid="{FDDB43A5-ABEA-49F9-8B54-B851083D45D7}"/>
    <cellStyle name="Normal 4 2 2 4 2 3 3 2" xfId="28218" xr:uid="{86F5E978-9FED-4FBE-BC62-5099C0089DEE}"/>
    <cellStyle name="Normal 4 2 2 4 2 3 3 3" xfId="15923" xr:uid="{55403D2F-1CF3-4059-A788-591AE8339692}"/>
    <cellStyle name="Normal 4 2 2 4 2 3 4" xfId="8376" xr:uid="{543F9E0E-EB2C-4DB4-8FC4-7742DCCA1393}"/>
    <cellStyle name="Normal 4 2 2 4 2 3 4 2" xfId="18756" xr:uid="{083473DA-79F7-4E5D-9210-F776595C2A0E}"/>
    <cellStyle name="Normal 4 2 2 4 2 3 5" xfId="11209" xr:uid="{A96EA365-06FB-400A-A0A0-F3301435CF8D}"/>
    <cellStyle name="Normal 4 2 2 4 2 3 5 2" xfId="21589" xr:uid="{2702454B-AC90-417A-B4E6-1021B0A56BC9}"/>
    <cellStyle name="Normal 4 2 2 4 2 3 6" xfId="23088" xr:uid="{DE759B16-35D1-44DC-BFF4-D8C2C2A31E68}"/>
    <cellStyle name="Normal 4 2 2 4 2 3 7" xfId="13847" xr:uid="{0ADE618F-B6AE-4C45-95BD-9B1583E34E61}"/>
    <cellStyle name="Normal 4 2 2 4 2 4" xfId="3295" xr:uid="{00000000-0005-0000-0000-000086050000}"/>
    <cellStyle name="Normal 4 2 2 4 2 4 2" xfId="6352" xr:uid="{AAF72A24-F1C6-480B-98DC-4A89960A15A5}"/>
    <cellStyle name="Normal 4 2 2 4 2 4 2 2" xfId="26248" xr:uid="{7442A6A0-3EDD-4480-B062-C50A51984114}"/>
    <cellStyle name="Normal 4 2 2 4 2 4 2 3" xfId="15921" xr:uid="{DA566C5C-2C16-4232-AE10-7BEF4D950917}"/>
    <cellStyle name="Normal 4 2 2 4 2 4 3" xfId="8374" xr:uid="{20768569-174D-40A4-9A7F-25676938BB96}"/>
    <cellStyle name="Normal 4 2 2 4 2 4 3 2" xfId="18754" xr:uid="{20CE6C7A-761A-46D0-96C2-AD0FF85A7D94}"/>
    <cellStyle name="Normal 4 2 2 4 2 4 4" xfId="11207" xr:uid="{DA374353-C8F8-4AE2-8C96-8538D52C51F7}"/>
    <cellStyle name="Normal 4 2 2 4 2 4 4 2" xfId="21587" xr:uid="{CFF0B452-282C-4DD8-9127-B61CE55EEAA7}"/>
    <cellStyle name="Normal 4 2 2 4 2 4 5" xfId="25394" xr:uid="{E892D505-0A99-41BD-8E5A-1F3F82763A3C}"/>
    <cellStyle name="Normal 4 2 2 4 2 4 6" xfId="13845" xr:uid="{06B5F8F0-3CB7-4B3F-9C0A-9D8FF13D20B1}"/>
    <cellStyle name="Normal 4 2 2 4 2 5" xfId="2618" xr:uid="{00000000-0005-0000-0000-000087050000}"/>
    <cellStyle name="Normal 4 2 2 4 2 5 2" xfId="5879" xr:uid="{171A5BF7-BC41-4681-85A6-995E693AE31B}"/>
    <cellStyle name="Normal 4 2 2 4 2 5 2 2" xfId="25851" xr:uid="{BE7B5EEC-EA53-42AF-B95F-D971A9CF9890}"/>
    <cellStyle name="Normal 4 2 2 4 2 5 2 3" xfId="15289" xr:uid="{85F14D3C-8ABE-4C7B-8EB9-96863347B539}"/>
    <cellStyle name="Normal 4 2 2 4 2 5 3" xfId="7742" xr:uid="{26A12828-DFE0-4715-9316-629A4B9DBE36}"/>
    <cellStyle name="Normal 4 2 2 4 2 5 3 2" xfId="18122" xr:uid="{AE099D59-17E4-4E4F-AA29-D90E573E0551}"/>
    <cellStyle name="Normal 4 2 2 4 2 5 4" xfId="10575" xr:uid="{3D7714DE-F127-4500-8005-EFFB419DAD0C}"/>
    <cellStyle name="Normal 4 2 2 4 2 5 4 2" xfId="20955" xr:uid="{38B96024-71F1-4D35-B8AD-4060713747C2}"/>
    <cellStyle name="Normal 4 2 2 4 2 5 5" xfId="25467" xr:uid="{39726886-B996-427D-9878-F32605EC1946}"/>
    <cellStyle name="Normal 4 2 2 4 2 5 6" xfId="13005" xr:uid="{F1E4B336-E499-4981-8108-CA3BBF41F09A}"/>
    <cellStyle name="Normal 4 2 2 4 2 6" xfId="2352" xr:uid="{00000000-0005-0000-0000-000082050000}"/>
    <cellStyle name="Normal 4 2 2 4 2 6 2" xfId="7478" xr:uid="{B1557CEC-49F6-4432-A9B6-3FA38E9ECDD5}"/>
    <cellStyle name="Normal 4 2 2 4 2 6 2 2" xfId="17858" xr:uid="{0E89E44A-523E-472B-943B-FA6A00816B8D}"/>
    <cellStyle name="Normal 4 2 2 4 2 6 3" xfId="10311" xr:uid="{8C71FD11-9122-4445-B3C1-70AB7805FDB4}"/>
    <cellStyle name="Normal 4 2 2 4 2 6 3 2" xfId="20691" xr:uid="{80D63F16-10E5-4DA3-A974-0043DAC15398}"/>
    <cellStyle name="Normal 4 2 2 4 2 6 4" xfId="24882" xr:uid="{3D4B304D-F455-457D-A90B-E2E5A08C7EA4}"/>
    <cellStyle name="Normal 4 2 2 4 2 6 5" xfId="15025" xr:uid="{B669BB6C-6997-4AD8-8732-EA1A33D9B286}"/>
    <cellStyle name="Normal 4 2 2 4 2 7" xfId="3893" xr:uid="{B1EFC525-476C-434F-9E37-E08229CCCE26}"/>
    <cellStyle name="Normal 4 2 2 4 2 7 2" xfId="8724" xr:uid="{FCE14AAF-D21D-4506-9395-355BAD6D8146}"/>
    <cellStyle name="Normal 4 2 2 4 2 7 2 2" xfId="19104" xr:uid="{F27D2E40-C611-4140-9B54-38E2E2EE971B}"/>
    <cellStyle name="Normal 4 2 2 4 2 7 3" xfId="11557" xr:uid="{AA35E4C3-6C6B-47D8-B322-4B463ED45D22}"/>
    <cellStyle name="Normal 4 2 2 4 2 7 3 2" xfId="21937" xr:uid="{23C4568E-9550-4B68-846A-7D11E933FE72}"/>
    <cellStyle name="Normal 4 2 2 4 2 7 4" xfId="16271" xr:uid="{6E29289B-C7EC-4ECC-B39D-909A5086C9CB}"/>
    <cellStyle name="Normal 4 2 2 4 2 8" xfId="5229" xr:uid="{50D16BA2-8008-491C-BC3B-413F344C97FB}"/>
    <cellStyle name="Normal 4 2 2 4 2 8 2" xfId="14527" xr:uid="{4C3EE0CF-CA2D-48BF-95C6-4BF5421807AC}"/>
    <cellStyle name="Normal 4 2 2 4 2 9" xfId="6980" xr:uid="{875A6027-B59C-4A05-9E65-B3598367CBD9}"/>
    <cellStyle name="Normal 4 2 2 4 2 9 2" xfId="17360" xr:uid="{31A635BB-04AE-4C97-823E-027693102A10}"/>
    <cellStyle name="Normal 4 2 2 4 3" xfId="927" xr:uid="{00000000-0005-0000-0000-000051050000}"/>
    <cellStyle name="Normal 4 2 2 4 3 2" xfId="3298" xr:uid="{00000000-0005-0000-0000-000089050000}"/>
    <cellStyle name="Normal 4 2 2 4 3 2 2" xfId="6355" xr:uid="{DB7ED969-706E-4EF0-8AEF-B44F27724A10}"/>
    <cellStyle name="Normal 4 2 2 4 3 2 2 2" xfId="23126" xr:uid="{9FE4B55D-C27F-4451-A7C1-C9A4141F9F8A}"/>
    <cellStyle name="Normal 4 2 2 4 3 2 2 3" xfId="27251" xr:uid="{CA430E71-5522-4843-98CF-6155ACFE8AD5}"/>
    <cellStyle name="Normal 4 2 2 4 3 2 2 4" xfId="15924" xr:uid="{C8B4B23E-964D-45F0-BD2E-16FB4962FA6A}"/>
    <cellStyle name="Normal 4 2 2 4 3 2 3" xfId="8377" xr:uid="{E71EE9B8-8A89-4351-94DC-B421A5A739E6}"/>
    <cellStyle name="Normal 4 2 2 4 3 2 3 2" xfId="28899" xr:uid="{8A9BB08A-E1CA-405D-AAF2-CCC73066E3DE}"/>
    <cellStyle name="Normal 4 2 2 4 3 2 3 3" xfId="18757" xr:uid="{39935B28-D386-4C98-8C09-EB303EB0DF92}"/>
    <cellStyle name="Normal 4 2 2 4 3 2 4" xfId="11210" xr:uid="{2C0893F6-16AC-4C83-9939-1FC44AAE1A9C}"/>
    <cellStyle name="Normal 4 2 2 4 3 2 4 2" xfId="21590" xr:uid="{A416532E-34D5-4011-986D-89B29049DD01}"/>
    <cellStyle name="Normal 4 2 2 4 3 2 5" xfId="23638" xr:uid="{ADB69F83-0DC2-4AB2-A25E-152CDECDF452}"/>
    <cellStyle name="Normal 4 2 2 4 3 2 6" xfId="13848" xr:uid="{A4050B32-F993-42F5-8D2A-3EA26B22D6A8}"/>
    <cellStyle name="Normal 4 2 2 4 3 3" xfId="2768" xr:uid="{00000000-0005-0000-0000-00008A050000}"/>
    <cellStyle name="Normal 4 2 2 4 3 3 2" xfId="5985" xr:uid="{D714554F-13C7-4848-82DA-F99578ED663A}"/>
    <cellStyle name="Normal 4 2 2 4 3 3 2 2" xfId="26167" xr:uid="{4A8A2886-3655-4331-8314-C7D89A290E72}"/>
    <cellStyle name="Normal 4 2 2 4 3 3 2 3" xfId="15438" xr:uid="{BC108CB3-8816-4F88-B024-2E3BE8906A44}"/>
    <cellStyle name="Normal 4 2 2 4 3 3 3" xfId="7891" xr:uid="{F9E1BE4C-D1B0-4252-8D15-CA52ECD0B49B}"/>
    <cellStyle name="Normal 4 2 2 4 3 3 3 2" xfId="18271" xr:uid="{9D3BCCF4-1B4A-4E65-BE42-0D0D7784F0B5}"/>
    <cellStyle name="Normal 4 2 2 4 3 3 4" xfId="10724" xr:uid="{F08D7AC6-7D0D-40B5-9DBE-C91C9CF97BB7}"/>
    <cellStyle name="Normal 4 2 2 4 3 3 4 2" xfId="21104" xr:uid="{8FB6AC6A-4B64-430D-A14E-25FF3B69A30F}"/>
    <cellStyle name="Normal 4 2 2 4 3 3 5" xfId="23729" xr:uid="{CF92C751-6CFD-4CA8-A398-128DAAC974AF}"/>
    <cellStyle name="Normal 4 2 2 4 3 3 6" xfId="13217" xr:uid="{E7F360B1-F7E5-46C2-A001-A68EAD7EDD58}"/>
    <cellStyle name="Normal 4 2 2 4 3 4" xfId="4182" xr:uid="{C41374AA-398E-49B6-93FD-E1A9331CDFBC}"/>
    <cellStyle name="Normal 4 2 2 4 3 4 2" xfId="8953" xr:uid="{2AE103A5-42BD-4788-B14D-BCB8209021C1}"/>
    <cellStyle name="Normal 4 2 2 4 3 4 2 2" xfId="29041" xr:uid="{1A00E0E5-F5CE-451B-9F9A-DA9C7B5273AD}"/>
    <cellStyle name="Normal 4 2 2 4 3 4 2 3" xfId="19333" xr:uid="{110560D6-4830-4636-B47C-84D0AA400F01}"/>
    <cellStyle name="Normal 4 2 2 4 3 4 3" xfId="11786" xr:uid="{4AB957CD-0568-492F-99FA-8AA901196C47}"/>
    <cellStyle name="Normal 4 2 2 4 3 4 3 2" xfId="22166" xr:uid="{959B2846-8940-444B-9242-3D2D882B8289}"/>
    <cellStyle name="Normal 4 2 2 4 3 4 4" xfId="23593" xr:uid="{85AB795E-D515-4FF1-B160-6B8D05B87815}"/>
    <cellStyle name="Normal 4 2 2 4 3 4 5" xfId="16500" xr:uid="{041B70B4-5B7D-41AE-8F55-49F80D50D331}"/>
    <cellStyle name="Normal 4 2 2 4 3 5" xfId="5231" xr:uid="{C79EFE5B-41C6-462D-B4AC-220D9794CBC6}"/>
    <cellStyle name="Normal 4 2 2 4 3 5 2" xfId="28284" xr:uid="{A131D15C-124D-4DEB-BDDF-DD0D370252B0}"/>
    <cellStyle name="Normal 4 2 2 4 3 5 3" xfId="14529" xr:uid="{239FF3B8-81F4-4B1E-8621-980706B91857}"/>
    <cellStyle name="Normal 4 2 2 4 3 6" xfId="6982" xr:uid="{13FAE052-AAAF-4089-9B8C-AC0A9A30A793}"/>
    <cellStyle name="Normal 4 2 2 4 3 6 2" xfId="17362" xr:uid="{798452EE-FFD2-46AE-A248-D50DB1B3F953}"/>
    <cellStyle name="Normal 4 2 2 4 3 7" xfId="9815" xr:uid="{F6094285-A40A-4F54-8464-644AB105B121}"/>
    <cellStyle name="Normal 4 2 2 4 3 7 2" xfId="20195" xr:uid="{E0FCD560-82AA-48F0-8626-A9CDB155C7F6}"/>
    <cellStyle name="Normal 4 2 2 4 3 8" xfId="23927" xr:uid="{B8BD615D-BCC6-44CB-97AB-FCFF8CC4069D}"/>
    <cellStyle name="Normal 4 2 2 4 3 9" xfId="12743" xr:uid="{EF6AB516-E6BA-436B-8008-52FF10DC7C72}"/>
    <cellStyle name="Normal 4 2 2 4 4" xfId="928" xr:uid="{00000000-0005-0000-0000-000052050000}"/>
    <cellStyle name="Normal 4 2 2 4 4 2" xfId="4512" xr:uid="{7F0BAE6F-8248-4C02-BF04-CC0E1E710B11}"/>
    <cellStyle name="Normal 4 2 2 4 4 2 2" xfId="9283" xr:uid="{C5A7C9DC-C510-4E40-89A9-1A786C2F8733}"/>
    <cellStyle name="Normal 4 2 2 4 4 2 2 2" xfId="29264" xr:uid="{9B6D7F25-F703-4899-B377-A6929FFA8706}"/>
    <cellStyle name="Normal 4 2 2 4 4 2 2 3" xfId="19663" xr:uid="{75DA1B32-F879-4F31-9D4A-AE0B31D392BA}"/>
    <cellStyle name="Normal 4 2 2 4 4 2 3" xfId="12116" xr:uid="{90B7D2CC-CB4E-4D61-8F2C-37CD29D6B66B}"/>
    <cellStyle name="Normal 4 2 2 4 4 2 3 2" xfId="22496" xr:uid="{12E16E5C-8897-4BE6-B2B0-329C403E707D}"/>
    <cellStyle name="Normal 4 2 2 4 4 2 4" xfId="25604" xr:uid="{95370623-BF1A-416E-987A-4E99F4F097B5}"/>
    <cellStyle name="Normal 4 2 2 4 4 2 5" xfId="16830" xr:uid="{5AF74597-6190-4DBE-B557-1DC9EE8ABB2C}"/>
    <cellStyle name="Normal 4 2 2 4 4 3" xfId="5232" xr:uid="{DC98DC4E-5DC0-4CF2-B1E2-0640CA7891F1}"/>
    <cellStyle name="Normal 4 2 2 4 4 3 2" xfId="25858" xr:uid="{39A713B4-432B-4920-8061-C58CD61DE077}"/>
    <cellStyle name="Normal 4 2 2 4 4 3 3" xfId="14530" xr:uid="{E125828D-806B-441F-8960-87D5B184F968}"/>
    <cellStyle name="Normal 4 2 2 4 4 4" xfId="6983" xr:uid="{B589063A-5A25-4BE9-873F-199C25D2C403}"/>
    <cellStyle name="Normal 4 2 2 4 4 4 2" xfId="17363" xr:uid="{5DA7FAB8-26C6-4D3C-AD00-27D33ACB7DE0}"/>
    <cellStyle name="Normal 4 2 2 4 4 5" xfId="9816" xr:uid="{5FDF8056-D649-42E6-86D3-515DFA2885AE}"/>
    <cellStyle name="Normal 4 2 2 4 4 5 2" xfId="20196" xr:uid="{9694BB31-BBB1-4DE5-AE33-972C3DB25A66}"/>
    <cellStyle name="Normal 4 2 2 4 4 6" xfId="22922" xr:uid="{38504A9F-730E-4AFE-84EC-6873EF8F377A}"/>
    <cellStyle name="Normal 4 2 2 4 4 7" xfId="13849" xr:uid="{48C4D6CF-5E56-4CE8-BED3-BA3B24319385}"/>
    <cellStyle name="Normal 4 2 2 4 5" xfId="2928" xr:uid="{00000000-0005-0000-0000-00008C050000}"/>
    <cellStyle name="Normal 4 2 2 4 5 2" xfId="6107" xr:uid="{94E986A0-9D03-4141-BAA9-6B86CD95BC63}"/>
    <cellStyle name="Normal 4 2 2 4 5 2 2" xfId="25712" xr:uid="{E5329199-FF78-4B4A-8B5D-D953DEA46CC1}"/>
    <cellStyle name="Normal 4 2 2 4 5 2 3" xfId="27965" xr:uid="{2BA4E496-5583-47CD-A334-E7ADA2E23914}"/>
    <cellStyle name="Normal 4 2 2 4 5 2 4" xfId="15585" xr:uid="{C60D9B1A-07BB-4E09-9939-2FD56421173C}"/>
    <cellStyle name="Normal 4 2 2 4 5 3" xfId="8038" xr:uid="{7DA0102F-5996-450F-A2F8-FD7CA9B9A43A}"/>
    <cellStyle name="Normal 4 2 2 4 5 3 2" xfId="28241" xr:uid="{4B0F276F-F12C-461C-96E8-541A24B9A97B}"/>
    <cellStyle name="Normal 4 2 2 4 5 3 3" xfId="18418" xr:uid="{66C3041F-BB06-46A9-8916-6826EF97BC08}"/>
    <cellStyle name="Normal 4 2 2 4 5 4" xfId="10871" xr:uid="{D17C5C4B-F940-4D53-86D1-51EE1CD3A322}"/>
    <cellStyle name="Normal 4 2 2 4 5 4 2" xfId="21251" xr:uid="{529D701B-8938-44F3-9B41-8B7D3475A218}"/>
    <cellStyle name="Normal 4 2 2 4 5 5" xfId="25270" xr:uid="{89D46EA6-8B48-4DE6-96C0-708E1778CD65}"/>
    <cellStyle name="Normal 4 2 2 4 5 6" xfId="13441" xr:uid="{0433115D-CD86-4F97-9A69-0CD7588BD6CA}"/>
    <cellStyle name="Normal 4 2 2 4 6" xfId="2455" xr:uid="{00000000-0005-0000-0000-00008D050000}"/>
    <cellStyle name="Normal 4 2 2 4 6 2" xfId="5746" xr:uid="{6B248BF3-FE3E-4975-ACF5-E79D0C31AE6B}"/>
    <cellStyle name="Normal 4 2 2 4 6 2 2" xfId="27108" xr:uid="{6D5AABAF-7EA6-482E-A3D3-B00D19E543D5}"/>
    <cellStyle name="Normal 4 2 2 4 6 2 3" xfId="15126" xr:uid="{472856FF-6085-4563-98BB-CE62A8294F52}"/>
    <cellStyle name="Normal 4 2 2 4 6 3" xfId="7579" xr:uid="{F76A5DB4-AE73-4355-9086-9B46F7852BB8}"/>
    <cellStyle name="Normal 4 2 2 4 6 3 2" xfId="17959" xr:uid="{735D299E-C6F1-4BB1-8DDD-5D65C0A2C320}"/>
    <cellStyle name="Normal 4 2 2 4 6 4" xfId="10412" xr:uid="{9021F540-409A-4C40-A5B4-87DF8A106FF3}"/>
    <cellStyle name="Normal 4 2 2 4 6 4 2" xfId="20792" xr:uid="{7220C185-106B-4FC8-9093-434972A947E8}"/>
    <cellStyle name="Normal 4 2 2 4 6 5" xfId="22676" xr:uid="{A71608BB-3685-495F-8A97-BC62EF5BA3EA}"/>
    <cellStyle name="Normal 4 2 2 4 6 6" xfId="12842" xr:uid="{0DD415B8-547E-4632-B007-51AFF8BE85A1}"/>
    <cellStyle name="Normal 4 2 2 4 7" xfId="2209" xr:uid="{00000000-0005-0000-0000-000081050000}"/>
    <cellStyle name="Normal 4 2 2 4 7 2" xfId="7335" xr:uid="{3BF7C5D6-6D70-4BAB-9DE4-9D0AB1537E19}"/>
    <cellStyle name="Normal 4 2 2 4 7 2 2" xfId="17715" xr:uid="{A5A87725-B542-456C-8C24-5938A5086B56}"/>
    <cellStyle name="Normal 4 2 2 4 7 3" xfId="10168" xr:uid="{4DC94CEA-72D3-4462-AEBD-33D0D4D37B08}"/>
    <cellStyle name="Normal 4 2 2 4 7 3 2" xfId="20548" xr:uid="{812DAA69-B456-4A1B-A0AE-237CBC55FE00}"/>
    <cellStyle name="Normal 4 2 2 4 7 4" xfId="25096" xr:uid="{59F58065-4199-4106-9A15-BD2C5391B7B0}"/>
    <cellStyle name="Normal 4 2 2 4 7 5" xfId="14882" xr:uid="{0112D7EC-2D98-4DEC-B91B-F1F848280BB9}"/>
    <cellStyle name="Normal 4 2 2 4 8" xfId="3973" xr:uid="{0ED48F26-5E12-4166-A72C-6C4C5EBBF6E1}"/>
    <cellStyle name="Normal 4 2 2 4 8 2" xfId="8796" xr:uid="{B54FB584-BA06-4EA1-8EA4-E90091879801}"/>
    <cellStyle name="Normal 4 2 2 4 8 2 2" xfId="19176" xr:uid="{43D71011-D7FA-43E6-AE67-38BB7485609A}"/>
    <cellStyle name="Normal 4 2 2 4 8 3" xfId="11629" xr:uid="{768F07F0-1087-4E61-808E-A14C0851C388}"/>
    <cellStyle name="Normal 4 2 2 4 8 3 2" xfId="22009" xr:uid="{46234296-031E-4FFD-AB74-AEB0A33D65BC}"/>
    <cellStyle name="Normal 4 2 2 4 8 4" xfId="16343" xr:uid="{EBCA9866-59FB-4AE0-99FD-11E1A4B490BA}"/>
    <cellStyle name="Normal 4 2 2 4 9" xfId="5228" xr:uid="{141EB3B9-3DBB-46EA-A0E2-EEA3709D310A}"/>
    <cellStyle name="Normal 4 2 2 4 9 2" xfId="14526" xr:uid="{5959E2D1-4D58-4EA5-A4A4-9B85D8ADCB59}"/>
    <cellStyle name="Normal 4 2 2 5" xfId="929" xr:uid="{00000000-0005-0000-0000-000053050000}"/>
    <cellStyle name="Normal 4 2 2 5 10" xfId="9817" xr:uid="{58171749-EBE0-41BC-A70E-179CEEF4D561}"/>
    <cellStyle name="Normal 4 2 2 5 10 2" xfId="20197" xr:uid="{F2D3F1B8-6D2E-44D4-A005-7B245604EB93}"/>
    <cellStyle name="Normal 4 2 2 5 11" xfId="23639" xr:uid="{4F6A9DC8-DC4E-49AC-9523-A707C70EEC77}"/>
    <cellStyle name="Normal 4 2 2 5 12" xfId="12586" xr:uid="{4A902344-3DCA-4B79-8C03-DAFE5EFE6440}"/>
    <cellStyle name="Normal 4 2 2 5 2" xfId="930" xr:uid="{00000000-0005-0000-0000-000054050000}"/>
    <cellStyle name="Normal 4 2 2 5 2 2" xfId="931" xr:uid="{00000000-0005-0000-0000-000055050000}"/>
    <cellStyle name="Normal 4 2 2 5 2 2 2" xfId="5235" xr:uid="{BB2A55E1-3D3F-4778-BABA-3D7670BAE9A7}"/>
    <cellStyle name="Normal 4 2 2 5 2 2 2 2" xfId="24780" xr:uid="{74E8F1D5-1987-43CF-86B6-92E1C1DC5CAE}"/>
    <cellStyle name="Normal 4 2 2 5 2 2 2 3" xfId="27415" xr:uid="{91A993C5-8F2D-4A39-B491-DF055DE86D3F}"/>
    <cellStyle name="Normal 4 2 2 5 2 2 2 4" xfId="14533" xr:uid="{A58CF70A-7684-468F-AF9E-72F91CDEE923}"/>
    <cellStyle name="Normal 4 2 2 5 2 2 3" xfId="6986" xr:uid="{B06B3D5D-2FFD-47A5-9374-E7A749D7EB10}"/>
    <cellStyle name="Normal 4 2 2 5 2 2 3 2" xfId="27617" xr:uid="{686F00C0-92AF-48EF-8F7F-341E1897A390}"/>
    <cellStyle name="Normal 4 2 2 5 2 2 3 3" xfId="27354" xr:uid="{702B176F-70B9-4C22-9475-A180B82C544E}"/>
    <cellStyle name="Normal 4 2 2 5 2 2 3 4" xfId="17366" xr:uid="{7DE463CC-A07F-486F-BB45-A1F85BEC3835}"/>
    <cellStyle name="Normal 4 2 2 5 2 2 4" xfId="9819" xr:uid="{D5FE8D46-57A1-4FC6-9783-A476A8A2C32E}"/>
    <cellStyle name="Normal 4 2 2 5 2 2 4 2" xfId="29413" xr:uid="{68BE820C-826A-4F57-ADEA-F7F33A39BF0A}"/>
    <cellStyle name="Normal 4 2 2 5 2 2 4 3" xfId="20199" xr:uid="{F308CD53-9FA7-4232-AE58-24B2EA28331A}"/>
    <cellStyle name="Normal 4 2 2 5 2 2 5" xfId="24679" xr:uid="{1AB2CD9D-E3DE-4EBE-B49B-256598088DFA}"/>
    <cellStyle name="Normal 4 2 2 5 2 2 6" xfId="13850" xr:uid="{D5346BBC-C88F-434A-BAD1-F6962974956D}"/>
    <cellStyle name="Normal 4 2 2 5 2 3" xfId="2769" xr:uid="{00000000-0005-0000-0000-000091050000}"/>
    <cellStyle name="Normal 4 2 2 5 2 3 2" xfId="5986" xr:uid="{4F79CE1D-FD04-4C1D-A924-F43EB3944698}"/>
    <cellStyle name="Normal 4 2 2 5 2 3 2 2" xfId="27660" xr:uid="{78AB8423-D389-4A4C-AA7F-9649141E7E78}"/>
    <cellStyle name="Normal 4 2 2 5 2 3 2 3" xfId="15439" xr:uid="{531E4F4E-25E5-4752-B345-7AB1E9CE93D1}"/>
    <cellStyle name="Normal 4 2 2 5 2 3 3" xfId="7892" xr:uid="{CF0B3C64-E9A4-45CB-A1FE-9AC51949BCF2}"/>
    <cellStyle name="Normal 4 2 2 5 2 3 3 2" xfId="18272" xr:uid="{2B965257-6DF8-4838-AC3B-96710552853B}"/>
    <cellStyle name="Normal 4 2 2 5 2 3 4" xfId="10725" xr:uid="{9D62CC09-3D0C-4422-B8FC-85CA6C106737}"/>
    <cellStyle name="Normal 4 2 2 5 2 3 4 2" xfId="21105" xr:uid="{BFCBB2F2-3BD5-4435-B291-1D9922CF1C77}"/>
    <cellStyle name="Normal 4 2 2 5 2 3 5" xfId="24430" xr:uid="{B81F789B-A9FC-42A8-8330-5722F5ED092D}"/>
    <cellStyle name="Normal 4 2 2 5 2 3 6" xfId="13219" xr:uid="{0AE12896-55C9-400E-B3AD-39B52619F1E1}"/>
    <cellStyle name="Normal 4 2 2 5 2 4" xfId="4183" xr:uid="{C65CDB0D-6C14-4C4C-87D1-96C498932E52}"/>
    <cellStyle name="Normal 4 2 2 5 2 4 2" xfId="8954" xr:uid="{AEBCDB12-132A-452C-88C9-3FC1C24CFE4E}"/>
    <cellStyle name="Normal 4 2 2 5 2 4 2 2" xfId="29042" xr:uid="{26AD6E36-E1A2-433D-A82E-BC36F2F67C15}"/>
    <cellStyle name="Normal 4 2 2 5 2 4 2 3" xfId="19334" xr:uid="{C7C432BD-09CF-4123-8F42-D072425FBBA1}"/>
    <cellStyle name="Normal 4 2 2 5 2 4 3" xfId="11787" xr:uid="{A55D2D27-6739-4D76-82E6-630FED310E41}"/>
    <cellStyle name="Normal 4 2 2 5 2 4 3 2" xfId="22167" xr:uid="{321A2C97-4639-4556-BBDC-487AF3689163}"/>
    <cellStyle name="Normal 4 2 2 5 2 4 4" xfId="25058" xr:uid="{1F29A50C-4EA9-4D04-AC66-CEF83CD20367}"/>
    <cellStyle name="Normal 4 2 2 5 2 4 5" xfId="16501" xr:uid="{440D7215-C38F-4516-A4CE-2A597E91CD6C}"/>
    <cellStyle name="Normal 4 2 2 5 2 5" xfId="5234" xr:uid="{5B25C12D-A192-48CA-AC6B-FE90824957C4}"/>
    <cellStyle name="Normal 4 2 2 5 2 5 2" xfId="26476" xr:uid="{783D4596-487B-4E3C-BB7C-A9BBBD3AC4AA}"/>
    <cellStyle name="Normal 4 2 2 5 2 5 3" xfId="14532" xr:uid="{3D001904-949B-4072-A028-E4CB6746FFCE}"/>
    <cellStyle name="Normal 4 2 2 5 2 6" xfId="6985" xr:uid="{45EC6BC5-5E6F-4537-B521-428A8AFBB9A5}"/>
    <cellStyle name="Normal 4 2 2 5 2 6 2" xfId="17365" xr:uid="{862A1209-6E22-4B39-845A-AFB905B8255E}"/>
    <cellStyle name="Normal 4 2 2 5 2 7" xfId="9818" xr:uid="{AAC5116F-CB34-4B2F-8E39-FFF7ED7A0A97}"/>
    <cellStyle name="Normal 4 2 2 5 2 7 2" xfId="20198" xr:uid="{7412C043-D4CC-480B-86F4-33890837420C}"/>
    <cellStyle name="Normal 4 2 2 5 2 8" xfId="24650" xr:uid="{88F5A006-EB78-4F59-BF5B-E07823D4D7C3}"/>
    <cellStyle name="Normal 4 2 2 5 2 9" xfId="12744" xr:uid="{431D2F21-2C4D-4F5F-BA8F-7DD2E2FAB5CD}"/>
    <cellStyle name="Normal 4 2 2 5 3" xfId="932" xr:uid="{00000000-0005-0000-0000-000056050000}"/>
    <cellStyle name="Normal 4 2 2 5 3 2" xfId="4513" xr:uid="{E049B8BE-D8B3-4C11-B71A-CECFADEA9B46}"/>
    <cellStyle name="Normal 4 2 2 5 3 2 2" xfId="9284" xr:uid="{59266FD9-2CBC-409D-BE2A-DADD88089D21}"/>
    <cellStyle name="Normal 4 2 2 5 3 2 2 2" xfId="29265" xr:uid="{8F65F3E8-198E-4DC9-B2F5-2F429F94C8C2}"/>
    <cellStyle name="Normal 4 2 2 5 3 2 2 3" xfId="19664" xr:uid="{171404A7-91D5-4668-BD99-3D813849E06B}"/>
    <cellStyle name="Normal 4 2 2 5 3 2 3" xfId="12117" xr:uid="{729A547F-B580-400E-A1FF-6F5B18CD426C}"/>
    <cellStyle name="Normal 4 2 2 5 3 2 3 2" xfId="22497" xr:uid="{0D8505EA-1315-4A5E-B875-2CCF2ABF7183}"/>
    <cellStyle name="Normal 4 2 2 5 3 2 4" xfId="23437" xr:uid="{05B6868B-10CB-4611-8174-C49205B1C086}"/>
    <cellStyle name="Normal 4 2 2 5 3 2 5" xfId="16831" xr:uid="{04DF7987-3D04-4196-95B7-14D3FE0348E2}"/>
    <cellStyle name="Normal 4 2 2 5 3 3" xfId="5236" xr:uid="{D0DC0D79-6B0D-42F4-8359-B63BD6B67808}"/>
    <cellStyle name="Normal 4 2 2 5 3 3 2" xfId="23029" xr:uid="{6C72D273-C781-4929-9BDC-EC14BA3726CA}"/>
    <cellStyle name="Normal 4 2 2 5 3 3 3" xfId="27282" xr:uid="{FEC6DF22-1838-4905-B289-846F6F736681}"/>
    <cellStyle name="Normal 4 2 2 5 3 3 4" xfId="14534" xr:uid="{9362DCF5-4498-4EE8-8D1C-A467273DD596}"/>
    <cellStyle name="Normal 4 2 2 5 3 4" xfId="6987" xr:uid="{901345E2-1587-469C-939D-B36370FF6A42}"/>
    <cellStyle name="Normal 4 2 2 5 3 4 2" xfId="25625" xr:uid="{3D7F0D0C-9321-4763-AD34-9EF0AE3FF06C}"/>
    <cellStyle name="Normal 4 2 2 5 3 4 3" xfId="28580" xr:uid="{63F75DC7-B827-4F4B-831E-0EB2CFD23B86}"/>
    <cellStyle name="Normal 4 2 2 5 3 4 4" xfId="17367" xr:uid="{8DCB8E37-B49A-46AC-82EB-538434DD6566}"/>
    <cellStyle name="Normal 4 2 2 5 3 5" xfId="9820" xr:uid="{22B8E61A-940A-44EF-A67B-1FEF8E888503}"/>
    <cellStyle name="Normal 4 2 2 5 3 5 2" xfId="29414" xr:uid="{8E69B30C-E9F1-4BF1-A24F-F3AC703D1500}"/>
    <cellStyle name="Normal 4 2 2 5 3 5 3" xfId="20200" xr:uid="{AC92B244-EF5E-4695-B110-FEA706E96ED0}"/>
    <cellStyle name="Normal 4 2 2 5 3 6" xfId="23036" xr:uid="{B1C54EFA-4EE1-4FC3-8C1B-3F4ED1734102}"/>
    <cellStyle name="Normal 4 2 2 5 3 7" xfId="13851" xr:uid="{BAFA886D-9DEC-4C30-B41C-4298CE465B14}"/>
    <cellStyle name="Normal 4 2 2 5 4" xfId="933" xr:uid="{00000000-0005-0000-0000-000057050000}"/>
    <cellStyle name="Normal 4 2 2 5 4 2" xfId="5237" xr:uid="{FBF7B6F4-DCA5-464C-A60C-8751E1E408E9}"/>
    <cellStyle name="Normal 4 2 2 5 4 2 2" xfId="24703" xr:uid="{C7485AA5-B669-4551-9315-FC080ED8CFEA}"/>
    <cellStyle name="Normal 4 2 2 5 4 2 3" xfId="26233" xr:uid="{6AD5F11A-EA59-4309-8090-DC567E72943C}"/>
    <cellStyle name="Normal 4 2 2 5 4 2 4" xfId="14535" xr:uid="{7ECE356E-313B-42CB-A1D3-FCC2375DFF9A}"/>
    <cellStyle name="Normal 4 2 2 5 4 3" xfId="6988" xr:uid="{E84AAD02-12D7-498D-988A-7DE82B4F9F15}"/>
    <cellStyle name="Normal 4 2 2 5 4 3 2" xfId="27045" xr:uid="{699BE569-BFB6-4A74-9F07-4D458083C0BC}"/>
    <cellStyle name="Normal 4 2 2 5 4 3 3" xfId="17368" xr:uid="{A1361F66-D4AA-4CF8-9DAD-7AD2D9E3D438}"/>
    <cellStyle name="Normal 4 2 2 5 4 4" xfId="9821" xr:uid="{BE39222B-A1CF-424C-B8B8-0E83D50105AB}"/>
    <cellStyle name="Normal 4 2 2 5 4 4 2" xfId="20201" xr:uid="{E020F430-1093-46F8-9E00-662975A4E683}"/>
    <cellStyle name="Normal 4 2 2 5 4 5" xfId="24315" xr:uid="{31FBF425-6E7C-4A0E-B0B8-02059FDD6E19}"/>
    <cellStyle name="Normal 4 2 2 5 4 6" xfId="13442" xr:uid="{1695C9F3-8203-4C46-A191-BA26B2A9EFE9}"/>
    <cellStyle name="Normal 4 2 2 5 5" xfId="2515" xr:uid="{00000000-0005-0000-0000-000094050000}"/>
    <cellStyle name="Normal 4 2 2 5 5 2" xfId="5792" xr:uid="{77BAEC64-5E37-4042-98C2-8298A57D0226}"/>
    <cellStyle name="Normal 4 2 2 5 5 2 2" xfId="27529" xr:uid="{AD85F3C9-B223-4255-90FB-AD6300F365A0}"/>
    <cellStyle name="Normal 4 2 2 5 5 2 3" xfId="15186" xr:uid="{3C121F72-D4F8-4D10-8449-508995BBCF3A}"/>
    <cellStyle name="Normal 4 2 2 5 5 3" xfId="7639" xr:uid="{F8DB22E3-7B6D-4144-802D-7AA035B0A0EE}"/>
    <cellStyle name="Normal 4 2 2 5 5 3 2" xfId="18019" xr:uid="{A4DF8C86-0048-4F64-8F80-FAD5B89C41FF}"/>
    <cellStyle name="Normal 4 2 2 5 5 4" xfId="10472" xr:uid="{8C3DC2F1-19B5-4410-B4B5-C002ABC268E2}"/>
    <cellStyle name="Normal 4 2 2 5 5 4 2" xfId="20852" xr:uid="{CF407E97-4759-4A15-ABD7-8BBA39E492D5}"/>
    <cellStyle name="Normal 4 2 2 5 5 5" xfId="24481" xr:uid="{8D7EE892-8887-495A-A9A0-AD53852F641B}"/>
    <cellStyle name="Normal 4 2 2 5 5 6" xfId="12902" xr:uid="{D6A48E63-4E4B-45EA-A18E-8440363B7741}"/>
    <cellStyle name="Normal 4 2 2 5 6" xfId="2353" xr:uid="{00000000-0005-0000-0000-00008E050000}"/>
    <cellStyle name="Normal 4 2 2 5 6 2" xfId="7479" xr:uid="{DB22DD5E-9B79-40A0-9C8D-3FA9C2E3A5B5}"/>
    <cellStyle name="Normal 4 2 2 5 6 2 2" xfId="28092" xr:uid="{71BE59F2-93C1-40BC-814A-90D10CD9E6F6}"/>
    <cellStyle name="Normal 4 2 2 5 6 2 3" xfId="17859" xr:uid="{F9370712-E4E1-4873-B0F5-71AD2E79E593}"/>
    <cellStyle name="Normal 4 2 2 5 6 3" xfId="10312" xr:uid="{EFD862F5-19BF-4263-BCA2-5A933F86B82B}"/>
    <cellStyle name="Normal 4 2 2 5 6 3 2" xfId="20692" xr:uid="{41724785-511B-42F5-800E-97FAF9D83914}"/>
    <cellStyle name="Normal 4 2 2 5 6 4" xfId="23717" xr:uid="{D1BE1319-0532-4686-98EF-6512B4ADDEDD}"/>
    <cellStyle name="Normal 4 2 2 5 6 5" xfId="15026" xr:uid="{7E22B584-62AC-47F9-A90D-CB5E498CB451}"/>
    <cellStyle name="Normal 4 2 2 5 7" xfId="3974" xr:uid="{C4ACFCEF-14B3-40AE-ABFF-B000279843F1}"/>
    <cellStyle name="Normal 4 2 2 5 7 2" xfId="8797" xr:uid="{C5D84EDB-E9B5-4072-9365-B9F8F88EE448}"/>
    <cellStyle name="Normal 4 2 2 5 7 2 2" xfId="19177" xr:uid="{9E213812-8C20-4C0B-BA78-7AFC9E58DEB3}"/>
    <cellStyle name="Normal 4 2 2 5 7 3" xfId="11630" xr:uid="{C23ADEDA-2837-47F1-9E98-FDE60199FEC2}"/>
    <cellStyle name="Normal 4 2 2 5 7 3 2" xfId="22010" xr:uid="{2254D8D2-FDA5-4C97-B63B-61350D6E97E8}"/>
    <cellStyle name="Normal 4 2 2 5 7 4" xfId="28327" xr:uid="{9E80C560-B7C3-4DF8-8EF7-1A19A15D5A9C}"/>
    <cellStyle name="Normal 4 2 2 5 7 5" xfId="16344" xr:uid="{4A3E1B43-F1F0-4F84-A199-892F3592355D}"/>
    <cellStyle name="Normal 4 2 2 5 8" xfId="5233" xr:uid="{99EDCC47-7759-4792-8EE3-30957819F237}"/>
    <cellStyle name="Normal 4 2 2 5 8 2" xfId="14531" xr:uid="{05C04DB2-3738-498B-8248-64DBEBF26A1B}"/>
    <cellStyle name="Normal 4 2 2 5 9" xfId="6984" xr:uid="{7234C7C5-2619-42B4-9EBE-929194430821}"/>
    <cellStyle name="Normal 4 2 2 5 9 2" xfId="17364" xr:uid="{5C19578B-13BB-4230-930C-8CB16E58F99E}"/>
    <cellStyle name="Normal 4 2 2 6" xfId="934" xr:uid="{00000000-0005-0000-0000-000058050000}"/>
    <cellStyle name="Normal 4 2 2 6 10" xfId="9822" xr:uid="{2561D18D-4E72-4AE6-AA97-22DF5CAF4D20}"/>
    <cellStyle name="Normal 4 2 2 6 10 2" xfId="20202" xr:uid="{DD89E622-D3D6-4B3E-B7AD-5A25DA26FF2A}"/>
    <cellStyle name="Normal 4 2 2 6 11" xfId="23590" xr:uid="{11A9B7DB-80B6-4EA4-A830-7E6CBC498292}"/>
    <cellStyle name="Normal 4 2 2 6 12" xfId="12587" xr:uid="{E2F84217-4F6D-4768-A087-B3CEB335A4E4}"/>
    <cellStyle name="Normal 4 2 2 6 2" xfId="935" xr:uid="{00000000-0005-0000-0000-000059050000}"/>
    <cellStyle name="Normal 4 2 2 6 2 2" xfId="936" xr:uid="{00000000-0005-0000-0000-00005A050000}"/>
    <cellStyle name="Normal 4 2 2 6 2 2 2" xfId="5240" xr:uid="{6F5B2623-C032-414D-8BC1-BDCFC1F6835C}"/>
    <cellStyle name="Normal 4 2 2 6 2 2 2 2" xfId="22743" xr:uid="{09CD513C-488E-4419-97B1-B67AF03D62BA}"/>
    <cellStyle name="Normal 4 2 2 6 2 2 2 3" xfId="27580" xr:uid="{DFB8FFD9-D5C8-4DA4-8614-F96625D45145}"/>
    <cellStyle name="Normal 4 2 2 6 2 2 2 4" xfId="14538" xr:uid="{A5EF2391-BEAF-477E-8940-36D03BE1E800}"/>
    <cellStyle name="Normal 4 2 2 6 2 2 3" xfId="6991" xr:uid="{95F4974A-894F-4860-8699-13AB1BEB70AB}"/>
    <cellStyle name="Normal 4 2 2 6 2 2 3 2" xfId="27618" xr:uid="{ED699511-B2B0-4ECF-BFA3-495CB59F5F4E}"/>
    <cellStyle name="Normal 4 2 2 6 2 2 3 3" xfId="26660" xr:uid="{EF9AA21E-2E22-4858-8F3D-7B1CA787E389}"/>
    <cellStyle name="Normal 4 2 2 6 2 2 3 4" xfId="17371" xr:uid="{5F93B48C-62FE-4CC8-ADE3-9E2B782D49B9}"/>
    <cellStyle name="Normal 4 2 2 6 2 2 4" xfId="9824" xr:uid="{1D8DD49B-3C79-41E4-9C8F-9484788576C5}"/>
    <cellStyle name="Normal 4 2 2 6 2 2 4 2" xfId="29415" xr:uid="{CCD0D234-5A2B-4730-A0F9-0150433F8D5E}"/>
    <cellStyle name="Normal 4 2 2 6 2 2 4 3" xfId="20204" xr:uid="{C31C3F99-CC06-43B0-A424-4AF2C4049761}"/>
    <cellStyle name="Normal 4 2 2 6 2 2 5" xfId="24361" xr:uid="{4C68074B-E687-4033-8FEB-9F77E550AE00}"/>
    <cellStyle name="Normal 4 2 2 6 2 2 6" xfId="13852" xr:uid="{DAA0A645-9EEE-48A8-AF04-A76D1DCAD4DD}"/>
    <cellStyle name="Normal 4 2 2 6 2 3" xfId="2770" xr:uid="{00000000-0005-0000-0000-000098050000}"/>
    <cellStyle name="Normal 4 2 2 6 2 3 2" xfId="5987" xr:uid="{77158A41-DC44-4BAC-82C0-46E3F59185DA}"/>
    <cellStyle name="Normal 4 2 2 6 2 3 2 2" xfId="26907" xr:uid="{B6EF9791-E7B2-44FD-ACE6-D90AB1367990}"/>
    <cellStyle name="Normal 4 2 2 6 2 3 2 3" xfId="15440" xr:uid="{3320EA68-7558-45B0-AFEC-B1ADC52F4049}"/>
    <cellStyle name="Normal 4 2 2 6 2 3 3" xfId="7893" xr:uid="{44AC1D0C-A867-43BA-A801-5D1DFE078152}"/>
    <cellStyle name="Normal 4 2 2 6 2 3 3 2" xfId="18273" xr:uid="{8879CEAB-EFBF-4490-9446-1A37C0675D06}"/>
    <cellStyle name="Normal 4 2 2 6 2 3 4" xfId="10726" xr:uid="{FC74A597-35EC-4AFA-97DC-58E59BEF5AB2}"/>
    <cellStyle name="Normal 4 2 2 6 2 3 4 2" xfId="21106" xr:uid="{6F74B78A-DFE0-4366-8219-445536C6F776}"/>
    <cellStyle name="Normal 4 2 2 6 2 3 5" xfId="25358" xr:uid="{5DD0AF5D-8B3F-444E-AA6A-9DCDDE37FF46}"/>
    <cellStyle name="Normal 4 2 2 6 2 3 6" xfId="13220" xr:uid="{9A48E49D-3543-4A53-84C3-D924CEF31E0D}"/>
    <cellStyle name="Normal 4 2 2 6 2 4" xfId="4184" xr:uid="{4A600C20-B7B2-4CC1-8893-32A614127785}"/>
    <cellStyle name="Normal 4 2 2 6 2 4 2" xfId="8955" xr:uid="{EA0D9F9D-E07C-4CB9-BE3E-87351E77F228}"/>
    <cellStyle name="Normal 4 2 2 6 2 4 2 2" xfId="29043" xr:uid="{2DBA315C-5C30-47D3-A2FB-DEF876A68A13}"/>
    <cellStyle name="Normal 4 2 2 6 2 4 2 3" xfId="19335" xr:uid="{975FDC66-83DC-45C1-BC2E-40F9A9AC5561}"/>
    <cellStyle name="Normal 4 2 2 6 2 4 3" xfId="11788" xr:uid="{CA5CD5B8-C598-4FC7-9B17-45027E2B06BD}"/>
    <cellStyle name="Normal 4 2 2 6 2 4 3 2" xfId="22168" xr:uid="{A0187298-99B6-4651-BD1A-6C1C79138CB1}"/>
    <cellStyle name="Normal 4 2 2 6 2 4 4" xfId="23964" xr:uid="{388895BE-FD39-4AF5-B105-8FDC92A42E0B}"/>
    <cellStyle name="Normal 4 2 2 6 2 4 5" xfId="16502" xr:uid="{C5169F37-8B69-4859-8714-687CB20A635B}"/>
    <cellStyle name="Normal 4 2 2 6 2 5" xfId="5239" xr:uid="{662E116E-9EC3-4A06-979B-4EFE42AE6890}"/>
    <cellStyle name="Normal 4 2 2 6 2 5 2" xfId="28372" xr:uid="{70454BAD-28A9-4101-AE6B-D9ED288DDA2B}"/>
    <cellStyle name="Normal 4 2 2 6 2 5 3" xfId="14537" xr:uid="{5187D604-5B23-4136-BC05-65A19767659B}"/>
    <cellStyle name="Normal 4 2 2 6 2 6" xfId="6990" xr:uid="{FF310834-285A-481B-9925-936D55C32865}"/>
    <cellStyle name="Normal 4 2 2 6 2 6 2" xfId="17370" xr:uid="{3DB2F12C-026A-4A45-B982-D32BF14048DC}"/>
    <cellStyle name="Normal 4 2 2 6 2 7" xfId="9823" xr:uid="{ECA44F94-06E9-4180-9BDD-88E77CCD4115}"/>
    <cellStyle name="Normal 4 2 2 6 2 7 2" xfId="20203" xr:uid="{E0440E39-4A6D-45F4-8B3C-3D4577E20CFE}"/>
    <cellStyle name="Normal 4 2 2 6 2 8" xfId="22932" xr:uid="{1FA73B3E-1D31-499C-8A57-0C8195DC023A}"/>
    <cellStyle name="Normal 4 2 2 6 2 9" xfId="12745" xr:uid="{F073804B-386A-4A13-9194-C1CB16759E4B}"/>
    <cellStyle name="Normal 4 2 2 6 3" xfId="937" xr:uid="{00000000-0005-0000-0000-00005B050000}"/>
    <cellStyle name="Normal 4 2 2 6 3 2" xfId="4514" xr:uid="{3C535D30-4F3D-46CB-AFA7-72D4C11D4890}"/>
    <cellStyle name="Normal 4 2 2 6 3 2 2" xfId="9285" xr:uid="{9A792B1F-E3F2-44F4-BC2C-B5A5BE9CC4A8}"/>
    <cellStyle name="Normal 4 2 2 6 3 2 2 2" xfId="29266" xr:uid="{8CF39A1A-A244-4345-BA53-8293D37B0FDB}"/>
    <cellStyle name="Normal 4 2 2 6 3 2 2 3" xfId="19665" xr:uid="{2A9B5CC3-3017-488E-97D0-098DAD78554D}"/>
    <cellStyle name="Normal 4 2 2 6 3 2 3" xfId="12118" xr:uid="{1A834563-6AB8-48AC-BECC-0CB2AF0093DD}"/>
    <cellStyle name="Normal 4 2 2 6 3 2 3 2" xfId="22498" xr:uid="{7C83541A-4FC0-4BB7-82C5-06FE99E97000}"/>
    <cellStyle name="Normal 4 2 2 6 3 2 4" xfId="24962" xr:uid="{F3290EC6-C128-4396-83B4-C190E6F07075}"/>
    <cellStyle name="Normal 4 2 2 6 3 2 5" xfId="16832" xr:uid="{2607B29E-3790-41F8-B887-50EC8B36D73A}"/>
    <cellStyle name="Normal 4 2 2 6 3 3" xfId="5241" xr:uid="{90D8FC7C-E81B-4DA4-BA7F-0935FFDDE95B}"/>
    <cellStyle name="Normal 4 2 2 6 3 3 2" xfId="26822" xr:uid="{4FF99E2A-6C61-4C03-ACCE-44D4D0A6E67D}"/>
    <cellStyle name="Normal 4 2 2 6 3 3 3" xfId="27486" xr:uid="{2C8E640E-2B5A-4837-A3E7-41231A33D013}"/>
    <cellStyle name="Normal 4 2 2 6 3 3 4" xfId="14539" xr:uid="{AE953FB9-649F-4C31-9347-AD2DA4997FA0}"/>
    <cellStyle name="Normal 4 2 2 6 3 4" xfId="6992" xr:uid="{3C5B5C16-8376-49F8-B0CB-5AB1F34D0DFB}"/>
    <cellStyle name="Normal 4 2 2 6 3 4 2" xfId="27285" xr:uid="{3980CFEC-2FE6-4C5C-BED4-9B7570AFD8E2}"/>
    <cellStyle name="Normal 4 2 2 6 3 4 3" xfId="27272" xr:uid="{862D206E-6C31-4D59-A121-52856B57CFD7}"/>
    <cellStyle name="Normal 4 2 2 6 3 4 4" xfId="17372" xr:uid="{550094BF-19E4-4FD0-8B2B-5979CB7F0FF3}"/>
    <cellStyle name="Normal 4 2 2 6 3 5" xfId="9825" xr:uid="{CEB9C7F4-F0A1-4722-B955-5F2C1D176CBB}"/>
    <cellStyle name="Normal 4 2 2 6 3 5 2" xfId="29416" xr:uid="{26618566-766D-4872-8583-5618A3E842C7}"/>
    <cellStyle name="Normal 4 2 2 6 3 5 3" xfId="20205" xr:uid="{B3B95895-399D-4E1D-BF34-EA2962EEC19E}"/>
    <cellStyle name="Normal 4 2 2 6 3 6" xfId="24230" xr:uid="{514BFD68-60B8-4E2A-BEBA-EB6872B3289A}"/>
    <cellStyle name="Normal 4 2 2 6 3 7" xfId="13853" xr:uid="{5C8A8026-B8CF-48C7-B291-F159243D9733}"/>
    <cellStyle name="Normal 4 2 2 6 4" xfId="938" xr:uid="{00000000-0005-0000-0000-00005C050000}"/>
    <cellStyle name="Normal 4 2 2 6 4 2" xfId="5242" xr:uid="{8B7500D1-1045-40FB-A876-21499B7F35D7}"/>
    <cellStyle name="Normal 4 2 2 6 4 2 2" xfId="23326" xr:uid="{9F3982A5-F9A4-42BF-94FD-1144EC865199}"/>
    <cellStyle name="Normal 4 2 2 6 4 2 3" xfId="26270" xr:uid="{0A351F3D-29E9-459A-BE2F-2BDA2C34C3E0}"/>
    <cellStyle name="Normal 4 2 2 6 4 2 4" xfId="14540" xr:uid="{E29ABD2C-8DF0-401D-B148-402D0B0DBC6B}"/>
    <cellStyle name="Normal 4 2 2 6 4 3" xfId="6993" xr:uid="{4F566D0D-B754-4C10-8F65-41EB9DAD07DA}"/>
    <cellStyle name="Normal 4 2 2 6 4 3 2" xfId="27219" xr:uid="{A972ADBB-CA94-4267-9428-02104DFCED14}"/>
    <cellStyle name="Normal 4 2 2 6 4 3 3" xfId="17373" xr:uid="{F7CBC127-F930-4B83-8A23-AF06F29B60B2}"/>
    <cellStyle name="Normal 4 2 2 6 4 4" xfId="9826" xr:uid="{EA920DFB-FD30-4FB8-BCE4-997A3CE84931}"/>
    <cellStyle name="Normal 4 2 2 6 4 4 2" xfId="20206" xr:uid="{FAE1C70A-5106-450B-8D57-D90B25E4D0FB}"/>
    <cellStyle name="Normal 4 2 2 6 4 5" xfId="23582" xr:uid="{ECD4C5CC-E49D-4568-8896-C362906263EC}"/>
    <cellStyle name="Normal 4 2 2 6 4 6" xfId="13443" xr:uid="{6CB2BAB9-19E6-4059-BDB0-2427D88FA990}"/>
    <cellStyle name="Normal 4 2 2 6 5" xfId="2578" xr:uid="{00000000-0005-0000-0000-00009B050000}"/>
    <cellStyle name="Normal 4 2 2 6 5 2" xfId="5842" xr:uid="{BB13DED3-5EA3-43B9-963D-8ACB59D162CF}"/>
    <cellStyle name="Normal 4 2 2 6 5 2 2" xfId="26839" xr:uid="{437FD476-A855-46B3-934E-248641D8A05B}"/>
    <cellStyle name="Normal 4 2 2 6 5 2 3" xfId="15249" xr:uid="{693E8A13-DBC6-4777-94D9-DF3033BB3255}"/>
    <cellStyle name="Normal 4 2 2 6 5 3" xfId="7702" xr:uid="{D062841D-12D1-4B74-8218-F4536D4677E6}"/>
    <cellStyle name="Normal 4 2 2 6 5 3 2" xfId="18082" xr:uid="{F8220E91-E151-48CE-B448-569CB90D494F}"/>
    <cellStyle name="Normal 4 2 2 6 5 4" xfId="10535" xr:uid="{DD7E7BC7-C813-4AA2-801A-51231DD1A7A6}"/>
    <cellStyle name="Normal 4 2 2 6 5 4 2" xfId="20915" xr:uid="{16A8D1CD-5EC0-4376-BDD5-9CC83AA89412}"/>
    <cellStyle name="Normal 4 2 2 6 5 5" xfId="24970" xr:uid="{6D93BF68-17F3-41CB-9DDA-E8C0E8DEE6BD}"/>
    <cellStyle name="Normal 4 2 2 6 5 6" xfId="12965" xr:uid="{1B54A201-D8DB-4CA1-9906-E4EF9C822C61}"/>
    <cellStyle name="Normal 4 2 2 6 6" xfId="2354" xr:uid="{00000000-0005-0000-0000-000095050000}"/>
    <cellStyle name="Normal 4 2 2 6 6 2" xfId="7480" xr:uid="{FAEF91AF-9211-4435-A837-B87E36160B8C}"/>
    <cellStyle name="Normal 4 2 2 6 6 2 2" xfId="26930" xr:uid="{5B19A4BC-3F78-4EE6-8F92-C8895AE3E6EA}"/>
    <cellStyle name="Normal 4 2 2 6 6 2 3" xfId="17860" xr:uid="{5525B37D-CB38-447D-85B6-6EE5E847F0DC}"/>
    <cellStyle name="Normal 4 2 2 6 6 3" xfId="10313" xr:uid="{DA2AEF52-F208-4F89-A091-302F21486427}"/>
    <cellStyle name="Normal 4 2 2 6 6 3 2" xfId="20693" xr:uid="{B4B6196F-62E2-4FDD-996A-245C9E1D4C98}"/>
    <cellStyle name="Normal 4 2 2 6 6 4" xfId="23031" xr:uid="{09ED6ABB-BDED-4F80-B8BB-8E7246681CA1}"/>
    <cellStyle name="Normal 4 2 2 6 6 5" xfId="15027" xr:uid="{C22F411D-7C67-4A71-B13B-8EE2229526A0}"/>
    <cellStyle name="Normal 4 2 2 6 7" xfId="3975" xr:uid="{3C44D71E-0ED7-4B64-B21F-FB171EDB30F8}"/>
    <cellStyle name="Normal 4 2 2 6 7 2" xfId="8798" xr:uid="{CDB8CAFA-399C-4118-97FE-5516055D49DA}"/>
    <cellStyle name="Normal 4 2 2 6 7 2 2" xfId="19178" xr:uid="{285168F4-5223-4535-A0CE-271C75819637}"/>
    <cellStyle name="Normal 4 2 2 6 7 3" xfId="11631" xr:uid="{A488E30D-91C2-44D5-AB3E-7785E8398C46}"/>
    <cellStyle name="Normal 4 2 2 6 7 3 2" xfId="22011" xr:uid="{F707871D-780D-4C95-B221-B241EF4E1839}"/>
    <cellStyle name="Normal 4 2 2 6 7 4" xfId="27575" xr:uid="{36575FDE-8F80-4BA2-AC5B-6CB7E45CBDEC}"/>
    <cellStyle name="Normal 4 2 2 6 7 5" xfId="16345" xr:uid="{AFC830DC-84AB-4ED2-BEE4-C2ADF3452D36}"/>
    <cellStyle name="Normal 4 2 2 6 8" xfId="5238" xr:uid="{5BDB20EC-E8E3-44DF-84B7-9AFAC17D679F}"/>
    <cellStyle name="Normal 4 2 2 6 8 2" xfId="14536" xr:uid="{7843AA79-BD79-4A07-84FF-0BAB2ADCF180}"/>
    <cellStyle name="Normal 4 2 2 6 9" xfId="6989" xr:uid="{7A743304-F793-4464-8858-A840A2C99EAD}"/>
    <cellStyle name="Normal 4 2 2 6 9 2" xfId="17369" xr:uid="{2C470E94-78DF-49F4-ADD7-DE0028853463}"/>
    <cellStyle name="Normal 4 2 2 7" xfId="939" xr:uid="{00000000-0005-0000-0000-00005D050000}"/>
    <cellStyle name="Normal 4 2 2 7 10" xfId="12588" xr:uid="{F487EBE3-2457-4BE7-A555-B738C8F4B1CC}"/>
    <cellStyle name="Normal 4 2 2 7 2" xfId="940" xr:uid="{00000000-0005-0000-0000-00005E050000}"/>
    <cellStyle name="Normal 4 2 2 7 2 2" xfId="2929" xr:uid="{00000000-0005-0000-0000-00009E050000}"/>
    <cellStyle name="Normal 4 2 2 7 2 2 2" xfId="6108" xr:uid="{57C0A4CB-A731-4894-954B-67C4835C67DD}"/>
    <cellStyle name="Normal 4 2 2 7 2 2 2 2" xfId="28550" xr:uid="{00EB9B60-60AE-47DF-87FC-A929CF3ECBC9}"/>
    <cellStyle name="Normal 4 2 2 7 2 2 2 3" xfId="28559" xr:uid="{0D04EC90-A42A-42BA-BEC8-C572A8A71233}"/>
    <cellStyle name="Normal 4 2 2 7 2 2 2 4" xfId="15586" xr:uid="{989D8687-E2BC-414E-B06B-B1EEA33901DE}"/>
    <cellStyle name="Normal 4 2 2 7 2 2 3" xfId="8039" xr:uid="{E11D03F5-4B64-441A-B3A8-AF846F4FD19D}"/>
    <cellStyle name="Normal 4 2 2 7 2 2 3 2" xfId="28545" xr:uid="{B1383DD4-151F-44B8-845C-866CCE70ABA6}"/>
    <cellStyle name="Normal 4 2 2 7 2 2 3 3" xfId="18419" xr:uid="{0D9E908E-557F-4CB0-8D4D-439C683CD112}"/>
    <cellStyle name="Normal 4 2 2 7 2 2 4" xfId="10872" xr:uid="{CD1F0151-0780-4C32-A907-04B6AC3F91C0}"/>
    <cellStyle name="Normal 4 2 2 7 2 2 4 2" xfId="21252" xr:uid="{E173457F-7059-4390-9D22-FBD5B29E91A9}"/>
    <cellStyle name="Normal 4 2 2 7 2 2 5" xfId="24334" xr:uid="{9B020136-7BA9-4ECA-901B-0B93B9691C85}"/>
    <cellStyle name="Normal 4 2 2 7 2 2 6" xfId="13444" xr:uid="{CB385DE0-E6B5-435B-8AB0-FC43CF144F09}"/>
    <cellStyle name="Normal 4 2 2 7 2 3" xfId="5244" xr:uid="{D04BEBCB-D9B3-46E7-9F67-2B62050C65D8}"/>
    <cellStyle name="Normal 4 2 2 7 2 3 2" xfId="22814" xr:uid="{6EC1EBB6-14EB-46B1-B179-3A987D46FA48}"/>
    <cellStyle name="Normal 4 2 2 7 2 3 3" xfId="27002" xr:uid="{BABBEF22-2173-49D7-B125-D2184A702964}"/>
    <cellStyle name="Normal 4 2 2 7 2 3 4" xfId="14542" xr:uid="{BD1DD18D-ADD1-4FCB-9B93-1322F539C844}"/>
    <cellStyle name="Normal 4 2 2 7 2 4" xfId="6995" xr:uid="{86F6412A-F37C-4495-A69A-3EA4E32F3A34}"/>
    <cellStyle name="Normal 4 2 2 7 2 4 2" xfId="26234" xr:uid="{FEE8BE2B-87B2-4DAA-9A76-C334EC6AE9DB}"/>
    <cellStyle name="Normal 4 2 2 7 2 4 3" xfId="28378" xr:uid="{EA9DC767-E875-4F33-9676-DFF1AE133D23}"/>
    <cellStyle name="Normal 4 2 2 7 2 4 4" xfId="17375" xr:uid="{DFCFE355-5189-466F-8882-4EDE43DCB1DD}"/>
    <cellStyle name="Normal 4 2 2 7 2 5" xfId="9828" xr:uid="{7F2563CD-AD6A-483B-8E73-61E5882B47DA}"/>
    <cellStyle name="Normal 4 2 2 7 2 5 2" xfId="29417" xr:uid="{441BBF49-982E-411F-A346-AEDD884F8C83}"/>
    <cellStyle name="Normal 4 2 2 7 2 5 3" xfId="20208" xr:uid="{7AB1868C-4F40-4E23-939E-075A2BBFBB20}"/>
    <cellStyle name="Normal 4 2 2 7 2 6" xfId="25431" xr:uid="{31D5A380-4290-46FB-957A-611FB36B4545}"/>
    <cellStyle name="Normal 4 2 2 7 2 7" xfId="12746" xr:uid="{22704B4E-8FE0-49EF-A78F-8EA5E20E7E73}"/>
    <cellStyle name="Normal 4 2 2 7 3" xfId="941" xr:uid="{00000000-0005-0000-0000-00005F050000}"/>
    <cellStyle name="Normal 4 2 2 7 3 2" xfId="5245" xr:uid="{B40BB902-CB0E-40C3-A0CD-B7F27874C6B2}"/>
    <cellStyle name="Normal 4 2 2 7 3 2 2" xfId="27668" xr:uid="{17E9F41F-C4CD-4EDE-ABF5-8174F052771D}"/>
    <cellStyle name="Normal 4 2 2 7 3 2 3" xfId="27516" xr:uid="{FD804A08-F8CC-4A4A-A913-C66336A6B8B3}"/>
    <cellStyle name="Normal 4 2 2 7 3 2 4" xfId="14543" xr:uid="{DBF67581-FF04-4376-8D32-9033CD4C85DC}"/>
    <cellStyle name="Normal 4 2 2 7 3 3" xfId="6996" xr:uid="{43D0183A-0402-46DC-A9A6-746377F5DC85}"/>
    <cellStyle name="Normal 4 2 2 7 3 3 2" xfId="27612" xr:uid="{877A84E7-BEAE-42D5-98EC-569717F4AA35}"/>
    <cellStyle name="Normal 4 2 2 7 3 3 3" xfId="27754" xr:uid="{1AA65364-8454-410A-83E3-AA9DDBDD96C7}"/>
    <cellStyle name="Normal 4 2 2 7 3 3 4" xfId="17376" xr:uid="{BBDB9507-B01F-4BEC-AB97-141A5F057185}"/>
    <cellStyle name="Normal 4 2 2 7 3 4" xfId="9829" xr:uid="{CB5FE095-E508-4487-95A1-4C0A4FB94C21}"/>
    <cellStyle name="Normal 4 2 2 7 3 4 2" xfId="29418" xr:uid="{F8ED6E61-114B-4280-81CA-949C17B9017D}"/>
    <cellStyle name="Normal 4 2 2 7 3 4 3" xfId="20209" xr:uid="{F73018EA-2BD9-4911-861A-F3E27C3C8E03}"/>
    <cellStyle name="Normal 4 2 2 7 3 5" xfId="22780" xr:uid="{3C1090F0-CECB-4396-8D62-6EE60CEF2CBA}"/>
    <cellStyle name="Normal 4 2 2 7 3 6" xfId="13221" xr:uid="{F238A0EC-F728-491D-AB52-3CBDDEEC0F2B}"/>
    <cellStyle name="Normal 4 2 2 7 4" xfId="2355" xr:uid="{00000000-0005-0000-0000-00009C050000}"/>
    <cellStyle name="Normal 4 2 2 7 4 2" xfId="7481" xr:uid="{AF381B43-6F28-42FB-ADF6-39881F3664B6}"/>
    <cellStyle name="Normal 4 2 2 7 4 2 2" xfId="27340" xr:uid="{4C124964-6D75-43BD-87A3-DB5968AB63FC}"/>
    <cellStyle name="Normal 4 2 2 7 4 2 3" xfId="17861" xr:uid="{1AA920BF-D970-4DB5-96D4-82BE17E020E1}"/>
    <cellStyle name="Normal 4 2 2 7 4 3" xfId="10314" xr:uid="{17223411-B143-474A-9153-83094A1A8D56}"/>
    <cellStyle name="Normal 4 2 2 7 4 3 2" xfId="20694" xr:uid="{578AB773-C1CD-4F3D-AAA2-422DB0737571}"/>
    <cellStyle name="Normal 4 2 2 7 4 4" xfId="24350" xr:uid="{3E4651B1-E0F7-4322-977E-C1E96A9EB270}"/>
    <cellStyle name="Normal 4 2 2 7 4 5" xfId="15028" xr:uid="{C73873C5-A60C-4636-A163-84B1757B618D}"/>
    <cellStyle name="Normal 4 2 2 7 5" xfId="3976" xr:uid="{934EA604-89F8-4E07-B3A6-51317F9C39B3}"/>
    <cellStyle name="Normal 4 2 2 7 5 2" xfId="8799" xr:uid="{E97C1750-D686-46D2-90C1-4907475BF21F}"/>
    <cellStyle name="Normal 4 2 2 7 5 2 2" xfId="28985" xr:uid="{16F49C96-6BD1-419D-918F-631C11AFE1DC}"/>
    <cellStyle name="Normal 4 2 2 7 5 2 3" xfId="19179" xr:uid="{911759E1-9787-40A1-8AE4-7B1622E8E587}"/>
    <cellStyle name="Normal 4 2 2 7 5 3" xfId="11632" xr:uid="{3CEC2403-4157-40CA-9E59-0F5F1916D13A}"/>
    <cellStyle name="Normal 4 2 2 7 5 3 2" xfId="22012" xr:uid="{A5C5B410-8379-4663-B995-C71596118E97}"/>
    <cellStyle name="Normal 4 2 2 7 5 4" xfId="22971" xr:uid="{4BDC54B1-DED7-41CA-BED8-E15591FD4457}"/>
    <cellStyle name="Normal 4 2 2 7 5 5" xfId="16346" xr:uid="{2A1BC78A-509C-4FA4-9AE8-1B2CDACF40D9}"/>
    <cellStyle name="Normal 4 2 2 7 6" xfId="5243" xr:uid="{258B6F67-E5EF-4F01-8939-97492B16C45F}"/>
    <cellStyle name="Normal 4 2 2 7 6 2" xfId="27171" xr:uid="{4124BC3B-E978-4BFE-B8F2-6D9FFD167813}"/>
    <cellStyle name="Normal 4 2 2 7 6 3" xfId="28733" xr:uid="{58230EF1-BA5D-4231-AA59-4E83E22C59CC}"/>
    <cellStyle name="Normal 4 2 2 7 6 4" xfId="14541" xr:uid="{F4F19B9C-E86A-4A6A-B6B4-A7727EA94E00}"/>
    <cellStyle name="Normal 4 2 2 7 7" xfId="6994" xr:uid="{AA130C79-5346-4DC8-A7EA-6C1A6065897D}"/>
    <cellStyle name="Normal 4 2 2 7 7 2" xfId="26939" xr:uid="{612954AE-D8B5-49B2-89B9-2B002DFA3236}"/>
    <cellStyle name="Normal 4 2 2 7 7 3" xfId="17374" xr:uid="{A97E16E6-D345-4653-842F-738BB3BAE9E2}"/>
    <cellStyle name="Normal 4 2 2 7 8" xfId="9827" xr:uid="{184DB9DC-A051-4499-9310-FBC8AE4FAFAB}"/>
    <cellStyle name="Normal 4 2 2 7 8 2" xfId="20207" xr:uid="{0D6BC51B-4DDB-4E0B-AD2F-F96D6CB6D943}"/>
    <cellStyle name="Normal 4 2 2 7 9" xfId="23191" xr:uid="{188E0066-9312-4677-B353-400A1C65B06B}"/>
    <cellStyle name="Normal 4 2 2 8" xfId="942" xr:uid="{00000000-0005-0000-0000-000060050000}"/>
    <cellStyle name="Normal 4 2 2 8 10" xfId="12589" xr:uid="{B079923D-5E20-4831-A1EE-294B4200D102}"/>
    <cellStyle name="Normal 4 2 2 8 2" xfId="943" xr:uid="{00000000-0005-0000-0000-000061050000}"/>
    <cellStyle name="Normal 4 2 2 8 2 2" xfId="2930" xr:uid="{00000000-0005-0000-0000-0000A2050000}"/>
    <cellStyle name="Normal 4 2 2 8 2 2 2" xfId="6109" xr:uid="{09581792-6878-4251-A402-1BF73B90A971}"/>
    <cellStyle name="Normal 4 2 2 8 2 2 2 2" xfId="27834" xr:uid="{FE74F500-C292-4503-BFFC-57F6AAF580A9}"/>
    <cellStyle name="Normal 4 2 2 8 2 2 2 3" xfId="25969" xr:uid="{1EC5700D-4A61-4448-AD6F-E00583B5722B}"/>
    <cellStyle name="Normal 4 2 2 8 2 2 2 4" xfId="15587" xr:uid="{69769A35-F4BD-42E6-B479-E5B6925471AA}"/>
    <cellStyle name="Normal 4 2 2 8 2 2 3" xfId="8040" xr:uid="{64C8C9E2-9C80-4C86-96BF-735E47896E8C}"/>
    <cellStyle name="Normal 4 2 2 8 2 2 3 2" xfId="26181" xr:uid="{C1C144FB-D2B9-41FE-823D-8E407FAFD562}"/>
    <cellStyle name="Normal 4 2 2 8 2 2 3 3" xfId="18420" xr:uid="{AB733DD3-59EB-44FD-88FE-C553D0930AAA}"/>
    <cellStyle name="Normal 4 2 2 8 2 2 4" xfId="10873" xr:uid="{2EAAE8FA-6A0E-43DF-9D0F-6BE18F13AB63}"/>
    <cellStyle name="Normal 4 2 2 8 2 2 4 2" xfId="21253" xr:uid="{18E1EACE-9DC3-4EB3-AFCB-C3BB85F96F7E}"/>
    <cellStyle name="Normal 4 2 2 8 2 2 5" xfId="22784" xr:uid="{B6D41360-5303-4439-9539-3A457D6A800A}"/>
    <cellStyle name="Normal 4 2 2 8 2 2 6" xfId="13445" xr:uid="{D0DBE192-C6E1-426F-AF69-9E13AE9C728B}"/>
    <cellStyle name="Normal 4 2 2 8 2 3" xfId="5247" xr:uid="{289C0D3D-8600-4311-B6E6-04C89FA3FACF}"/>
    <cellStyle name="Normal 4 2 2 8 2 3 2" xfId="24677" xr:uid="{30638458-4653-4069-B1A0-FAB5B964E877}"/>
    <cellStyle name="Normal 4 2 2 8 2 3 3" xfId="28553" xr:uid="{52728E3E-1CE5-4205-BB37-C736E33D8CFB}"/>
    <cellStyle name="Normal 4 2 2 8 2 3 4" xfId="14545" xr:uid="{5F5559E7-9E8E-4F3C-921F-83265B2F862F}"/>
    <cellStyle name="Normal 4 2 2 8 2 4" xfId="6998" xr:uid="{98938B21-9FC9-4129-B01A-6E0E21BDE738}"/>
    <cellStyle name="Normal 4 2 2 8 2 4 2" xfId="26484" xr:uid="{DC37F2DE-BCCF-4A97-9840-6F251271A387}"/>
    <cellStyle name="Normal 4 2 2 8 2 4 3" xfId="25853" xr:uid="{77C348A3-9279-4F9E-979F-2E574ED2C001}"/>
    <cellStyle name="Normal 4 2 2 8 2 4 4" xfId="17378" xr:uid="{E33761A8-9F00-4268-951C-63294C6FA910}"/>
    <cellStyle name="Normal 4 2 2 8 2 5" xfId="9831" xr:uid="{A5738BC8-A75D-4FBB-887B-14D7995DCF5F}"/>
    <cellStyle name="Normal 4 2 2 8 2 5 2" xfId="29419" xr:uid="{F5410C9A-1AA5-45A9-AF2D-08D2E333369C}"/>
    <cellStyle name="Normal 4 2 2 8 2 5 3" xfId="20211" xr:uid="{E4AA0D4E-B5A6-4F5A-8840-62CE0C869968}"/>
    <cellStyle name="Normal 4 2 2 8 2 6" xfId="23797" xr:uid="{00FC52DA-01F4-4867-AD5C-93D2839C800E}"/>
    <cellStyle name="Normal 4 2 2 8 2 7" xfId="12747" xr:uid="{94FB40D9-BF27-4CB1-A214-31A4E496E876}"/>
    <cellStyle name="Normal 4 2 2 8 3" xfId="944" xr:uid="{00000000-0005-0000-0000-000062050000}"/>
    <cellStyle name="Normal 4 2 2 8 3 2" xfId="5248" xr:uid="{4D9BC826-49DF-4AF2-88B9-97A48C6BF2E8}"/>
    <cellStyle name="Normal 4 2 2 8 3 2 2" xfId="28391" xr:uid="{3AC4B514-BA35-4187-9298-F5195983ED60}"/>
    <cellStyle name="Normal 4 2 2 8 3 2 3" xfId="27146" xr:uid="{DADAAF39-1753-4664-BB00-A256FBA3CE3B}"/>
    <cellStyle name="Normal 4 2 2 8 3 2 4" xfId="14546" xr:uid="{BFEDBC4C-51DC-489D-AFEF-2749A13AABAB}"/>
    <cellStyle name="Normal 4 2 2 8 3 3" xfId="6999" xr:uid="{7F52BAFA-DE2F-4D6A-BEE8-CD7532851F97}"/>
    <cellStyle name="Normal 4 2 2 8 3 3 2" xfId="26437" xr:uid="{0FDE18EF-223E-4F9E-BB32-181FFF94D91A}"/>
    <cellStyle name="Normal 4 2 2 8 3 3 3" xfId="26748" xr:uid="{B6B9B256-7109-4468-8C1C-C130722DBA2B}"/>
    <cellStyle name="Normal 4 2 2 8 3 3 4" xfId="17379" xr:uid="{2B25E608-5F2C-423F-8C80-1375E2FAA2E4}"/>
    <cellStyle name="Normal 4 2 2 8 3 4" xfId="9832" xr:uid="{08A94F09-7809-4B28-882D-1B0F769EEEBD}"/>
    <cellStyle name="Normal 4 2 2 8 3 4 2" xfId="29420" xr:uid="{F109C8A4-44EC-41D2-92AB-8AC5B9E76DF1}"/>
    <cellStyle name="Normal 4 2 2 8 3 4 3" xfId="20212" xr:uid="{C5866C1F-E534-4979-B683-7A6B8D29D865}"/>
    <cellStyle name="Normal 4 2 2 8 3 5" xfId="22904" xr:uid="{A1855F6E-7621-41E9-B405-D45D8B422CE2}"/>
    <cellStyle name="Normal 4 2 2 8 3 6" xfId="13222" xr:uid="{261B8577-FDAC-4371-A1E3-01F7881F1F22}"/>
    <cellStyle name="Normal 4 2 2 8 4" xfId="2356" xr:uid="{00000000-0005-0000-0000-0000A0050000}"/>
    <cellStyle name="Normal 4 2 2 8 4 2" xfId="7482" xr:uid="{78E28C14-4BF2-45E6-90B6-51A0B78E35A8}"/>
    <cellStyle name="Normal 4 2 2 8 4 2 2" xfId="27647" xr:uid="{5D9CE891-17CD-4AA8-87DC-A95426A137B3}"/>
    <cellStyle name="Normal 4 2 2 8 4 2 3" xfId="17862" xr:uid="{5EA0968A-AC38-4283-8C58-897FF3CD151A}"/>
    <cellStyle name="Normal 4 2 2 8 4 3" xfId="10315" xr:uid="{B156299D-1585-4445-91F5-30774E13C2E2}"/>
    <cellStyle name="Normal 4 2 2 8 4 3 2" xfId="20695" xr:uid="{F3E85103-AE30-4527-A3BE-52C908370154}"/>
    <cellStyle name="Normal 4 2 2 8 4 4" xfId="25493" xr:uid="{1CC4CB99-89F5-432B-B534-392FA34B5B4B}"/>
    <cellStyle name="Normal 4 2 2 8 4 5" xfId="15029" xr:uid="{8CB859D4-7AE7-42E7-8605-196CC4590EC4}"/>
    <cellStyle name="Normal 4 2 2 8 5" xfId="3977" xr:uid="{1CC1E78C-F7DE-4130-A584-0982B132CF8E}"/>
    <cellStyle name="Normal 4 2 2 8 5 2" xfId="8800" xr:uid="{BA955A1A-5670-4FC0-99AD-5A2856B5D440}"/>
    <cellStyle name="Normal 4 2 2 8 5 2 2" xfId="28986" xr:uid="{34079C3E-CB67-4FC5-806A-7653903E694E}"/>
    <cellStyle name="Normal 4 2 2 8 5 2 3" xfId="19180" xr:uid="{44DB25A4-5BF0-40DB-8D02-41DD4CB5D720}"/>
    <cellStyle name="Normal 4 2 2 8 5 3" xfId="11633" xr:uid="{7E0DE244-4DBA-4549-ACCF-6E1DACEE34DD}"/>
    <cellStyle name="Normal 4 2 2 8 5 3 2" xfId="22013" xr:uid="{FF8FDA02-F622-47D5-89FC-F44A0ED0CF69}"/>
    <cellStyle name="Normal 4 2 2 8 5 4" xfId="23982" xr:uid="{37E8991E-E7DC-475D-A227-1F381F3327D3}"/>
    <cellStyle name="Normal 4 2 2 8 5 5" xfId="16347" xr:uid="{2226C1CB-C3F7-4DA7-A464-EC9956605E01}"/>
    <cellStyle name="Normal 4 2 2 8 6" xfId="5246" xr:uid="{872CE609-91EB-4200-84DC-9E4CAEF16719}"/>
    <cellStyle name="Normal 4 2 2 8 6 2" xfId="26520" xr:uid="{E356F0AA-9DB5-42C0-A8A8-D027EA83DE7F}"/>
    <cellStyle name="Normal 4 2 2 8 6 3" xfId="27055" xr:uid="{A4791983-7DC8-4FC4-9115-A49572A6DAB9}"/>
    <cellStyle name="Normal 4 2 2 8 6 4" xfId="14544" xr:uid="{660A899C-A2B3-44D5-A0AE-70E3028FA2FC}"/>
    <cellStyle name="Normal 4 2 2 8 7" xfId="6997" xr:uid="{F5CE00E5-403B-4776-BAF1-667226287A9D}"/>
    <cellStyle name="Normal 4 2 2 8 7 2" xfId="28723" xr:uid="{75DAF2BA-C780-463B-B47B-59D04D56A534}"/>
    <cellStyle name="Normal 4 2 2 8 7 3" xfId="17377" xr:uid="{7BBB0A78-A78B-4E47-A061-57FD249F2CAB}"/>
    <cellStyle name="Normal 4 2 2 8 8" xfId="9830" xr:uid="{3FCAB39E-5391-4F05-990F-45A67FFFFF88}"/>
    <cellStyle name="Normal 4 2 2 8 8 2" xfId="20210" xr:uid="{605D1BF4-2DAB-48AE-AA26-C94C99E2D0C0}"/>
    <cellStyle name="Normal 4 2 2 8 9" xfId="23104" xr:uid="{FA722071-1ED3-40CD-A15E-0F1B6755E765}"/>
    <cellStyle name="Normal 4 2 2 9" xfId="945" xr:uid="{00000000-0005-0000-0000-000063050000}"/>
    <cellStyle name="Normal 4 2 2 9 10" xfId="12582" xr:uid="{DE514E55-F128-4711-B21D-61AFB7B8B980}"/>
    <cellStyle name="Normal 4 2 2 9 2" xfId="3299" xr:uid="{00000000-0005-0000-0000-0000A5050000}"/>
    <cellStyle name="Normal 4 2 2 9 2 2" xfId="6356" xr:uid="{6E4E1E2D-8A1F-4B24-9424-9540C19E367E}"/>
    <cellStyle name="Normal 4 2 2 9 2 2 2" xfId="24062" xr:uid="{45CEF859-7BCD-43A7-9DF0-135D1D6D9722}"/>
    <cellStyle name="Normal 4 2 2 9 2 2 3" xfId="26597" xr:uid="{9106F3BF-F128-4A95-B1CD-60CF1E93C852}"/>
    <cellStyle name="Normal 4 2 2 9 2 2 4" xfId="15925" xr:uid="{594B141C-1131-44FA-9644-D29B5916A6AA}"/>
    <cellStyle name="Normal 4 2 2 9 2 3" xfId="8378" xr:uid="{680DAFC1-10CF-4115-A50B-E062B27340DB}"/>
    <cellStyle name="Normal 4 2 2 9 2 3 2" xfId="27081" xr:uid="{F65F60EC-4525-406B-B346-1CC28797EB54}"/>
    <cellStyle name="Normal 4 2 2 9 2 3 3" xfId="28900" xr:uid="{A099C605-7E55-41EE-943A-37B7A9E230B0}"/>
    <cellStyle name="Normal 4 2 2 9 2 3 4" xfId="18758" xr:uid="{BE8CF6AF-34B7-4897-A3C5-ABCA19E9F174}"/>
    <cellStyle name="Normal 4 2 2 9 2 4" xfId="11211" xr:uid="{4A039120-EAC4-4732-B509-DF19BC2B8961}"/>
    <cellStyle name="Normal 4 2 2 9 2 4 2" xfId="29480" xr:uid="{3EECB917-46C5-426D-B71C-9CAD5E36E357}"/>
    <cellStyle name="Normal 4 2 2 9 2 4 3" xfId="21591" xr:uid="{043FC9C7-426D-49F9-9931-347D933E02D0}"/>
    <cellStyle name="Normal 4 2 2 9 2 5" xfId="23211" xr:uid="{935A0560-C5B2-4465-8504-275C632C1F9F}"/>
    <cellStyle name="Normal 4 2 2 9 2 6" xfId="13854" xr:uid="{F186F80C-532F-4235-A090-3A81DB8588C4}"/>
    <cellStyle name="Normal 4 2 2 9 3" xfId="2762" xr:uid="{00000000-0005-0000-0000-0000A6050000}"/>
    <cellStyle name="Normal 4 2 2 9 3 2" xfId="5979" xr:uid="{2AF29E17-0413-428C-BBF0-234F517D09CF}"/>
    <cellStyle name="Normal 4 2 2 9 3 2 2" xfId="26728" xr:uid="{CBD8DB94-08B9-4486-9B8A-70ABEDF9C196}"/>
    <cellStyle name="Normal 4 2 2 9 3 2 3" xfId="15432" xr:uid="{58F35442-55F3-4803-AFFB-C5B9DA17A21B}"/>
    <cellStyle name="Normal 4 2 2 9 3 3" xfId="7885" xr:uid="{AD2FD54C-B7B0-483B-84C4-9315D79E4958}"/>
    <cellStyle name="Normal 4 2 2 9 3 3 2" xfId="18265" xr:uid="{8E6CD3BB-045E-4361-A340-E92C1684F0E3}"/>
    <cellStyle name="Normal 4 2 2 9 3 4" xfId="10718" xr:uid="{22042846-8DA7-4EFF-AF99-F515EC8385E3}"/>
    <cellStyle name="Normal 4 2 2 9 3 4 2" xfId="21098" xr:uid="{B4348F17-6C32-4A25-BAB2-9572A3923888}"/>
    <cellStyle name="Normal 4 2 2 9 3 5" xfId="24451" xr:uid="{5593175C-5566-4DF7-A66F-443ED8A91F7A}"/>
    <cellStyle name="Normal 4 2 2 9 3 6" xfId="13209" xr:uid="{D542F37B-7C2B-405F-B27E-0A0D239496E8}"/>
    <cellStyle name="Normal 4 2 2 9 4" xfId="2349" xr:uid="{00000000-0005-0000-0000-0000A4050000}"/>
    <cellStyle name="Normal 4 2 2 9 4 2" xfId="7475" xr:uid="{8319465A-71C1-44B2-86C2-66BC9E2147B4}"/>
    <cellStyle name="Normal 4 2 2 9 4 2 2" xfId="28678" xr:uid="{FC39BD23-F123-4A99-81DC-DB5D583C8804}"/>
    <cellStyle name="Normal 4 2 2 9 4 2 3" xfId="17855" xr:uid="{DD2E3797-C5E2-486C-9C3E-C72BADED4EAE}"/>
    <cellStyle name="Normal 4 2 2 9 4 3" xfId="10308" xr:uid="{2202193C-5B0D-41BD-BF6A-D20065EA68DF}"/>
    <cellStyle name="Normal 4 2 2 9 4 3 2" xfId="20688" xr:uid="{E46D9796-DE38-44E1-B95E-34EA2AC7FE65}"/>
    <cellStyle name="Normal 4 2 2 9 4 4" xfId="23961" xr:uid="{E211FAC1-22F6-4376-BF8E-9B6235C4893B}"/>
    <cellStyle name="Normal 4 2 2 9 4 5" xfId="15022" xr:uid="{84A360AA-ACC9-47BE-A916-17EADE44D08D}"/>
    <cellStyle name="Normal 4 2 2 9 5" xfId="3858" xr:uid="{0DFD9279-66F4-49BF-8ABE-BC45BE9D3279}"/>
    <cellStyle name="Normal 4 2 2 9 5 2" xfId="8689" xr:uid="{22B78481-BFA1-4D5C-BE0A-88DA74F04189}"/>
    <cellStyle name="Normal 4 2 2 9 5 2 2" xfId="19069" xr:uid="{D855CF00-E479-4DC7-A6F1-A54F0034438A}"/>
    <cellStyle name="Normal 4 2 2 9 5 3" xfId="11522" xr:uid="{84137D52-6A9A-45E9-822B-5688EA979476}"/>
    <cellStyle name="Normal 4 2 2 9 5 3 2" xfId="21902" xr:uid="{57BCF616-2B4E-42BA-BADD-ED4A680DF9F5}"/>
    <cellStyle name="Normal 4 2 2 9 5 4" xfId="26842" xr:uid="{3833537E-321F-4F08-8CD8-D4323549DA52}"/>
    <cellStyle name="Normal 4 2 2 9 5 5" xfId="16236" xr:uid="{7AD6093B-7B22-41CD-B28E-14C576F4FB21}"/>
    <cellStyle name="Normal 4 2 2 9 6" xfId="5249" xr:uid="{5F5B01DA-BF19-4D3F-9F37-461CE1DBE838}"/>
    <cellStyle name="Normal 4 2 2 9 6 2" xfId="14547" xr:uid="{CD01CB4D-BD54-4DA9-A0D7-6B36D8D57A7B}"/>
    <cellStyle name="Normal 4 2 2 9 7" xfId="7000" xr:uid="{0CE4F7C6-4118-43BE-A668-888ED1884BDB}"/>
    <cellStyle name="Normal 4 2 2 9 7 2" xfId="17380" xr:uid="{75471894-3CE6-4529-BE28-CAA3D6503453}"/>
    <cellStyle name="Normal 4 2 2 9 8" xfId="9833" xr:uid="{E0C65649-4008-44CA-BB86-D5E7ACF05731}"/>
    <cellStyle name="Normal 4 2 2 9 8 2" xfId="20213" xr:uid="{C03B357F-14E5-4DE0-BF16-B52EACF1B891}"/>
    <cellStyle name="Normal 4 2 2 9 9" xfId="24587" xr:uid="{B8116788-610A-4EF1-98E6-02B0A43EF3E3}"/>
    <cellStyle name="Normal 4 2 20" xfId="24904" xr:uid="{7CC5CC8E-A63E-44A8-9265-588E7557C3B6}"/>
    <cellStyle name="Normal 4 2 21" xfId="12389" xr:uid="{DF718B35-7351-4E69-B0D4-B23D8E6301EC}"/>
    <cellStyle name="Normal 4 2 3" xfId="946" xr:uid="{00000000-0005-0000-0000-000064050000}"/>
    <cellStyle name="Normal 4 2 3 10" xfId="5250" xr:uid="{2BD7E16D-467E-4203-BADC-0CC44CE1E35D}"/>
    <cellStyle name="Normal 4 2 3 10 2" xfId="14548" xr:uid="{7E3E2729-B3B9-497B-9C2D-2A6EA9BCF7EF}"/>
    <cellStyle name="Normal 4 2 3 11" xfId="7001" xr:uid="{0F8E82CF-DA38-44A7-9BAB-8EAF0FCC0A4D}"/>
    <cellStyle name="Normal 4 2 3 11 2" xfId="17381" xr:uid="{DE1D59A2-929D-42C0-BC66-443196226E3C}"/>
    <cellStyle name="Normal 4 2 3 12" xfId="9834" xr:uid="{9EED1AAC-1B2A-4562-ACE5-EE2F4E445031}"/>
    <cellStyle name="Normal 4 2 3 12 2" xfId="20214" xr:uid="{5B5515BB-C269-49F4-B6E4-B5A0733E303D}"/>
    <cellStyle name="Normal 4 2 3 13" xfId="24782" xr:uid="{A50685D2-0C11-46DF-A4A3-25F902E1626C}"/>
    <cellStyle name="Normal 4 2 3 14" xfId="12409" xr:uid="{B9A8D04E-3872-4C08-963B-4B8410F1CD3C}"/>
    <cellStyle name="Normal 4 2 3 2" xfId="947" xr:uid="{00000000-0005-0000-0000-000065050000}"/>
    <cellStyle name="Normal 4 2 3 2 10" xfId="7002" xr:uid="{F478E16C-4463-449F-9221-67C12BABAE90}"/>
    <cellStyle name="Normal 4 2 3 2 10 2" xfId="17382" xr:uid="{C78D9F6F-5C52-48CF-B7AA-8014ADBBEB0A}"/>
    <cellStyle name="Normal 4 2 3 2 11" xfId="9835" xr:uid="{E70F5F20-0996-46D8-B0A2-42AC2D61A96F}"/>
    <cellStyle name="Normal 4 2 3 2 11 2" xfId="20215" xr:uid="{2C568235-566C-418C-BCE9-C55DC896AC01}"/>
    <cellStyle name="Normal 4 2 3 2 12" xfId="25209" xr:uid="{50186835-642E-4C8F-BE3D-DA803AC18C20}"/>
    <cellStyle name="Normal 4 2 3 2 13" xfId="12469" xr:uid="{2BC600A7-7EE7-4979-8C49-A434A72939B8}"/>
    <cellStyle name="Normal 4 2 3 2 2" xfId="948" xr:uid="{00000000-0005-0000-0000-000066050000}"/>
    <cellStyle name="Normal 4 2 3 2 2 10" xfId="9836" xr:uid="{01B031BC-6941-4B26-920C-332DEB14A125}"/>
    <cellStyle name="Normal 4 2 3 2 2 10 2" xfId="20216" xr:uid="{2C21B5A5-C225-4DEB-AA3B-DADBCFFE6C9F}"/>
    <cellStyle name="Normal 4 2 3 2 2 11" xfId="23489" xr:uid="{29759637-3DD4-4B69-9EB4-0B6F77170251}"/>
    <cellStyle name="Normal 4 2 3 2 2 12" xfId="12591" xr:uid="{882EF21D-6320-4356-B7D3-F83F9DD7C4F1}"/>
    <cellStyle name="Normal 4 2 3 2 2 2" xfId="2773" xr:uid="{00000000-0005-0000-0000-0000AA050000}"/>
    <cellStyle name="Normal 4 2 3 2 2 2 2" xfId="3301" xr:uid="{00000000-0005-0000-0000-0000AB050000}"/>
    <cellStyle name="Normal 4 2 3 2 2 2 2 2" xfId="6358" xr:uid="{89C8923C-17D9-4D31-A862-C14CE5CDE0D1}"/>
    <cellStyle name="Normal 4 2 3 2 2 2 2 2 2" xfId="27086" xr:uid="{9413C2A7-B792-46C6-B470-36EAB6526A64}"/>
    <cellStyle name="Normal 4 2 3 2 2 2 2 2 3" xfId="27367" xr:uid="{8D83968A-3E50-434B-8AD6-D9FDCBC984C3}"/>
    <cellStyle name="Normal 4 2 3 2 2 2 2 2 4" xfId="15927" xr:uid="{C58D3C4E-58B5-4615-BF7F-AB772A204B50}"/>
    <cellStyle name="Normal 4 2 3 2 2 2 2 3" xfId="8380" xr:uid="{E7C5AB54-797F-4A79-9674-94828B119DB3}"/>
    <cellStyle name="Normal 4 2 3 2 2 2 2 3 2" xfId="28901" xr:uid="{6831838B-07E0-47FC-8E04-3542DE05B01C}"/>
    <cellStyle name="Normal 4 2 3 2 2 2 2 3 3" xfId="18760" xr:uid="{CF0DDA58-F101-49AE-B8A9-46CB315448F3}"/>
    <cellStyle name="Normal 4 2 3 2 2 2 2 4" xfId="11213" xr:uid="{68A94025-047D-46F7-A5BA-D75DB98B96E7}"/>
    <cellStyle name="Normal 4 2 3 2 2 2 2 4 2" xfId="21593" xr:uid="{2C15B6F5-4265-4456-9222-C45B17C039E0}"/>
    <cellStyle name="Normal 4 2 3 2 2 2 2 5" xfId="24683" xr:uid="{C5E5FD7D-6ABB-4102-91D2-EC65BB6FFFD7}"/>
    <cellStyle name="Normal 4 2 3 2 2 2 2 6" xfId="13856" xr:uid="{5C226E65-CF46-4114-8E35-A29BF53894EB}"/>
    <cellStyle name="Normal 4 2 3 2 2 2 3" xfId="4329" xr:uid="{27964B00-F2D5-4596-8451-9BDBD56C8BA5}"/>
    <cellStyle name="Normal 4 2 3 2 2 2 3 2" xfId="9100" xr:uid="{331C5B4E-823D-40A5-9607-5D646183B846}"/>
    <cellStyle name="Normal 4 2 3 2 2 2 3 2 2" xfId="29143" xr:uid="{8B4C61EA-15E4-415C-B554-8D03E2FA2398}"/>
    <cellStyle name="Normal 4 2 3 2 2 2 3 2 3" xfId="19480" xr:uid="{A90DAA79-9986-42C1-AF04-803FAF98A659}"/>
    <cellStyle name="Normal 4 2 3 2 2 2 3 3" xfId="11933" xr:uid="{6AB7CE6B-BE9F-4E5F-9313-B4981AD8D99C}"/>
    <cellStyle name="Normal 4 2 3 2 2 2 3 3 2" xfId="22313" xr:uid="{2D89B00A-FC2B-4D78-9F4A-7403D079C90C}"/>
    <cellStyle name="Normal 4 2 3 2 2 2 3 4" xfId="24017" xr:uid="{0E925F37-F8D0-4034-9A48-975C7D9B5AC4}"/>
    <cellStyle name="Normal 4 2 3 2 2 2 3 5" xfId="16647" xr:uid="{6741DDB6-C341-459C-97DE-702DF4E29657}"/>
    <cellStyle name="Normal 4 2 3 2 2 2 4" xfId="5990" xr:uid="{2C18F543-E27B-44AB-AA06-5A23FBB080E9}"/>
    <cellStyle name="Normal 4 2 3 2 2 2 4 2" xfId="26944" xr:uid="{C72013DD-CCEE-42D1-B77D-D0BB95452F1E}"/>
    <cellStyle name="Normal 4 2 3 2 2 2 4 3" xfId="15443" xr:uid="{0172374D-8479-418D-A352-D52BDF8306D6}"/>
    <cellStyle name="Normal 4 2 3 2 2 2 5" xfId="7896" xr:uid="{BD4BBE6C-17C2-4BAD-9B37-8819241E2577}"/>
    <cellStyle name="Normal 4 2 3 2 2 2 5 2" xfId="18276" xr:uid="{C8293643-2729-45A0-BD7A-83B397918AA0}"/>
    <cellStyle name="Normal 4 2 3 2 2 2 6" xfId="10729" xr:uid="{D6A86BD5-84AE-4B43-BFB3-076C681E8B27}"/>
    <cellStyle name="Normal 4 2 3 2 2 2 6 2" xfId="21109" xr:uid="{75728E5D-5DA3-4043-B9D4-F03ABC5DC432}"/>
    <cellStyle name="Normal 4 2 3 2 2 2 7" xfId="25031" xr:uid="{4321F765-EAF6-481E-A724-328A23CA2969}"/>
    <cellStyle name="Normal 4 2 3 2 2 2 8" xfId="13225" xr:uid="{7904ED2D-EE61-4575-9F4B-C331B77A69FA}"/>
    <cellStyle name="Normal 4 2 3 2 2 3" xfId="3302" xr:uid="{00000000-0005-0000-0000-0000AC050000}"/>
    <cellStyle name="Normal 4 2 3 2 2 3 2" xfId="4515" xr:uid="{6D50011B-C532-44D6-B43D-E87F903FA790}"/>
    <cellStyle name="Normal 4 2 3 2 2 3 2 2" xfId="9286" xr:uid="{8D03004E-54FE-42EA-BBF9-DAC429B21F80}"/>
    <cellStyle name="Normal 4 2 3 2 2 3 2 2 2" xfId="29267" xr:uid="{C3570ED0-8F16-4676-A172-7EB71B59F115}"/>
    <cellStyle name="Normal 4 2 3 2 2 3 2 2 3" xfId="19666" xr:uid="{C83973C4-CA0B-4189-BF9C-4B2DF2D97896}"/>
    <cellStyle name="Normal 4 2 3 2 2 3 2 3" xfId="12119" xr:uid="{B45241BD-47E5-41DD-8F19-D2A2C33AA965}"/>
    <cellStyle name="Normal 4 2 3 2 2 3 2 3 2" xfId="22499" xr:uid="{00B22D51-F239-41D7-93A6-EDFBDBCA48CE}"/>
    <cellStyle name="Normal 4 2 3 2 2 3 2 4" xfId="27015" xr:uid="{ACAC9304-7BC3-4B7A-B5D3-8DDDC874B00D}"/>
    <cellStyle name="Normal 4 2 3 2 2 3 2 5" xfId="16833" xr:uid="{0A25D8D4-2ACB-40B7-9679-7ADBBFEE6610}"/>
    <cellStyle name="Normal 4 2 3 2 2 3 3" xfId="6359" xr:uid="{31E8356A-95F4-4A6F-8EA7-687AD58AFD19}"/>
    <cellStyle name="Normal 4 2 3 2 2 3 3 2" xfId="28320" xr:uid="{636BBC61-C6A5-426B-9BD5-D5F6145FE51D}"/>
    <cellStyle name="Normal 4 2 3 2 2 3 3 3" xfId="15928" xr:uid="{C1A5858E-96D1-4ADF-AFED-1104CA10BD0D}"/>
    <cellStyle name="Normal 4 2 3 2 2 3 4" xfId="8381" xr:uid="{F588F986-11CF-4770-8E5C-3AAFFD6146FC}"/>
    <cellStyle name="Normal 4 2 3 2 2 3 4 2" xfId="18761" xr:uid="{877D9809-B8DD-4D96-BDBB-73B4F76E6343}"/>
    <cellStyle name="Normal 4 2 3 2 2 3 5" xfId="11214" xr:uid="{6C284A0A-0DC0-41B9-AFD7-BB3873B1608C}"/>
    <cellStyle name="Normal 4 2 3 2 2 3 5 2" xfId="21594" xr:uid="{1EB8083D-F766-404A-9589-599184D0F8A6}"/>
    <cellStyle name="Normal 4 2 3 2 2 3 6" xfId="22988" xr:uid="{ABF29836-2AA1-48B7-A366-FE398257733C}"/>
    <cellStyle name="Normal 4 2 3 2 2 3 7" xfId="13857" xr:uid="{37BD2BD6-6E1C-4EA9-821F-99B055D3BA2A}"/>
    <cellStyle name="Normal 4 2 3 2 2 4" xfId="3300" xr:uid="{00000000-0005-0000-0000-0000AD050000}"/>
    <cellStyle name="Normal 4 2 3 2 2 4 2" xfId="6357" xr:uid="{C1E464F8-AD39-4D30-9CFC-7E54408ACAD2}"/>
    <cellStyle name="Normal 4 2 3 2 2 4 2 2" xfId="28147" xr:uid="{895B60BC-4B23-490E-8F89-B62CD9351C4B}"/>
    <cellStyle name="Normal 4 2 3 2 2 4 2 3" xfId="15926" xr:uid="{C3F78B7A-B76F-42F1-A0C8-740D407FEDCB}"/>
    <cellStyle name="Normal 4 2 3 2 2 4 3" xfId="8379" xr:uid="{6FA2E360-57D4-424A-A42E-97DB80382D28}"/>
    <cellStyle name="Normal 4 2 3 2 2 4 3 2" xfId="18759" xr:uid="{8E534455-B4D4-4109-80B2-D739C51C212E}"/>
    <cellStyle name="Normal 4 2 3 2 2 4 4" xfId="11212" xr:uid="{30F27D84-F851-40B0-9D8D-BA613509A3E2}"/>
    <cellStyle name="Normal 4 2 3 2 2 4 4 2" xfId="21592" xr:uid="{6FD68503-E85E-4487-AB1B-B7DF3D8B2CA8}"/>
    <cellStyle name="Normal 4 2 3 2 2 4 5" xfId="24493" xr:uid="{9398B8F6-1C04-4B30-BFD4-86091FC23EB6}"/>
    <cellStyle name="Normal 4 2 3 2 2 4 6" xfId="13855" xr:uid="{AFA105AB-BB52-4C3D-BD2F-99B293002E2D}"/>
    <cellStyle name="Normal 4 2 3 2 2 5" xfId="2646" xr:uid="{00000000-0005-0000-0000-0000AE050000}"/>
    <cellStyle name="Normal 4 2 3 2 2 5 2" xfId="5907" xr:uid="{A3FC01D2-D45A-456E-9AC5-41FF7184AB71}"/>
    <cellStyle name="Normal 4 2 3 2 2 5 2 2" xfId="28290" xr:uid="{168AFBF8-E05A-463D-9143-C9F6C7EEC90D}"/>
    <cellStyle name="Normal 4 2 3 2 2 5 2 3" xfId="15317" xr:uid="{7017F6D0-2B0F-410C-AF05-2E7D82D05083}"/>
    <cellStyle name="Normal 4 2 3 2 2 5 3" xfId="7770" xr:uid="{EC396275-686B-4429-B869-F947FD668551}"/>
    <cellStyle name="Normal 4 2 3 2 2 5 3 2" xfId="18150" xr:uid="{5805ACAA-2B3B-4747-8109-FA18F1B78B4F}"/>
    <cellStyle name="Normal 4 2 3 2 2 5 4" xfId="10603" xr:uid="{5520C602-4FB1-4F6C-980B-28E47F4C9F0D}"/>
    <cellStyle name="Normal 4 2 3 2 2 5 4 2" xfId="20983" xr:uid="{64D02580-9128-44F4-8D2A-A1D7F5788E88}"/>
    <cellStyle name="Normal 4 2 3 2 2 5 5" xfId="24693" xr:uid="{E8B465D9-82D9-4919-811F-327B99579B46}"/>
    <cellStyle name="Normal 4 2 3 2 2 5 6" xfId="13034" xr:uid="{AA6CA743-EE39-466F-B850-6BC8A8B217C6}"/>
    <cellStyle name="Normal 4 2 3 2 2 6" xfId="2358" xr:uid="{00000000-0005-0000-0000-0000A9050000}"/>
    <cellStyle name="Normal 4 2 3 2 2 6 2" xfId="7484" xr:uid="{140F805A-541E-43C4-951D-18A360B72EC2}"/>
    <cellStyle name="Normal 4 2 3 2 2 6 2 2" xfId="17864" xr:uid="{6B0A4DE7-4013-4690-A577-A913A2F03A51}"/>
    <cellStyle name="Normal 4 2 3 2 2 6 3" xfId="10317" xr:uid="{1A9B45D9-F693-4EDD-A7FC-60EABD2FDB3F}"/>
    <cellStyle name="Normal 4 2 3 2 2 6 3 2" xfId="20697" xr:uid="{B208B857-17A3-4C04-A607-D312BE9DF30A}"/>
    <cellStyle name="Normal 4 2 3 2 2 6 4" xfId="24043" xr:uid="{24AB5370-DA9D-4625-959B-D5A0319939BC}"/>
    <cellStyle name="Normal 4 2 3 2 2 6 5" xfId="15031" xr:uid="{E66AFB57-8F73-4358-A693-4779C3AE1A89}"/>
    <cellStyle name="Normal 4 2 3 2 2 7" xfId="3895" xr:uid="{201BE687-BFB5-471C-A6BF-20D48642CE65}"/>
    <cellStyle name="Normal 4 2 3 2 2 7 2" xfId="8726" xr:uid="{6B7A5A98-A6EE-4599-91CD-E248789F73D3}"/>
    <cellStyle name="Normal 4 2 3 2 2 7 2 2" xfId="19106" xr:uid="{28446D4C-D83B-4EF5-99AE-7D201A018481}"/>
    <cellStyle name="Normal 4 2 3 2 2 7 3" xfId="11559" xr:uid="{5E360618-2024-470E-8639-5E6E01524EF8}"/>
    <cellStyle name="Normal 4 2 3 2 2 7 3 2" xfId="21939" xr:uid="{38436333-B084-437E-89B5-61DA0343ED2B}"/>
    <cellStyle name="Normal 4 2 3 2 2 7 4" xfId="16273" xr:uid="{E4A4DB8E-6B8E-494C-B7EE-57E61DD45AFC}"/>
    <cellStyle name="Normal 4 2 3 2 2 8" xfId="5252" xr:uid="{A0D37A58-A5CE-4436-A5BA-AA581978EEF0}"/>
    <cellStyle name="Normal 4 2 3 2 2 8 2" xfId="14550" xr:uid="{E92DD833-C60D-4522-B768-1B23C313C5C1}"/>
    <cellStyle name="Normal 4 2 3 2 2 9" xfId="7003" xr:uid="{A1A12B1C-79E2-4292-A8DF-9E447994414D}"/>
    <cellStyle name="Normal 4 2 3 2 2 9 2" xfId="17383" xr:uid="{08055018-930A-4323-A1B6-7CA228461C3D}"/>
    <cellStyle name="Normal 4 2 3 2 3" xfId="949" xr:uid="{00000000-0005-0000-0000-000067050000}"/>
    <cellStyle name="Normal 4 2 3 2 3 2" xfId="3303" xr:uid="{00000000-0005-0000-0000-0000B0050000}"/>
    <cellStyle name="Normal 4 2 3 2 3 2 2" xfId="6360" xr:uid="{1DC87285-0E28-413E-8C88-23F2F54535AE}"/>
    <cellStyle name="Normal 4 2 3 2 3 2 2 2" xfId="28333" xr:uid="{F131C03A-78F1-4AA3-803E-095AC8C2BCE5}"/>
    <cellStyle name="Normal 4 2 3 2 3 2 2 3" xfId="28339" xr:uid="{F15967C9-914A-40B1-AE8D-3A04A5D89435}"/>
    <cellStyle name="Normal 4 2 3 2 3 2 2 4" xfId="15929" xr:uid="{A0E735FF-EF44-431E-8F4A-5BEA4BBE314F}"/>
    <cellStyle name="Normal 4 2 3 2 3 2 3" xfId="8382" xr:uid="{0D16436B-43B1-4701-AE20-562C8D2723FA}"/>
    <cellStyle name="Normal 4 2 3 2 3 2 3 2" xfId="28902" xr:uid="{DC4F5CF2-0BCB-475F-8754-C18E7002E24E}"/>
    <cellStyle name="Normal 4 2 3 2 3 2 3 3" xfId="18762" xr:uid="{EB8A1894-2ECB-4438-B172-0D5CC3623BCE}"/>
    <cellStyle name="Normal 4 2 3 2 3 2 4" xfId="11215" xr:uid="{8AA50733-FEA7-44DA-A0D2-249F1802EE85}"/>
    <cellStyle name="Normal 4 2 3 2 3 2 4 2" xfId="21595" xr:uid="{AD49165A-94CF-4684-A9E8-62561DFC9419}"/>
    <cellStyle name="Normal 4 2 3 2 3 2 5" xfId="22869" xr:uid="{002A3DE3-8149-4791-9736-8E2B5599730A}"/>
    <cellStyle name="Normal 4 2 3 2 3 2 6" xfId="13858" xr:uid="{58D514D3-D6F4-41FF-B495-C30AA68E8D35}"/>
    <cellStyle name="Normal 4 2 3 2 3 3" xfId="2772" xr:uid="{00000000-0005-0000-0000-0000B1050000}"/>
    <cellStyle name="Normal 4 2 3 2 3 3 2" xfId="5989" xr:uid="{8EDC80F3-BB18-4116-839C-24DC107942DB}"/>
    <cellStyle name="Normal 4 2 3 2 3 3 2 2" xfId="26260" xr:uid="{867E8E3F-0666-4250-8DB7-7B567C4BCF8A}"/>
    <cellStyle name="Normal 4 2 3 2 3 3 2 3" xfId="15442" xr:uid="{51B34A18-73E8-4CC0-8B49-CCB35097E2D7}"/>
    <cellStyle name="Normal 4 2 3 2 3 3 3" xfId="7895" xr:uid="{56C41649-7049-4178-8B09-EA4F8628B3FF}"/>
    <cellStyle name="Normal 4 2 3 2 3 3 3 2" xfId="18275" xr:uid="{73B3F451-57B1-4100-BC37-6E7BF8770B14}"/>
    <cellStyle name="Normal 4 2 3 2 3 3 4" xfId="10728" xr:uid="{9E0578E9-AC8C-442E-8BBD-318D8230F97F}"/>
    <cellStyle name="Normal 4 2 3 2 3 3 4 2" xfId="21108" xr:uid="{A455727F-EC3B-477D-AA65-D9F9B6D3A6D7}"/>
    <cellStyle name="Normal 4 2 3 2 3 3 5" xfId="23975" xr:uid="{71D7DFB1-FD17-45FC-9DAF-7EEBC8A1FDF0}"/>
    <cellStyle name="Normal 4 2 3 2 3 3 6" xfId="13224" xr:uid="{0125291F-2C52-47D9-B6FF-93F5D4843EBA}"/>
    <cellStyle name="Normal 4 2 3 2 3 4" xfId="4186" xr:uid="{1DEFBAE0-A0A3-432C-A9F0-42580848E4E3}"/>
    <cellStyle name="Normal 4 2 3 2 3 4 2" xfId="8957" xr:uid="{2CE25E94-B24F-47E3-B36F-915FC78AF815}"/>
    <cellStyle name="Normal 4 2 3 2 3 4 2 2" xfId="29045" xr:uid="{56B3A386-38B6-4496-A9F5-076351356B47}"/>
    <cellStyle name="Normal 4 2 3 2 3 4 2 3" xfId="19337" xr:uid="{52C3D09E-D789-46D0-AF42-8DADEA265E27}"/>
    <cellStyle name="Normal 4 2 3 2 3 4 3" xfId="11790" xr:uid="{E4AA35A6-6AA7-4362-9E90-6C2936F3F133}"/>
    <cellStyle name="Normal 4 2 3 2 3 4 3 2" xfId="22170" xr:uid="{EF60385F-7448-4608-871D-B3FFAF694B51}"/>
    <cellStyle name="Normal 4 2 3 2 3 4 4" xfId="24948" xr:uid="{A4C522DF-B142-4EDE-8BF4-D44C81DAD4B8}"/>
    <cellStyle name="Normal 4 2 3 2 3 4 5" xfId="16504" xr:uid="{66085C31-CC84-4EB7-AB8A-120650E692A0}"/>
    <cellStyle name="Normal 4 2 3 2 3 5" xfId="5253" xr:uid="{9CEF59E5-F63B-43F6-8764-B25EF6C72324}"/>
    <cellStyle name="Normal 4 2 3 2 3 5 2" xfId="26861" xr:uid="{D0D7369A-B1F8-49C2-BF13-4CE12D00315A}"/>
    <cellStyle name="Normal 4 2 3 2 3 5 3" xfId="14551" xr:uid="{407CB54E-EC64-446F-8A2E-79F52CB746A4}"/>
    <cellStyle name="Normal 4 2 3 2 3 6" xfId="7004" xr:uid="{D036AE8A-60CC-4471-B10D-D2D5F097C2E2}"/>
    <cellStyle name="Normal 4 2 3 2 3 6 2" xfId="17384" xr:uid="{312546B7-C2EE-4F4D-9E26-9827A40EDFC1}"/>
    <cellStyle name="Normal 4 2 3 2 3 7" xfId="9837" xr:uid="{9E5AA68B-6EF3-4A19-B637-4A7F39B6DD8A}"/>
    <cellStyle name="Normal 4 2 3 2 3 7 2" xfId="20217" xr:uid="{BF15622C-D1C2-4A1D-913D-74CA0331F1F5}"/>
    <cellStyle name="Normal 4 2 3 2 3 8" xfId="25280" xr:uid="{D1F3FED7-DA20-4543-9147-972C7FD1A832}"/>
    <cellStyle name="Normal 4 2 3 2 3 9" xfId="12749" xr:uid="{A7A86424-DB42-45CE-9B3C-4830D0D72C9E}"/>
    <cellStyle name="Normal 4 2 3 2 4" xfId="3304" xr:uid="{00000000-0005-0000-0000-0000B2050000}"/>
    <cellStyle name="Normal 4 2 3 2 4 2" xfId="4516" xr:uid="{CC245521-A2AC-4403-9DBB-2B958F5DD097}"/>
    <cellStyle name="Normal 4 2 3 2 4 2 2" xfId="9287" xr:uid="{08FDC34A-6A5C-4A47-8F82-5B4324C8952A}"/>
    <cellStyle name="Normal 4 2 3 2 4 2 2 2" xfId="29268" xr:uid="{F55B0AE7-0F44-4986-B904-EB5A6313EDFA}"/>
    <cellStyle name="Normal 4 2 3 2 4 2 2 3" xfId="19667" xr:uid="{D7C76DF2-C637-432C-A52F-A79C20205DCE}"/>
    <cellStyle name="Normal 4 2 3 2 4 2 3" xfId="12120" xr:uid="{C904939E-AA7A-4366-B7AE-0EC5A39F67DE}"/>
    <cellStyle name="Normal 4 2 3 2 4 2 3 2" xfId="22500" xr:uid="{E01C7A6A-D51A-41E0-9D6A-16388F585402}"/>
    <cellStyle name="Normal 4 2 3 2 4 2 4" xfId="23345" xr:uid="{8BD4559B-4551-4936-92B9-C1B49A254CE3}"/>
    <cellStyle name="Normal 4 2 3 2 4 2 5" xfId="16834" xr:uid="{A66A5541-0154-492A-A1DF-3DEB613431E2}"/>
    <cellStyle name="Normal 4 2 3 2 4 3" xfId="6361" xr:uid="{EFA12493-F5FD-40B4-922B-403F198A4304}"/>
    <cellStyle name="Normal 4 2 3 2 4 3 2" xfId="26370" xr:uid="{6821BBD7-193D-49E1-A55A-C90B2C39E0B1}"/>
    <cellStyle name="Normal 4 2 3 2 4 3 3" xfId="15930" xr:uid="{1225C357-DC62-4259-90D6-E17258668A84}"/>
    <cellStyle name="Normal 4 2 3 2 4 4" xfId="8383" xr:uid="{C8CC2FE3-0278-4EBA-A280-6ECBA6B8B0A2}"/>
    <cellStyle name="Normal 4 2 3 2 4 4 2" xfId="18763" xr:uid="{B3567CBE-B310-4F26-A778-B9771B386D27}"/>
    <cellStyle name="Normal 4 2 3 2 4 5" xfId="11216" xr:uid="{1BB41705-20E0-409C-BD64-ABB46268D385}"/>
    <cellStyle name="Normal 4 2 3 2 4 5 2" xfId="21596" xr:uid="{BDFBD6A6-3646-4816-935F-631C49FCFD95}"/>
    <cellStyle name="Normal 4 2 3 2 4 6" xfId="24825" xr:uid="{AE3AA3E4-9541-4B09-9F86-C5D934D3E664}"/>
    <cellStyle name="Normal 4 2 3 2 4 7" xfId="13859" xr:uid="{72206FC7-0B96-4509-889B-0E5EF82238B5}"/>
    <cellStyle name="Normal 4 2 3 2 5" xfId="2932" xr:uid="{00000000-0005-0000-0000-0000B3050000}"/>
    <cellStyle name="Normal 4 2 3 2 5 2" xfId="6111" xr:uid="{EF13CB29-EC77-4A1D-88AE-CAE52F2FC3B3}"/>
    <cellStyle name="Normal 4 2 3 2 5 2 2" xfId="28660" xr:uid="{7FDDA227-0F7C-4717-8083-31E3C4B59D6B}"/>
    <cellStyle name="Normal 4 2 3 2 5 2 3" xfId="27365" xr:uid="{F83B9E79-4EF2-4F17-8A88-6CB3A0D6F5C5}"/>
    <cellStyle name="Normal 4 2 3 2 5 2 4" xfId="15589" xr:uid="{53CFB214-7340-4827-9A6F-BDE0BF13CBB9}"/>
    <cellStyle name="Normal 4 2 3 2 5 3" xfId="8042" xr:uid="{347405AE-F7E2-4DD0-BA1B-F9A73032B4C7}"/>
    <cellStyle name="Normal 4 2 3 2 5 3 2" xfId="28305" xr:uid="{75F39DE5-DF17-4FE6-AF6E-915A60CB5CC9}"/>
    <cellStyle name="Normal 4 2 3 2 5 3 3" xfId="18422" xr:uid="{1FFD5126-76AE-472E-A6C8-2CD846D10A2E}"/>
    <cellStyle name="Normal 4 2 3 2 5 4" xfId="10875" xr:uid="{A21240A8-3425-459D-AF7A-C9D596F96081}"/>
    <cellStyle name="Normal 4 2 3 2 5 4 2" xfId="21255" xr:uid="{0B0B6316-5ECB-4927-A0F0-F4C72259B9D7}"/>
    <cellStyle name="Normal 4 2 3 2 5 5" xfId="24257" xr:uid="{B62637BC-DF2E-4927-89BE-19F4E21E80B3}"/>
    <cellStyle name="Normal 4 2 3 2 5 6" xfId="13447" xr:uid="{00C74991-E7D3-4282-85AC-90BD2FEBBDC3}"/>
    <cellStyle name="Normal 4 2 3 2 6" xfId="2544" xr:uid="{00000000-0005-0000-0000-0000B4050000}"/>
    <cellStyle name="Normal 4 2 3 2 6 2" xfId="5815" xr:uid="{293E0C98-CA98-4DC3-95C7-2B18B15748A0}"/>
    <cellStyle name="Normal 4 2 3 2 6 2 2" xfId="26773" xr:uid="{9A034F82-9F94-4ECB-859C-CEA7A0663522}"/>
    <cellStyle name="Normal 4 2 3 2 6 2 3" xfId="15215" xr:uid="{8760C568-CBB1-4F6B-93C2-E327735E125D}"/>
    <cellStyle name="Normal 4 2 3 2 6 3" xfId="7668" xr:uid="{ECD6D6BF-7F36-4DC7-9056-51D43448CFF4}"/>
    <cellStyle name="Normal 4 2 3 2 6 3 2" xfId="18048" xr:uid="{EDC4F534-B97F-4705-BBC8-F6DFD30BAFE9}"/>
    <cellStyle name="Normal 4 2 3 2 6 4" xfId="10501" xr:uid="{B8CB40EC-3BE5-425D-B580-8F666E98AC96}"/>
    <cellStyle name="Normal 4 2 3 2 6 4 2" xfId="20881" xr:uid="{FE33DD13-8CD9-453C-9183-1343E8CB61AB}"/>
    <cellStyle name="Normal 4 2 3 2 6 5" xfId="22677" xr:uid="{EB2771FF-83DB-4BE8-A70D-8195FE8EBA09}"/>
    <cellStyle name="Normal 4 2 3 2 6 6" xfId="12931" xr:uid="{D8998256-A5DA-4B45-ADDC-1254E901F31A}"/>
    <cellStyle name="Normal 4 2 3 2 7" xfId="2238" xr:uid="{00000000-0005-0000-0000-0000A8050000}"/>
    <cellStyle name="Normal 4 2 3 2 7 2" xfId="7364" xr:uid="{8972484A-F219-462A-B65C-E92E4BCE5B24}"/>
    <cellStyle name="Normal 4 2 3 2 7 2 2" xfId="17744" xr:uid="{5400C91C-C59A-4A59-BFAE-AD35B9953A4B}"/>
    <cellStyle name="Normal 4 2 3 2 7 3" xfId="10197" xr:uid="{1834C5A4-DF54-4ACD-B293-AA63E8F7B8A8}"/>
    <cellStyle name="Normal 4 2 3 2 7 3 2" xfId="20577" xr:uid="{4EFD0C23-D13F-4498-9E25-5DFA90E608A0}"/>
    <cellStyle name="Normal 4 2 3 2 7 4" xfId="25078" xr:uid="{2AC24674-5A1C-4C89-9E80-72D1B23C7B66}"/>
    <cellStyle name="Normal 4 2 3 2 7 5" xfId="14911" xr:uid="{D54D9855-96DB-4DFE-9369-CBFBE4A30470}"/>
    <cellStyle name="Normal 4 2 3 2 8" xfId="3979" xr:uid="{46C4FFC8-6B57-4E1D-9AB5-47E04C856F6C}"/>
    <cellStyle name="Normal 4 2 3 2 8 2" xfId="8802" xr:uid="{4249F5BD-5F3F-4FD7-9E7A-C74EFE76F35D}"/>
    <cellStyle name="Normal 4 2 3 2 8 2 2" xfId="19182" xr:uid="{BAF09C08-6348-4832-B716-BB9E0DEEF79D}"/>
    <cellStyle name="Normal 4 2 3 2 8 3" xfId="11635" xr:uid="{CF34461F-5565-4C10-9587-05B8EA19FE1E}"/>
    <cellStyle name="Normal 4 2 3 2 8 3 2" xfId="22015" xr:uid="{20FCD6BC-C0B5-4954-B835-407699632997}"/>
    <cellStyle name="Normal 4 2 3 2 8 4" xfId="16349" xr:uid="{16C5E8BC-4143-47D9-9547-8053EA412692}"/>
    <cellStyle name="Normal 4 2 3 2 9" xfId="5251" xr:uid="{C4DC83C7-5871-4468-8486-F18B902F0D8C}"/>
    <cellStyle name="Normal 4 2 3 2 9 2" xfId="14549" xr:uid="{06E05F03-E05C-4EE0-B763-08078DB2805A}"/>
    <cellStyle name="Normal 4 2 3 3" xfId="950" xr:uid="{00000000-0005-0000-0000-000068050000}"/>
    <cellStyle name="Normal 4 2 3 3 10" xfId="9838" xr:uid="{25EC58C3-493E-406E-9427-BDB78C0B423E}"/>
    <cellStyle name="Normal 4 2 3 3 10 2" xfId="20218" xr:uid="{58AA0474-729E-4792-A811-73D61CB923D0}"/>
    <cellStyle name="Normal 4 2 3 3 11" xfId="24419" xr:uid="{E5DA6052-0696-452F-B06B-5C15C8DF8469}"/>
    <cellStyle name="Normal 4 2 3 3 12" xfId="12590" xr:uid="{3473E772-2AF7-46BA-A18B-3FBEDCDF24EE}"/>
    <cellStyle name="Normal 4 2 3 3 2" xfId="2774" xr:uid="{00000000-0005-0000-0000-0000B6050000}"/>
    <cellStyle name="Normal 4 2 3 3 2 2" xfId="3306" xr:uid="{00000000-0005-0000-0000-0000B7050000}"/>
    <cellStyle name="Normal 4 2 3 3 2 2 2" xfId="6363" xr:uid="{1CD81F59-7311-4C80-8F59-FA3959D45C6D}"/>
    <cellStyle name="Normal 4 2 3 3 2 2 2 2" xfId="26837" xr:uid="{729D81C3-FBFE-4689-A24D-F8590F273366}"/>
    <cellStyle name="Normal 4 2 3 3 2 2 2 3" xfId="26511" xr:uid="{A3A5386B-1A73-44F3-83F4-93626DC275F4}"/>
    <cellStyle name="Normal 4 2 3 3 2 2 2 4" xfId="15932" xr:uid="{00B7F0D6-92A1-4ED3-92F7-88BA358D614F}"/>
    <cellStyle name="Normal 4 2 3 3 2 2 3" xfId="8385" xr:uid="{748B9053-2A21-47A1-984C-38961D1872F4}"/>
    <cellStyle name="Normal 4 2 3 3 2 2 3 2" xfId="28903" xr:uid="{5852EDAE-9229-44E9-9A01-E6402EBC8D99}"/>
    <cellStyle name="Normal 4 2 3 3 2 2 3 3" xfId="18765" xr:uid="{27E3F9E4-1B75-4C4B-AA8D-3A9730581E47}"/>
    <cellStyle name="Normal 4 2 3 3 2 2 4" xfId="11218" xr:uid="{EA7DAFF5-A74A-426B-8108-9FB71F75132A}"/>
    <cellStyle name="Normal 4 2 3 3 2 2 4 2" xfId="21598" xr:uid="{7EDEEF2A-3542-4197-8FD6-9FA4B3BC94A7}"/>
    <cellStyle name="Normal 4 2 3 3 2 2 5" xfId="24425" xr:uid="{621059D3-C646-4807-9D3C-53A7E5B31D1B}"/>
    <cellStyle name="Normal 4 2 3 3 2 2 6" xfId="13861" xr:uid="{CEAF4B72-FBA7-454E-8D40-FD66885426E4}"/>
    <cellStyle name="Normal 4 2 3 3 2 3" xfId="4330" xr:uid="{05CAFDE6-C50A-4589-AD93-6071FC671BE7}"/>
    <cellStyle name="Normal 4 2 3 3 2 3 2" xfId="9101" xr:uid="{53504C1E-5403-49B7-885A-7F774A86E723}"/>
    <cellStyle name="Normal 4 2 3 3 2 3 2 2" xfId="29144" xr:uid="{221F318D-85CC-436E-B3FC-9C23CB56A426}"/>
    <cellStyle name="Normal 4 2 3 3 2 3 2 3" xfId="19481" xr:uid="{7AA7ABA4-CF2E-4DC2-9BFB-C7D2BBBE2E34}"/>
    <cellStyle name="Normal 4 2 3 3 2 3 3" xfId="11934" xr:uid="{855938AF-DA06-4CBF-8344-B869F971499C}"/>
    <cellStyle name="Normal 4 2 3 3 2 3 3 2" xfId="22314" xr:uid="{DCE2DCA2-3880-4FDD-A21B-992878DB8C8C}"/>
    <cellStyle name="Normal 4 2 3 3 2 3 4" xfId="24630" xr:uid="{31BFE68F-5225-47AC-B413-6F9B1FA70CB6}"/>
    <cellStyle name="Normal 4 2 3 3 2 3 5" xfId="16648" xr:uid="{C8E3014B-3479-4810-A4B6-11EFC4FC6373}"/>
    <cellStyle name="Normal 4 2 3 3 2 4" xfId="5991" xr:uid="{4A083A20-F2B9-4B42-9C6C-2B5F9C35C786}"/>
    <cellStyle name="Normal 4 2 3 3 2 4 2" xfId="28529" xr:uid="{6509E96D-230F-4003-8AFF-B9FDDB608DA4}"/>
    <cellStyle name="Normal 4 2 3 3 2 4 3" xfId="15444" xr:uid="{6C00E0FF-7983-403D-ADDB-8492E9A85854}"/>
    <cellStyle name="Normal 4 2 3 3 2 5" xfId="7897" xr:uid="{FA3EA1E6-DF14-446C-8C6A-7F6484382840}"/>
    <cellStyle name="Normal 4 2 3 3 2 5 2" xfId="18277" xr:uid="{C88802F8-DB09-441A-8344-7FFE42018A16}"/>
    <cellStyle name="Normal 4 2 3 3 2 6" xfId="10730" xr:uid="{D226724E-27D9-46CA-8390-7EF0A1056DF1}"/>
    <cellStyle name="Normal 4 2 3 3 2 6 2" xfId="21110" xr:uid="{D4B45722-41BB-4EB2-87B5-9BF3F3D98ADA}"/>
    <cellStyle name="Normal 4 2 3 3 2 7" xfId="23777" xr:uid="{72E4F31F-6C76-4827-B67C-DE9FFF561400}"/>
    <cellStyle name="Normal 4 2 3 3 2 8" xfId="13226" xr:uid="{10621F8B-1202-4589-B35D-FC72626CA259}"/>
    <cellStyle name="Normal 4 2 3 3 3" xfId="3307" xr:uid="{00000000-0005-0000-0000-0000B8050000}"/>
    <cellStyle name="Normal 4 2 3 3 3 2" xfId="4517" xr:uid="{6A4DCA90-A371-4656-9F2C-A2BDC2A6E07E}"/>
    <cellStyle name="Normal 4 2 3 3 3 2 2" xfId="9288" xr:uid="{6696BC9B-BBBD-4529-A2F4-FA8F579DD210}"/>
    <cellStyle name="Normal 4 2 3 3 3 2 2 2" xfId="29269" xr:uid="{E1FBAC63-15C8-410D-A466-36AF06B1ABAB}"/>
    <cellStyle name="Normal 4 2 3 3 3 2 2 3" xfId="19668" xr:uid="{5ED27F23-74DC-4247-875C-17F5FF39ACD8}"/>
    <cellStyle name="Normal 4 2 3 3 3 2 3" xfId="12121" xr:uid="{70A5F0E8-F95E-43FC-A12A-136F0DCD80A2}"/>
    <cellStyle name="Normal 4 2 3 3 3 2 3 2" xfId="22501" xr:uid="{5C352434-C6EA-430B-BB36-DE50FA1E7877}"/>
    <cellStyle name="Normal 4 2 3 3 3 2 4" xfId="25765" xr:uid="{5D5807B8-C6E2-4DDA-8FB4-D0E1EAD322A2}"/>
    <cellStyle name="Normal 4 2 3 3 3 2 5" xfId="16835" xr:uid="{E457555B-79B1-4831-A149-E9AD6EBAD87E}"/>
    <cellStyle name="Normal 4 2 3 3 3 3" xfId="6364" xr:uid="{D742FCCB-FC4F-41F2-BB18-70C256890AC6}"/>
    <cellStyle name="Normal 4 2 3 3 3 3 2" xfId="28738" xr:uid="{FB0F97AE-4E29-46C0-9017-9E207224AAF9}"/>
    <cellStyle name="Normal 4 2 3 3 3 3 3" xfId="15933" xr:uid="{B8B4A67E-5B91-47B3-8FEB-6941B5C87163}"/>
    <cellStyle name="Normal 4 2 3 3 3 4" xfId="8386" xr:uid="{6160E50C-8FB4-4FCC-BCCC-76AAA6C492E0}"/>
    <cellStyle name="Normal 4 2 3 3 3 4 2" xfId="18766" xr:uid="{13F72318-6A94-4295-83EA-AD682ED409AB}"/>
    <cellStyle name="Normal 4 2 3 3 3 5" xfId="11219" xr:uid="{A367C1C9-3790-43E4-8419-1CC1DE1B226C}"/>
    <cellStyle name="Normal 4 2 3 3 3 5 2" xfId="21599" xr:uid="{EAA6C400-7A9E-40E3-A705-620CD434DCBF}"/>
    <cellStyle name="Normal 4 2 3 3 3 6" xfId="22745" xr:uid="{E1F60546-EC14-433B-9FDD-85E285577137}"/>
    <cellStyle name="Normal 4 2 3 3 3 7" xfId="13862" xr:uid="{D936FFB1-B32F-4448-955D-C731B03C3AE5}"/>
    <cellStyle name="Normal 4 2 3 3 4" xfId="3305" xr:uid="{00000000-0005-0000-0000-0000B9050000}"/>
    <cellStyle name="Normal 4 2 3 3 4 2" xfId="6362" xr:uid="{30C827C5-2CB7-4BC0-BFD5-76805C33FFE3}"/>
    <cellStyle name="Normal 4 2 3 3 4 2 2" xfId="26648" xr:uid="{02E9A7EC-19AB-41B7-81E7-5CC820E9A12C}"/>
    <cellStyle name="Normal 4 2 3 3 4 2 3" xfId="15931" xr:uid="{3F283C22-AD3C-4861-B3F9-958A11C50E18}"/>
    <cellStyle name="Normal 4 2 3 3 4 3" xfId="8384" xr:uid="{BA647B05-0B4A-478B-A3C2-83934F5B1711}"/>
    <cellStyle name="Normal 4 2 3 3 4 3 2" xfId="18764" xr:uid="{2DA0F929-F647-4B86-BDA4-3941F920FF48}"/>
    <cellStyle name="Normal 4 2 3 3 4 4" xfId="11217" xr:uid="{314E0CC9-533F-4CE4-90BB-D31C8E9329D9}"/>
    <cellStyle name="Normal 4 2 3 3 4 4 2" xfId="21597" xr:uid="{1EA1C35A-8471-4577-B748-62F55A1B3D00}"/>
    <cellStyle name="Normal 4 2 3 3 4 5" xfId="25457" xr:uid="{73B82462-F451-4208-880C-A1F4B204F064}"/>
    <cellStyle name="Normal 4 2 3 3 4 6" xfId="13860" xr:uid="{E7BD0201-9B39-48E2-9735-4501A70B220C}"/>
    <cellStyle name="Normal 4 2 3 3 5" xfId="2587" xr:uid="{00000000-0005-0000-0000-0000BA050000}"/>
    <cellStyle name="Normal 4 2 3 3 5 2" xfId="5851" xr:uid="{8600F437-F318-40A9-853F-30090BC6E1B0}"/>
    <cellStyle name="Normal 4 2 3 3 5 2 2" xfId="28344" xr:uid="{02921BA6-4E50-482B-9BD4-81F5B53598B8}"/>
    <cellStyle name="Normal 4 2 3 3 5 2 3" xfId="15258" xr:uid="{18221306-AFAC-4DA7-B87A-9C58515CB900}"/>
    <cellStyle name="Normal 4 2 3 3 5 3" xfId="7711" xr:uid="{5F2B10FC-B0EA-42A9-9A6A-313FFA47B160}"/>
    <cellStyle name="Normal 4 2 3 3 5 3 2" xfId="18091" xr:uid="{88A28A0F-5B43-43B2-8BDD-3EE9879C34E4}"/>
    <cellStyle name="Normal 4 2 3 3 5 4" xfId="10544" xr:uid="{A1424A49-014E-4746-A827-C11BAA5DE421}"/>
    <cellStyle name="Normal 4 2 3 3 5 4 2" xfId="20924" xr:uid="{C4B02CBA-BBA7-446F-9367-3CABF4C2E6A1}"/>
    <cellStyle name="Normal 4 2 3 3 5 5" xfId="25527" xr:uid="{283AA715-620D-45CA-8179-4D82E62BE102}"/>
    <cellStyle name="Normal 4 2 3 3 5 6" xfId="12974" xr:uid="{BA51BFBE-5042-4DFB-8D87-728311F73588}"/>
    <cellStyle name="Normal 4 2 3 3 6" xfId="2357" xr:uid="{00000000-0005-0000-0000-0000B5050000}"/>
    <cellStyle name="Normal 4 2 3 3 6 2" xfId="7483" xr:uid="{CFCE80E9-BE88-44D5-94F3-67D08275F55A}"/>
    <cellStyle name="Normal 4 2 3 3 6 2 2" xfId="17863" xr:uid="{8B93EE89-852A-4CEA-A44F-44CE7F43AFFC}"/>
    <cellStyle name="Normal 4 2 3 3 6 3" xfId="10316" xr:uid="{42D561D3-C464-42ED-B3E6-9BD5E46FBCE1}"/>
    <cellStyle name="Normal 4 2 3 3 6 3 2" xfId="20696" xr:uid="{2F9CC1EE-1342-43F7-A6F0-B696DB089CA9}"/>
    <cellStyle name="Normal 4 2 3 3 6 4" xfId="23178" xr:uid="{CF85037C-BA88-49FF-94D5-224F9ACE17E7}"/>
    <cellStyle name="Normal 4 2 3 3 6 5" xfId="15030" xr:uid="{524619C0-8F27-4B96-ADCA-377414F4603C}"/>
    <cellStyle name="Normal 4 2 3 3 7" xfId="3894" xr:uid="{9FA658B2-0CD2-44BB-93CB-908D10C28D28}"/>
    <cellStyle name="Normal 4 2 3 3 7 2" xfId="8725" xr:uid="{0027EAC9-44D8-40A9-B4C2-10D13AE413C5}"/>
    <cellStyle name="Normal 4 2 3 3 7 2 2" xfId="19105" xr:uid="{B2C7124D-EEFF-4D90-9921-5B7E5FF6CB40}"/>
    <cellStyle name="Normal 4 2 3 3 7 3" xfId="11558" xr:uid="{85C81E62-23DD-4DBB-90AF-911629682FB0}"/>
    <cellStyle name="Normal 4 2 3 3 7 3 2" xfId="21938" xr:uid="{747F3EE8-D18B-4691-AF48-12BF0211BB3A}"/>
    <cellStyle name="Normal 4 2 3 3 7 4" xfId="16272" xr:uid="{B4975713-7DDF-4D95-A163-79EEBF40DD73}"/>
    <cellStyle name="Normal 4 2 3 3 8" xfId="5254" xr:uid="{C825A153-7A6F-448C-BD12-5CD9A2172765}"/>
    <cellStyle name="Normal 4 2 3 3 8 2" xfId="14552" xr:uid="{6FF81324-D179-4090-971F-FA778C240155}"/>
    <cellStyle name="Normal 4 2 3 3 9" xfId="7005" xr:uid="{0F80BCE5-D41C-4C50-9E02-DC90E42D3A42}"/>
    <cellStyle name="Normal 4 2 3 3 9 2" xfId="17385" xr:uid="{9DB66723-671B-4FA2-82E4-F01D3F77FABC}"/>
    <cellStyle name="Normal 4 2 3 4" xfId="951" xr:uid="{00000000-0005-0000-0000-000069050000}"/>
    <cellStyle name="Normal 4 2 3 4 2" xfId="3308" xr:uid="{00000000-0005-0000-0000-0000BC050000}"/>
    <cellStyle name="Normal 4 2 3 4 2 2" xfId="6365" xr:uid="{15885116-FA71-4A90-A75B-3F076EA644CD}"/>
    <cellStyle name="Normal 4 2 3 4 2 2 2" xfId="23392" xr:uid="{66009578-905B-4570-A71A-3FD44C5C0E5C}"/>
    <cellStyle name="Normal 4 2 3 4 2 2 3" xfId="26050" xr:uid="{F3B831F5-176A-4CB0-B3CF-DF8EA10CC7D8}"/>
    <cellStyle name="Normal 4 2 3 4 2 2 4" xfId="15934" xr:uid="{2F9AD8D0-D03E-4CD9-9C68-0AC8D31E95B6}"/>
    <cellStyle name="Normal 4 2 3 4 2 3" xfId="8387" xr:uid="{7764CF8C-0268-4BB4-972C-E444BCA261A8}"/>
    <cellStyle name="Normal 4 2 3 4 2 3 2" xfId="28904" xr:uid="{D36AFA7C-32FB-4232-A06E-892CD04B86A6}"/>
    <cellStyle name="Normal 4 2 3 4 2 3 3" xfId="18767" xr:uid="{8D9D8AA9-35A1-4D8D-88E4-9F8EEDB17C57}"/>
    <cellStyle name="Normal 4 2 3 4 2 4" xfId="11220" xr:uid="{9EFA8B02-449A-49EC-A945-AD1EE6AB5C80}"/>
    <cellStyle name="Normal 4 2 3 4 2 4 2" xfId="21600" xr:uid="{EB21F535-F292-4B26-A798-028930C99D81}"/>
    <cellStyle name="Normal 4 2 3 4 2 5" xfId="23071" xr:uid="{F8FFBBA4-8152-47B0-9D71-FEA29ABDAEAE}"/>
    <cellStyle name="Normal 4 2 3 4 2 6" xfId="13863" xr:uid="{21A75129-1CE7-427E-8DF6-1A9767C2842D}"/>
    <cellStyle name="Normal 4 2 3 4 3" xfId="2771" xr:uid="{00000000-0005-0000-0000-0000BD050000}"/>
    <cellStyle name="Normal 4 2 3 4 3 2" xfId="5988" xr:uid="{E2680F38-B585-4DC0-B2C6-9A27103D3997}"/>
    <cellStyle name="Normal 4 2 3 4 3 2 2" xfId="26823" xr:uid="{18882200-BFC7-42E2-88CF-85BD31EEE036}"/>
    <cellStyle name="Normal 4 2 3 4 3 2 3" xfId="15441" xr:uid="{38C3E382-4FB3-4F4C-B2DB-ED232731AE46}"/>
    <cellStyle name="Normal 4 2 3 4 3 3" xfId="7894" xr:uid="{41E82A28-46F4-449C-BD43-86E81CD4F6E1}"/>
    <cellStyle name="Normal 4 2 3 4 3 3 2" xfId="18274" xr:uid="{781466C1-8E2B-4D70-A405-474B6799E0AE}"/>
    <cellStyle name="Normal 4 2 3 4 3 4" xfId="10727" xr:uid="{FF171E7E-21DD-4186-BFA0-C0FDC4F1D159}"/>
    <cellStyle name="Normal 4 2 3 4 3 4 2" xfId="21107" xr:uid="{A88CFF59-1E1E-4C8D-9D05-B6D999DB226E}"/>
    <cellStyle name="Normal 4 2 3 4 3 5" xfId="22891" xr:uid="{74F1C319-2A39-4A13-BD63-641BD69B3F50}"/>
    <cellStyle name="Normal 4 2 3 4 3 6" xfId="13223" xr:uid="{35154037-21B1-4EFD-9FE0-89D44781CB67}"/>
    <cellStyle name="Normal 4 2 3 4 4" xfId="4185" xr:uid="{677A8D55-C78B-4372-9CCE-17A940B9914E}"/>
    <cellStyle name="Normal 4 2 3 4 4 2" xfId="8956" xr:uid="{7E885884-59BB-4B78-B243-9D257FF8CC04}"/>
    <cellStyle name="Normal 4 2 3 4 4 2 2" xfId="29044" xr:uid="{61A6C1D5-8F16-4CC6-9D49-5014EC7A95B3}"/>
    <cellStyle name="Normal 4 2 3 4 4 2 3" xfId="19336" xr:uid="{406E4F20-38A8-478E-82AB-991C1FDD3868}"/>
    <cellStyle name="Normal 4 2 3 4 4 3" xfId="11789" xr:uid="{DA45C73A-14CB-473A-9D6C-EBAFC3F9EDD8}"/>
    <cellStyle name="Normal 4 2 3 4 4 3 2" xfId="22169" xr:uid="{0D04C51E-441E-4B20-B961-65F8017070B8}"/>
    <cellStyle name="Normal 4 2 3 4 4 4" xfId="24707" xr:uid="{2261FEC8-4A5A-4445-9FE4-C5A480F122B5}"/>
    <cellStyle name="Normal 4 2 3 4 4 5" xfId="16503" xr:uid="{214CB978-CEDA-4045-A914-8AAF6B152B01}"/>
    <cellStyle name="Normal 4 2 3 4 5" xfId="5255" xr:uid="{6B7659AE-173E-427E-80E3-F83930005EB9}"/>
    <cellStyle name="Normal 4 2 3 4 5 2" xfId="26196" xr:uid="{C4CD90A9-9AC9-4AAA-9DD5-66469D0F5C02}"/>
    <cellStyle name="Normal 4 2 3 4 5 3" xfId="14553" xr:uid="{CA229418-26F0-4924-99F4-B7745655967E}"/>
    <cellStyle name="Normal 4 2 3 4 6" xfId="7006" xr:uid="{4A190C7E-CA6F-4FDD-9C9D-9E6AF75E39F4}"/>
    <cellStyle name="Normal 4 2 3 4 6 2" xfId="17386" xr:uid="{8BCECC1B-C486-4F49-AAEA-FE27C8A84A4A}"/>
    <cellStyle name="Normal 4 2 3 4 7" xfId="9839" xr:uid="{6B4666AB-6BD3-45FE-988D-A4432552852B}"/>
    <cellStyle name="Normal 4 2 3 4 7 2" xfId="20219" xr:uid="{2AB87C0F-0D72-46BE-B503-049391DECB0B}"/>
    <cellStyle name="Normal 4 2 3 4 8" xfId="24044" xr:uid="{8496056C-5F7A-4783-BE4F-4D1CDE1E88A8}"/>
    <cellStyle name="Normal 4 2 3 4 9" xfId="12748" xr:uid="{D879B53D-03A7-421F-926A-7C7F27CFB1EB}"/>
    <cellStyle name="Normal 4 2 3 5" xfId="952" xr:uid="{00000000-0005-0000-0000-00006A050000}"/>
    <cellStyle name="Normal 4 2 3 5 2" xfId="4518" xr:uid="{4656EF47-2BD5-4483-8BFA-04B1850E55AE}"/>
    <cellStyle name="Normal 4 2 3 5 2 2" xfId="9289" xr:uid="{2B386E9D-B1B9-4E1D-BA7C-01B1EDFB051A}"/>
    <cellStyle name="Normal 4 2 3 5 2 2 2" xfId="29270" xr:uid="{A7637314-6F51-4FED-819F-042454F4C41F}"/>
    <cellStyle name="Normal 4 2 3 5 2 2 3" xfId="19669" xr:uid="{51701C86-A7D7-4F9C-9536-1B7BA0A22FD5}"/>
    <cellStyle name="Normal 4 2 3 5 2 3" xfId="12122" xr:uid="{573B4A00-59BC-47E7-B6BB-4C2F67C2A1F4}"/>
    <cellStyle name="Normal 4 2 3 5 2 3 2" xfId="22502" xr:uid="{30C8EF28-C1F2-4282-981B-CD5A597746E1}"/>
    <cellStyle name="Normal 4 2 3 5 2 4" xfId="24714" xr:uid="{2A754CB1-007A-4F5B-91B5-EED4802A381E}"/>
    <cellStyle name="Normal 4 2 3 5 2 5" xfId="16836" xr:uid="{4FF1ABBF-2E9E-42E5-8193-FC78B514B1B4}"/>
    <cellStyle name="Normal 4 2 3 5 3" xfId="5256" xr:uid="{0F54D9FF-DC19-49A4-8495-82236AB0606A}"/>
    <cellStyle name="Normal 4 2 3 5 3 2" xfId="27584" xr:uid="{525EDE61-2BC9-4F10-B427-4CE0CD04B50F}"/>
    <cellStyle name="Normal 4 2 3 5 3 3" xfId="14554" xr:uid="{35796630-1041-4014-9D5A-87EB276C3477}"/>
    <cellStyle name="Normal 4 2 3 5 4" xfId="7007" xr:uid="{8CF81234-63BF-40BF-9EA6-1CDFD899DB31}"/>
    <cellStyle name="Normal 4 2 3 5 4 2" xfId="17387" xr:uid="{BA189343-9CA4-4276-9188-1B3B861D1F3B}"/>
    <cellStyle name="Normal 4 2 3 5 5" xfId="9840" xr:uid="{1D591E55-031E-4F44-B24C-F11C9D68E9B2}"/>
    <cellStyle name="Normal 4 2 3 5 5 2" xfId="20220" xr:uid="{8E5CDEBF-5808-4D1C-90FB-14AA86F96FA6}"/>
    <cellStyle name="Normal 4 2 3 5 6" xfId="23039" xr:uid="{E2B3C8B6-91D6-4008-8B66-921D62637234}"/>
    <cellStyle name="Normal 4 2 3 5 7" xfId="13864" xr:uid="{14965001-C387-42B6-836B-8AFE06586FE5}"/>
    <cellStyle name="Normal 4 2 3 6" xfId="2931" xr:uid="{00000000-0005-0000-0000-0000BF050000}"/>
    <cellStyle name="Normal 4 2 3 6 2" xfId="6110" xr:uid="{446165BE-328B-44C8-BC15-FB79F76ED3D9}"/>
    <cellStyle name="Normal 4 2 3 6 2 2" xfId="25664" xr:uid="{83A359C9-2336-419C-AED0-B1E6C7ADE2E8}"/>
    <cellStyle name="Normal 4 2 3 6 2 3" xfId="28260" xr:uid="{B0AD0ECD-F641-4279-B08F-41B1D1038CE9}"/>
    <cellStyle name="Normal 4 2 3 6 2 4" xfId="15588" xr:uid="{0E0ED630-CABF-4DD8-ABA9-CEF30DFEA6BF}"/>
    <cellStyle name="Normal 4 2 3 6 3" xfId="8041" xr:uid="{FDEF862E-B81A-41E9-8BE9-99343B878974}"/>
    <cellStyle name="Normal 4 2 3 6 3 2" xfId="26106" xr:uid="{C978C064-4C7E-4CED-9004-622384883182}"/>
    <cellStyle name="Normal 4 2 3 6 3 3" xfId="18421" xr:uid="{D90FBCF7-0408-4492-8E8B-05AC1B94A270}"/>
    <cellStyle name="Normal 4 2 3 6 4" xfId="10874" xr:uid="{6BC091B2-B780-4BC4-A5AF-BA3A2D12F4F8}"/>
    <cellStyle name="Normal 4 2 3 6 4 2" xfId="21254" xr:uid="{05D21080-D7B8-4B54-9613-D0E1C1F22DD4}"/>
    <cellStyle name="Normal 4 2 3 6 5" xfId="24676" xr:uid="{38FC6B86-80D9-4670-960F-8730C0CFC4C4}"/>
    <cellStyle name="Normal 4 2 3 6 6" xfId="13446" xr:uid="{16A609A2-FE49-43CB-BB3E-F2262B30A475}"/>
    <cellStyle name="Normal 4 2 3 7" xfId="2484" xr:uid="{00000000-0005-0000-0000-0000C0050000}"/>
    <cellStyle name="Normal 4 2 3 7 2" xfId="5769" xr:uid="{F4A12FC9-BED2-42A5-BCFE-7B22AB063CA7}"/>
    <cellStyle name="Normal 4 2 3 7 2 2" xfId="28122" xr:uid="{2E024300-D0E0-41D1-91A3-3749EA92F464}"/>
    <cellStyle name="Normal 4 2 3 7 2 3" xfId="15155" xr:uid="{5FDF95AF-F9CB-4C85-8ED8-1E7BFACCB765}"/>
    <cellStyle name="Normal 4 2 3 7 3" xfId="7608" xr:uid="{F335C29A-EA68-4417-BE03-E7024A1ADE71}"/>
    <cellStyle name="Normal 4 2 3 7 3 2" xfId="17988" xr:uid="{CDE19C8D-7B38-483D-B4BF-2E34F83D91F9}"/>
    <cellStyle name="Normal 4 2 3 7 4" xfId="10441" xr:uid="{C0DFBBA3-8AC1-44DE-941A-9074A9D381B9}"/>
    <cellStyle name="Normal 4 2 3 7 4 2" xfId="20821" xr:uid="{08D247D1-525B-4DBB-9278-847036D3334D}"/>
    <cellStyle name="Normal 4 2 3 7 5" xfId="22675" xr:uid="{E59BC248-21DD-4CA6-8C42-120C4A42E3D2}"/>
    <cellStyle name="Normal 4 2 3 7 6" xfId="12871" xr:uid="{0914C74F-D3F8-4A3C-8F28-E02E0FA47CA2}"/>
    <cellStyle name="Normal 4 2 3 8" xfId="2178" xr:uid="{00000000-0005-0000-0000-0000A7050000}"/>
    <cellStyle name="Normal 4 2 3 8 2" xfId="7304" xr:uid="{EF585BE3-52CF-4A9C-B6EB-C56CD98A4930}"/>
    <cellStyle name="Normal 4 2 3 8 2 2" xfId="17684" xr:uid="{05F10ABB-C7A8-4DAF-B37D-4495F74C9B2E}"/>
    <cellStyle name="Normal 4 2 3 8 3" xfId="10137" xr:uid="{17119CE7-9826-4EB9-A82D-A92672FF273E}"/>
    <cellStyle name="Normal 4 2 3 8 3 2" xfId="20517" xr:uid="{90BBE726-0B56-42FB-963E-A2DB570C4DAC}"/>
    <cellStyle name="Normal 4 2 3 8 4" xfId="24121" xr:uid="{6A19462F-AFFE-4E51-9668-9EDB2B36017B}"/>
    <cellStyle name="Normal 4 2 3 8 5" xfId="14851" xr:uid="{EED6880F-F7E4-4B99-8530-CBEB91354EB0}"/>
    <cellStyle name="Normal 4 2 3 9" xfId="3978" xr:uid="{7818914E-813A-42B3-A95F-7A98C3EB8C89}"/>
    <cellStyle name="Normal 4 2 3 9 2" xfId="8801" xr:uid="{5B3B7504-11EE-438E-99B2-7CC4C7B6A29C}"/>
    <cellStyle name="Normal 4 2 3 9 2 2" xfId="19181" xr:uid="{EB5EC1D6-71C1-4505-B131-A9764C468763}"/>
    <cellStyle name="Normal 4 2 3 9 3" xfId="11634" xr:uid="{0231D9F0-98E3-48FE-A32C-E5F266DB8F08}"/>
    <cellStyle name="Normal 4 2 3 9 3 2" xfId="22014" xr:uid="{02F3A305-D4E3-402F-A954-D00A09EA835A}"/>
    <cellStyle name="Normal 4 2 3 9 4" xfId="16348" xr:uid="{15FFFFCF-8FC4-4468-AC0B-775E7AB98BF2}"/>
    <cellStyle name="Normal 4 2 4" xfId="953" xr:uid="{00000000-0005-0000-0000-00006B050000}"/>
    <cellStyle name="Normal 4 2 4 10" xfId="5257" xr:uid="{92557A2A-6922-415A-915C-DC7EBA6DC24E}"/>
    <cellStyle name="Normal 4 2 4 10 2" xfId="14555" xr:uid="{4DA1E953-C235-4F77-811B-235A94CD7C1C}"/>
    <cellStyle name="Normal 4 2 4 11" xfId="7008" xr:uid="{E287E4C4-88A8-4146-9B3E-DEAB030FA39B}"/>
    <cellStyle name="Normal 4 2 4 11 2" xfId="17388" xr:uid="{5D3E21C3-6CB3-4E3A-9BDF-15A54915CED8}"/>
    <cellStyle name="Normal 4 2 4 12" xfId="9841" xr:uid="{53F88A13-5143-45C1-8FE3-AA389BB93023}"/>
    <cellStyle name="Normal 4 2 4 12 2" xfId="20221" xr:uid="{DFEBD4B4-3DC5-4B4C-AC56-D72D0D9DC9F6}"/>
    <cellStyle name="Normal 4 2 4 13" xfId="25126" xr:uid="{914E5B49-75AF-4E14-8809-E53FB4E312D0}"/>
    <cellStyle name="Normal 4 2 4 14" xfId="12415" xr:uid="{4EC55601-18DD-4A6B-ABFF-18BC1EB06292}"/>
    <cellStyle name="Normal 4 2 4 2" xfId="954" xr:uid="{00000000-0005-0000-0000-00006C050000}"/>
    <cellStyle name="Normal 4 2 4 2 10" xfId="7009" xr:uid="{1B33CC15-95FC-4B88-B900-A5A070CDF8CE}"/>
    <cellStyle name="Normal 4 2 4 2 10 2" xfId="17389" xr:uid="{D9C72AD7-7534-4359-8C9D-EC3093305EF7}"/>
    <cellStyle name="Normal 4 2 4 2 11" xfId="9842" xr:uid="{327F9A4D-7C9F-4596-A209-3C53C77B10F7}"/>
    <cellStyle name="Normal 4 2 4 2 11 2" xfId="20222" xr:uid="{ED97466E-5897-48B5-A257-A8C01C9B7D3D}"/>
    <cellStyle name="Normal 4 2 4 2 12" xfId="25404" xr:uid="{7BE420BF-B3C3-49CC-8877-309657D14EC0}"/>
    <cellStyle name="Normal 4 2 4 2 13" xfId="12475" xr:uid="{9AAAE6D2-BDFE-4D25-A37D-C614586DC883}"/>
    <cellStyle name="Normal 4 2 4 2 2" xfId="955" xr:uid="{00000000-0005-0000-0000-00006D050000}"/>
    <cellStyle name="Normal 4 2 4 2 2 10" xfId="13040" xr:uid="{0518ADBA-EAE1-44C9-BD9C-5C095DBC040B}"/>
    <cellStyle name="Normal 4 2 4 2 2 2" xfId="2777" xr:uid="{00000000-0005-0000-0000-0000C4050000}"/>
    <cellStyle name="Normal 4 2 4 2 2 2 2" xfId="3311" xr:uid="{00000000-0005-0000-0000-0000C5050000}"/>
    <cellStyle name="Normal 4 2 4 2 2 2 2 2" xfId="6368" xr:uid="{F7F46212-965D-443A-BC2B-8EF3D4E7B6E4}"/>
    <cellStyle name="Normal 4 2 4 2 2 2 2 2 2" xfId="28488" xr:uid="{F27A126C-BAC6-4865-B2A7-C59E5C630FC1}"/>
    <cellStyle name="Normal 4 2 4 2 2 2 2 2 3" xfId="15937" xr:uid="{CF796483-6C59-458A-B0D3-CF3607D2D278}"/>
    <cellStyle name="Normal 4 2 4 2 2 2 2 3" xfId="8390" xr:uid="{02B35389-3627-4F92-8F2E-F4E26D2545B4}"/>
    <cellStyle name="Normal 4 2 4 2 2 2 2 3 2" xfId="18770" xr:uid="{72A46A02-D935-4C9F-A630-70B89D1277EA}"/>
    <cellStyle name="Normal 4 2 4 2 2 2 2 4" xfId="11223" xr:uid="{D6261DBD-B929-4065-B8D2-98236B18BA5D}"/>
    <cellStyle name="Normal 4 2 4 2 2 2 2 4 2" xfId="21603" xr:uid="{E0D20DC9-2DD0-47EB-8B99-FA7962417642}"/>
    <cellStyle name="Normal 4 2 4 2 2 2 2 5" xfId="25286" xr:uid="{79B17386-25AF-4533-BB2D-E27F54B6F6C9}"/>
    <cellStyle name="Normal 4 2 4 2 2 2 2 6" xfId="13867" xr:uid="{F35C7E5F-69FA-446D-9166-6E3F72F158FB}"/>
    <cellStyle name="Normal 4 2 4 2 2 2 3" xfId="4332" xr:uid="{962AEA59-F20B-410D-B9C7-AE0EB4985D35}"/>
    <cellStyle name="Normal 4 2 4 2 2 2 3 2" xfId="9103" xr:uid="{D6825B2B-352F-463F-BF6B-9A946D68C952}"/>
    <cellStyle name="Normal 4 2 4 2 2 2 3 2 2" xfId="29146" xr:uid="{748526D6-91CD-4708-BEEB-DF016A2128D5}"/>
    <cellStyle name="Normal 4 2 4 2 2 2 3 2 3" xfId="19483" xr:uid="{32966831-1FDA-4A3F-A819-3B84E1552744}"/>
    <cellStyle name="Normal 4 2 4 2 2 2 3 3" xfId="11936" xr:uid="{4E76D198-2015-488C-8EDD-AECFC07D6198}"/>
    <cellStyle name="Normal 4 2 4 2 2 2 3 3 2" xfId="22316" xr:uid="{C7D158B7-F744-434B-A515-35CADF5090FC}"/>
    <cellStyle name="Normal 4 2 4 2 2 2 3 4" xfId="23287" xr:uid="{24CDC4A8-6E19-4F8C-B89D-82F45A458965}"/>
    <cellStyle name="Normal 4 2 4 2 2 2 3 5" xfId="16650" xr:uid="{746A0C6C-721F-41CB-B94D-A0F160F2C2B5}"/>
    <cellStyle name="Normal 4 2 4 2 2 2 4" xfId="5994" xr:uid="{0C60D263-E577-4612-B43C-D2384F51FA2A}"/>
    <cellStyle name="Normal 4 2 4 2 2 2 4 2" xfId="27100" xr:uid="{D3ED555A-8C77-4222-A8A7-6D61AB6ADC8B}"/>
    <cellStyle name="Normal 4 2 4 2 2 2 4 3" xfId="15447" xr:uid="{C1BE2F4E-2212-42A8-BC0B-9788EA180924}"/>
    <cellStyle name="Normal 4 2 4 2 2 2 5" xfId="7900" xr:uid="{BAECB433-03CF-4A94-8327-A5F1E50AC443}"/>
    <cellStyle name="Normal 4 2 4 2 2 2 5 2" xfId="18280" xr:uid="{AF4AACD1-6E5C-4C26-9158-465C893271F8}"/>
    <cellStyle name="Normal 4 2 4 2 2 2 6" xfId="10733" xr:uid="{7579DA1D-51EB-403F-8267-0189AEB5DC1D}"/>
    <cellStyle name="Normal 4 2 4 2 2 2 6 2" xfId="21113" xr:uid="{0E774EBC-C085-4829-821B-A528B72D724D}"/>
    <cellStyle name="Normal 4 2 4 2 2 2 7" xfId="24083" xr:uid="{73281CDE-EC60-44AC-A9D4-25E152DFDF7D}"/>
    <cellStyle name="Normal 4 2 4 2 2 2 8" xfId="13229" xr:uid="{65423134-FD4E-4F49-A63E-35B75C1BC091}"/>
    <cellStyle name="Normal 4 2 4 2 2 3" xfId="3312" xr:uid="{00000000-0005-0000-0000-0000C6050000}"/>
    <cellStyle name="Normal 4 2 4 2 2 3 2" xfId="4519" xr:uid="{8785A69D-3EE6-4D8B-93FB-1937C1B62C27}"/>
    <cellStyle name="Normal 4 2 4 2 2 3 2 2" xfId="9290" xr:uid="{0CE73404-82F4-45BB-A3C1-EE240E66AF64}"/>
    <cellStyle name="Normal 4 2 4 2 2 3 2 2 2" xfId="19670" xr:uid="{2D31876F-5C19-471D-9CB3-84A3016DE877}"/>
    <cellStyle name="Normal 4 2 4 2 2 3 2 3" xfId="12123" xr:uid="{EF807780-426F-4880-BB7D-7F818E4480F2}"/>
    <cellStyle name="Normal 4 2 4 2 2 3 2 3 2" xfId="22503" xr:uid="{64838BF5-17B6-4C61-A36B-832640FF7334}"/>
    <cellStyle name="Normal 4 2 4 2 2 3 2 4" xfId="26545" xr:uid="{2F8CD3E1-4934-4E26-9941-D6217A646EDC}"/>
    <cellStyle name="Normal 4 2 4 2 2 3 2 5" xfId="16837" xr:uid="{4B27BEDA-DFE1-4D06-81F0-214FA72DD545}"/>
    <cellStyle name="Normal 4 2 4 2 2 3 3" xfId="6369" xr:uid="{DE2B9C1A-7D2C-4E97-A9E9-FA07BA1D056A}"/>
    <cellStyle name="Normal 4 2 4 2 2 3 3 2" xfId="15938" xr:uid="{037C1F9C-AFAD-4BFD-8509-067930C5B2E5}"/>
    <cellStyle name="Normal 4 2 4 2 2 3 4" xfId="8391" xr:uid="{93F7310A-E24F-470B-865E-8F0FA2BDF80A}"/>
    <cellStyle name="Normal 4 2 4 2 2 3 4 2" xfId="18771" xr:uid="{0FE431C9-DEA2-4068-B33E-F71B35EA269A}"/>
    <cellStyle name="Normal 4 2 4 2 2 3 5" xfId="11224" xr:uid="{FA16BA0A-8D55-44C9-AD70-122FC48F14CE}"/>
    <cellStyle name="Normal 4 2 4 2 2 3 5 2" xfId="21604" xr:uid="{B37FAB07-9E6E-42DD-B067-BBB4D564F671}"/>
    <cellStyle name="Normal 4 2 4 2 2 3 6" xfId="23423" xr:uid="{D1976568-D927-41C7-9358-2AD2A9196E78}"/>
    <cellStyle name="Normal 4 2 4 2 2 3 7" xfId="13868" xr:uid="{4370A27A-01EB-48DE-B0CC-5E8DBC2BEFDC}"/>
    <cellStyle name="Normal 4 2 4 2 2 4" xfId="3310" xr:uid="{00000000-0005-0000-0000-0000C7050000}"/>
    <cellStyle name="Normal 4 2 4 2 2 4 2" xfId="6367" xr:uid="{7A44404F-AA80-4570-8CDB-9231464368EF}"/>
    <cellStyle name="Normal 4 2 4 2 2 4 2 2" xfId="26931" xr:uid="{B273AB90-00EF-4FBF-BE01-C8EBF67866F2}"/>
    <cellStyle name="Normal 4 2 4 2 2 4 2 3" xfId="15936" xr:uid="{28CB331E-9E5B-4D0F-988F-3C4F109C63F6}"/>
    <cellStyle name="Normal 4 2 4 2 2 4 3" xfId="8389" xr:uid="{0172FC6E-FC4E-4F13-96F8-1607BE35AEEB}"/>
    <cellStyle name="Normal 4 2 4 2 2 4 3 2" xfId="18769" xr:uid="{76737887-7890-46BC-B264-607C3D6E499B}"/>
    <cellStyle name="Normal 4 2 4 2 2 4 4" xfId="11222" xr:uid="{2D578303-F774-4DB9-A7CD-9CDC432616E6}"/>
    <cellStyle name="Normal 4 2 4 2 2 4 4 2" xfId="21602" xr:uid="{47EFD2C0-9AE5-4458-A1E1-8046DAB75A2C}"/>
    <cellStyle name="Normal 4 2 4 2 2 4 5" xfId="24014" xr:uid="{F2A8BBA6-C5D5-49B6-B0DC-99C672104553}"/>
    <cellStyle name="Normal 4 2 4 2 2 4 6" xfId="13866" xr:uid="{F836A739-A2AB-4BB8-AAF8-5D4AF36B6200}"/>
    <cellStyle name="Normal 4 2 4 2 2 5" xfId="4242" xr:uid="{080A2A35-79CB-43D1-BE90-8CDF17E2F6E3}"/>
    <cellStyle name="Normal 4 2 4 2 2 5 2" xfId="9013" xr:uid="{DAAFFD7E-0CCD-49A9-942D-210CFCF066B2}"/>
    <cellStyle name="Normal 4 2 4 2 2 5 2 2" xfId="29084" xr:uid="{042BA6CC-D052-4310-B171-689D1E606A0D}"/>
    <cellStyle name="Normal 4 2 4 2 2 5 2 3" xfId="19393" xr:uid="{4822A939-ABCE-45AB-A315-428FFFB8BB69}"/>
    <cellStyle name="Normal 4 2 4 2 2 5 3" xfId="11846" xr:uid="{683F1369-E79F-46C0-AD14-15C0B0BC8D4C}"/>
    <cellStyle name="Normal 4 2 4 2 2 5 3 2" xfId="22226" xr:uid="{E5817707-8332-443A-9A27-C6DE16A5E818}"/>
    <cellStyle name="Normal 4 2 4 2 2 5 4" xfId="23876" xr:uid="{1E86306A-C4AE-4B58-9D5C-ECBA812BB9EE}"/>
    <cellStyle name="Normal 4 2 4 2 2 5 5" xfId="16560" xr:uid="{6867C43A-9BE3-4D83-AF41-2B08BA695F8D}"/>
    <cellStyle name="Normal 4 2 4 2 2 6" xfId="5259" xr:uid="{926A9510-1618-4DE8-AE32-0C9D5C1DC7BA}"/>
    <cellStyle name="Normal 4 2 4 2 2 6 2" xfId="28022" xr:uid="{C920E4B9-51D9-4B10-BFEB-0E9B2B6DD5B0}"/>
    <cellStyle name="Normal 4 2 4 2 2 6 3" xfId="14557" xr:uid="{E0B42F2F-9A83-450B-BFD0-BE9F73EBE884}"/>
    <cellStyle name="Normal 4 2 4 2 2 7" xfId="7010" xr:uid="{9C06AE77-04AE-4BE3-B528-0CD51FE2D7DA}"/>
    <cellStyle name="Normal 4 2 4 2 2 7 2" xfId="17390" xr:uid="{0D9F1507-2644-4F0F-AF87-7E6471B57AD0}"/>
    <cellStyle name="Normal 4 2 4 2 2 8" xfId="9843" xr:uid="{3BB55576-924D-46BE-B9A0-A56BE8FCAD76}"/>
    <cellStyle name="Normal 4 2 4 2 2 8 2" xfId="20223" xr:uid="{ACE81BFD-BC41-493A-B7C4-C130180CB59F}"/>
    <cellStyle name="Normal 4 2 4 2 2 9" xfId="23718" xr:uid="{D3D4FF7D-323D-45D6-90EF-54DD0DC62D32}"/>
    <cellStyle name="Normal 4 2 4 2 3" xfId="2776" xr:uid="{00000000-0005-0000-0000-0000C8050000}"/>
    <cellStyle name="Normal 4 2 4 2 3 2" xfId="3313" xr:uid="{00000000-0005-0000-0000-0000C9050000}"/>
    <cellStyle name="Normal 4 2 4 2 3 2 2" xfId="6370" xr:uid="{3034CCE6-2921-4E19-B6FD-B1D298CB8E59}"/>
    <cellStyle name="Normal 4 2 4 2 3 2 2 2" xfId="27619" xr:uid="{225BA693-0DA8-4F0B-A53B-B11194CFE94D}"/>
    <cellStyle name="Normal 4 2 4 2 3 2 2 3" xfId="15939" xr:uid="{FF16E160-FC3D-464B-B18D-4D3E46F71D68}"/>
    <cellStyle name="Normal 4 2 4 2 3 2 3" xfId="8392" xr:uid="{8FB1FC54-74E8-4DA3-8655-887DA7849E99}"/>
    <cellStyle name="Normal 4 2 4 2 3 2 3 2" xfId="18772" xr:uid="{550E4618-083D-477F-86F6-4039DA182DE9}"/>
    <cellStyle name="Normal 4 2 4 2 3 2 4" xfId="11225" xr:uid="{2FF5B702-1560-46AD-BB2C-45570E0258DF}"/>
    <cellStyle name="Normal 4 2 4 2 3 2 4 2" xfId="21605" xr:uid="{AC194AAA-EE0A-4439-93ED-269F8CCCABC7}"/>
    <cellStyle name="Normal 4 2 4 2 3 2 5" xfId="22672" xr:uid="{6623DC24-859C-4C35-A09A-414CDFD69DB4}"/>
    <cellStyle name="Normal 4 2 4 2 3 2 6" xfId="13869" xr:uid="{BDE09925-C603-461C-94CB-8A7B94EF6F41}"/>
    <cellStyle name="Normal 4 2 4 2 3 3" xfId="4331" xr:uid="{812642AA-2F67-4D04-9730-19298251B28E}"/>
    <cellStyle name="Normal 4 2 4 2 3 3 2" xfId="9102" xr:uid="{30592C62-F469-4BB5-A47B-645FDFC4B6BF}"/>
    <cellStyle name="Normal 4 2 4 2 3 3 2 2" xfId="29145" xr:uid="{A43D4E21-EA3A-4B0C-8483-C847C1CCF7CF}"/>
    <cellStyle name="Normal 4 2 4 2 3 3 2 3" xfId="19482" xr:uid="{FFE8A291-82FB-4590-9360-9D10B30EBE60}"/>
    <cellStyle name="Normal 4 2 4 2 3 3 3" xfId="11935" xr:uid="{11B5E0CA-C911-41C9-8225-BB28855B304D}"/>
    <cellStyle name="Normal 4 2 4 2 3 3 3 2" xfId="22315" xr:uid="{D0D9BE2E-E845-408F-A1FE-0975102FD49A}"/>
    <cellStyle name="Normal 4 2 4 2 3 3 4" xfId="22890" xr:uid="{92ABD060-088C-4B16-86E2-C32F8F1874F1}"/>
    <cellStyle name="Normal 4 2 4 2 3 3 5" xfId="16649" xr:uid="{32EDD925-5E33-4629-B8F7-906615A7D0D9}"/>
    <cellStyle name="Normal 4 2 4 2 3 4" xfId="5993" xr:uid="{7E0FEAE9-697D-4CAB-8C77-FE5F637AB917}"/>
    <cellStyle name="Normal 4 2 4 2 3 4 2" xfId="26417" xr:uid="{6AF32965-CB40-4E1B-A384-F6859406EF9D}"/>
    <cellStyle name="Normal 4 2 4 2 3 4 3" xfId="15446" xr:uid="{E4AB833E-CC38-4790-9DF9-373431051397}"/>
    <cellStyle name="Normal 4 2 4 2 3 5" xfId="7899" xr:uid="{CEA57206-BF81-4A5C-B62A-E54E6CF77200}"/>
    <cellStyle name="Normal 4 2 4 2 3 5 2" xfId="18279" xr:uid="{2486CE3D-79C5-4516-99C1-FD27BC917075}"/>
    <cellStyle name="Normal 4 2 4 2 3 6" xfId="10732" xr:uid="{50EE12FB-49FF-476E-BE79-8D8770D0E190}"/>
    <cellStyle name="Normal 4 2 4 2 3 6 2" xfId="21112" xr:uid="{AF64C935-7421-4998-8763-FC34486390AD}"/>
    <cellStyle name="Normal 4 2 4 2 3 7" xfId="22648" xr:uid="{ED92971D-D461-49A0-A131-B7FD85763F17}"/>
    <cellStyle name="Normal 4 2 4 2 3 8" xfId="13228" xr:uid="{A611D601-F0E9-425F-AB32-0EA5A12CFE9A}"/>
    <cellStyle name="Normal 4 2 4 2 4" xfId="3314" xr:uid="{00000000-0005-0000-0000-0000CA050000}"/>
    <cellStyle name="Normal 4 2 4 2 4 2" xfId="4520" xr:uid="{EBF02899-363D-4B62-A808-B3044BC09E29}"/>
    <cellStyle name="Normal 4 2 4 2 4 2 2" xfId="9291" xr:uid="{7ACC878A-16A9-4172-977D-81BF61D19206}"/>
    <cellStyle name="Normal 4 2 4 2 4 2 2 2" xfId="19671" xr:uid="{D1872F77-AB94-42A4-84AE-EDBC51F3A6E0}"/>
    <cellStyle name="Normal 4 2 4 2 4 2 3" xfId="12124" xr:uid="{569EAB24-B76E-46E9-B726-5291FDA0C70C}"/>
    <cellStyle name="Normal 4 2 4 2 4 2 3 2" xfId="22504" xr:uid="{061AF932-B759-4066-8606-FAF0806E618A}"/>
    <cellStyle name="Normal 4 2 4 2 4 2 4" xfId="28074" xr:uid="{EA672EFD-D258-430E-937C-4BC693A8DE0C}"/>
    <cellStyle name="Normal 4 2 4 2 4 2 5" xfId="16838" xr:uid="{0631AB2A-381A-4A8C-9275-1424D19CBF58}"/>
    <cellStyle name="Normal 4 2 4 2 4 3" xfId="6371" xr:uid="{2ACB0DEE-7F68-473F-B9E7-87CE39C00104}"/>
    <cellStyle name="Normal 4 2 4 2 4 3 2" xfId="15940" xr:uid="{E99ED3F9-6E3E-4662-B33C-DAA5B06A64E4}"/>
    <cellStyle name="Normal 4 2 4 2 4 4" xfId="8393" xr:uid="{3B6FE961-AF3D-46E2-A45B-901CD3B1A982}"/>
    <cellStyle name="Normal 4 2 4 2 4 4 2" xfId="18773" xr:uid="{C2741261-5B1E-4A3E-9111-6B97C33F7416}"/>
    <cellStyle name="Normal 4 2 4 2 4 5" xfId="11226" xr:uid="{6BC4CB2D-BD78-4E8F-8FDD-8EE21A39A908}"/>
    <cellStyle name="Normal 4 2 4 2 4 5 2" xfId="21606" xr:uid="{0024434E-5028-4B47-ACCB-860E25A35D66}"/>
    <cellStyle name="Normal 4 2 4 2 4 6" xfId="23779" xr:uid="{5546BA34-C2F9-4A3D-911A-801708B8FC18}"/>
    <cellStyle name="Normal 4 2 4 2 4 7" xfId="13870" xr:uid="{9843B0F1-36BB-4B59-AD97-144F1B1C1F0E}"/>
    <cellStyle name="Normal 4 2 4 2 5" xfId="3309" xr:uid="{00000000-0005-0000-0000-0000CB050000}"/>
    <cellStyle name="Normal 4 2 4 2 5 2" xfId="6366" xr:uid="{2902E2AC-1B99-4252-B238-5086F32D4E9D}"/>
    <cellStyle name="Normal 4 2 4 2 5 2 2" xfId="28617" xr:uid="{362A7BD1-C6C4-4B09-9554-DD0D52E657B6}"/>
    <cellStyle name="Normal 4 2 4 2 5 2 3" xfId="15935" xr:uid="{CF7AAE41-0500-49DB-8EF9-B8C509FE47E8}"/>
    <cellStyle name="Normal 4 2 4 2 5 3" xfId="8388" xr:uid="{E296C98D-5351-40B8-834F-F7AE11C3AFCC}"/>
    <cellStyle name="Normal 4 2 4 2 5 3 2" xfId="18768" xr:uid="{BDF2FD51-EECC-41A5-B8D8-A06F223DB737}"/>
    <cellStyle name="Normal 4 2 4 2 5 4" xfId="11221" xr:uid="{32C67B06-4400-4139-937F-33EA1CEA39C1}"/>
    <cellStyle name="Normal 4 2 4 2 5 4 2" xfId="21601" xr:uid="{581DDE93-88FD-41F2-9948-C412E49B9C8A}"/>
    <cellStyle name="Normal 4 2 4 2 5 5" xfId="25566" xr:uid="{FF97EFD9-CC4F-472D-98A1-329FB1323446}"/>
    <cellStyle name="Normal 4 2 4 2 5 6" xfId="13865" xr:uid="{D43EB5C4-067F-45E0-A802-03405DAC100D}"/>
    <cellStyle name="Normal 4 2 4 2 6" xfId="2550" xr:uid="{00000000-0005-0000-0000-0000CC050000}"/>
    <cellStyle name="Normal 4 2 4 2 6 2" xfId="5821" xr:uid="{425935FD-0E62-4907-911C-E41F2F006040}"/>
    <cellStyle name="Normal 4 2 4 2 6 2 2" xfId="28036" xr:uid="{A5513BCD-E24A-4DB2-AE03-44F9719771AE}"/>
    <cellStyle name="Normal 4 2 4 2 6 2 3" xfId="15221" xr:uid="{07F338FD-F839-4E3C-99C4-6AB2B21E5AED}"/>
    <cellStyle name="Normal 4 2 4 2 6 3" xfId="7674" xr:uid="{B06AE91E-263D-4B4E-AF68-43E9E5BF1265}"/>
    <cellStyle name="Normal 4 2 4 2 6 3 2" xfId="18054" xr:uid="{2EE5CE7C-94FE-46D3-A05B-B306C33CF854}"/>
    <cellStyle name="Normal 4 2 4 2 6 4" xfId="10507" xr:uid="{16FC5834-2F35-4B6E-9609-B79E58FA3039}"/>
    <cellStyle name="Normal 4 2 4 2 6 4 2" xfId="20887" xr:uid="{2F41DFA0-7255-4962-9DC0-3E2586712447}"/>
    <cellStyle name="Normal 4 2 4 2 6 5" xfId="22850" xr:uid="{D2F25CE2-2851-4F73-8812-EB629C46D578}"/>
    <cellStyle name="Normal 4 2 4 2 6 6" xfId="12937" xr:uid="{80EFA000-D408-4BDD-83A4-401B63CA3E02}"/>
    <cellStyle name="Normal 4 2 4 2 7" xfId="2244" xr:uid="{00000000-0005-0000-0000-0000C2050000}"/>
    <cellStyle name="Normal 4 2 4 2 7 2" xfId="7370" xr:uid="{F7F1B275-66AB-4022-8265-651F51F5C17B}"/>
    <cellStyle name="Normal 4 2 4 2 7 2 2" xfId="17750" xr:uid="{7074B6A5-E76B-41F1-A4ED-D6E1DA724EE7}"/>
    <cellStyle name="Normal 4 2 4 2 7 3" xfId="10203" xr:uid="{AA56B796-9B68-4D2F-A740-E2B35951BE7A}"/>
    <cellStyle name="Normal 4 2 4 2 7 3 2" xfId="20583" xr:uid="{45CB5D69-4C00-4515-AA34-2C35CD5498F3}"/>
    <cellStyle name="Normal 4 2 4 2 7 4" xfId="25381" xr:uid="{5C36B8E6-AD19-4220-8F11-1089BFCC3729}"/>
    <cellStyle name="Normal 4 2 4 2 7 5" xfId="14917" xr:uid="{89F83DB4-8451-40E4-880F-82AA340D582C}"/>
    <cellStyle name="Normal 4 2 4 2 8" xfId="3797" xr:uid="{92B94B7A-8A75-4181-A5F0-12A617A71729}"/>
    <cellStyle name="Normal 4 2 4 2 8 2" xfId="8632" xr:uid="{3295DEAA-3E4C-40F1-94A6-40A5E974671F}"/>
    <cellStyle name="Normal 4 2 4 2 8 2 2" xfId="19012" xr:uid="{A4A7CBC2-6FB2-4F80-8CCB-A189AA545466}"/>
    <cellStyle name="Normal 4 2 4 2 8 3" xfId="11465" xr:uid="{092FD2DF-FDAA-4AFC-ADD4-54A07F16BDDE}"/>
    <cellStyle name="Normal 4 2 4 2 8 3 2" xfId="21845" xr:uid="{CF964CEC-DF7C-4824-9B75-8E453D2C7A6C}"/>
    <cellStyle name="Normal 4 2 4 2 8 4" xfId="16179" xr:uid="{708598F8-338C-40AB-9EBB-E35B994521DF}"/>
    <cellStyle name="Normal 4 2 4 2 9" xfId="5258" xr:uid="{19C31006-CBFA-424E-879C-38FA46CC37EE}"/>
    <cellStyle name="Normal 4 2 4 2 9 2" xfId="14556" xr:uid="{198AD25B-9C39-4DCE-B323-71648C5F7486}"/>
    <cellStyle name="Normal 4 2 4 3" xfId="956" xr:uid="{00000000-0005-0000-0000-00006E050000}"/>
    <cellStyle name="Normal 4 2 4 3 10" xfId="9844" xr:uid="{7980634C-EEAA-4B39-8FFA-914BAAF0CC29}"/>
    <cellStyle name="Normal 4 2 4 3 10 2" xfId="20224" xr:uid="{6B728514-C6A1-40AB-99FD-B709BFEBC66E}"/>
    <cellStyle name="Normal 4 2 4 3 11" xfId="23246" xr:uid="{2890303F-A444-48F4-997B-2BDA5BBD2609}"/>
    <cellStyle name="Normal 4 2 4 3 12" xfId="12592" xr:uid="{EB4DE55D-FA03-4AD2-9DA8-31FB62808FAF}"/>
    <cellStyle name="Normal 4 2 4 3 2" xfId="2778" xr:uid="{00000000-0005-0000-0000-0000CE050000}"/>
    <cellStyle name="Normal 4 2 4 3 2 2" xfId="3316" xr:uid="{00000000-0005-0000-0000-0000CF050000}"/>
    <cellStyle name="Normal 4 2 4 3 2 2 2" xfId="6373" xr:uid="{E50A07B0-BEE2-489E-9328-83695D23809A}"/>
    <cellStyle name="Normal 4 2 4 3 2 2 2 2" xfId="25841" xr:uid="{472F1B4B-D996-42A5-AE97-D0B5975D1982}"/>
    <cellStyle name="Normal 4 2 4 3 2 2 2 3" xfId="15942" xr:uid="{F4A97B65-CBBB-4D81-840C-1203349D4D8C}"/>
    <cellStyle name="Normal 4 2 4 3 2 2 3" xfId="8395" xr:uid="{61B68C81-9A57-46C7-AC09-69E53D88C48D}"/>
    <cellStyle name="Normal 4 2 4 3 2 2 3 2" xfId="18775" xr:uid="{68B13D81-919E-4D55-800C-81439CD569C6}"/>
    <cellStyle name="Normal 4 2 4 3 2 2 4" xfId="11228" xr:uid="{0BD21476-923E-4824-AE68-1108E11C47D3}"/>
    <cellStyle name="Normal 4 2 4 3 2 2 4 2" xfId="21608" xr:uid="{4BD11946-4B3B-4DC7-9A8B-1A09CDDBFB32}"/>
    <cellStyle name="Normal 4 2 4 3 2 2 5" xfId="22994" xr:uid="{20FBB001-AEB4-4236-8AE0-B9172F175F21}"/>
    <cellStyle name="Normal 4 2 4 3 2 2 6" xfId="13872" xr:uid="{BEA246CD-FA76-4EEA-BA5E-0099DC825D91}"/>
    <cellStyle name="Normal 4 2 4 3 2 3" xfId="4333" xr:uid="{70FD9E69-BE70-4E32-ADCD-F26EF1031737}"/>
    <cellStyle name="Normal 4 2 4 3 2 3 2" xfId="9104" xr:uid="{100E7661-CCFA-499C-BB8E-570D9B3A707D}"/>
    <cellStyle name="Normal 4 2 4 3 2 3 2 2" xfId="29147" xr:uid="{29E033BA-1F02-4D6D-814F-B5190BB6A064}"/>
    <cellStyle name="Normal 4 2 4 3 2 3 2 3" xfId="19484" xr:uid="{A6C3521C-E9B0-4EFC-A02D-68BCB64C3270}"/>
    <cellStyle name="Normal 4 2 4 3 2 3 3" xfId="11937" xr:uid="{7D859E24-DC83-412D-A9F2-3B346F54493F}"/>
    <cellStyle name="Normal 4 2 4 3 2 3 3 2" xfId="22317" xr:uid="{51A16266-628D-4559-8096-4A7C5716C82E}"/>
    <cellStyle name="Normal 4 2 4 3 2 3 4" xfId="25251" xr:uid="{8DA9FE6F-EC62-464D-9C2A-257FAB75C469}"/>
    <cellStyle name="Normal 4 2 4 3 2 3 5" xfId="16651" xr:uid="{3CF6BB31-513A-4429-A908-3D4465B49ACF}"/>
    <cellStyle name="Normal 4 2 4 3 2 4" xfId="5995" xr:uid="{C585EE5C-0C7E-4E8A-9EBC-9D4EF2C48856}"/>
    <cellStyle name="Normal 4 2 4 3 2 4 2" xfId="26669" xr:uid="{47545DB1-A879-44A8-A9D7-C66E01693FF4}"/>
    <cellStyle name="Normal 4 2 4 3 2 4 3" xfId="15448" xr:uid="{8FA7142E-13FD-4095-B363-FEBBA079393F}"/>
    <cellStyle name="Normal 4 2 4 3 2 5" xfId="7901" xr:uid="{E59910C0-C8CE-45D7-8BB1-921365E4C248}"/>
    <cellStyle name="Normal 4 2 4 3 2 5 2" xfId="18281" xr:uid="{61889791-4194-436A-AFA4-EA738B9CB93A}"/>
    <cellStyle name="Normal 4 2 4 3 2 6" xfId="10734" xr:uid="{FFB2F7C2-6EE7-42F3-9FF2-8DC2D385AAA6}"/>
    <cellStyle name="Normal 4 2 4 3 2 6 2" xfId="21114" xr:uid="{8A2E294C-E80C-446E-89C6-617A1C88DD9E}"/>
    <cellStyle name="Normal 4 2 4 3 2 7" xfId="25367" xr:uid="{3C979E4B-0444-4BCB-8C20-F21BF7A98A39}"/>
    <cellStyle name="Normal 4 2 4 3 2 8" xfId="13230" xr:uid="{6955B6A0-96C5-49EC-AECE-9F1DC348D231}"/>
    <cellStyle name="Normal 4 2 4 3 3" xfId="3317" xr:uid="{00000000-0005-0000-0000-0000D0050000}"/>
    <cellStyle name="Normal 4 2 4 3 3 2" xfId="4521" xr:uid="{452F2669-B5DC-43ED-B942-D6EBDB042C62}"/>
    <cellStyle name="Normal 4 2 4 3 3 2 2" xfId="9292" xr:uid="{3FBD5F5F-665F-452F-93EF-157A2DBBF1A6}"/>
    <cellStyle name="Normal 4 2 4 3 3 2 2 2" xfId="29271" xr:uid="{7E93B808-D226-4A8E-B51A-B82780826BD8}"/>
    <cellStyle name="Normal 4 2 4 3 3 2 2 3" xfId="19672" xr:uid="{E694131A-4781-43A4-A698-72ABD9B8FA16}"/>
    <cellStyle name="Normal 4 2 4 3 3 2 3" xfId="12125" xr:uid="{D1BCF4B3-80F5-4106-9F87-F4DC69AC2871}"/>
    <cellStyle name="Normal 4 2 4 3 3 2 3 2" xfId="22505" xr:uid="{E7DB2DAD-96C3-4485-AD62-16D728226575}"/>
    <cellStyle name="Normal 4 2 4 3 3 2 4" xfId="24878" xr:uid="{875B205B-2264-4E6B-8CD0-E13992B167CA}"/>
    <cellStyle name="Normal 4 2 4 3 3 2 5" xfId="16839" xr:uid="{24E0BF4E-6AED-40AF-A46E-61B426B2C917}"/>
    <cellStyle name="Normal 4 2 4 3 3 3" xfId="6374" xr:uid="{ECA3A690-95F0-4B75-B420-41EDABD93669}"/>
    <cellStyle name="Normal 4 2 4 3 3 3 2" xfId="26692" xr:uid="{B3F5872F-FD91-4319-B1D5-D871FE0E9206}"/>
    <cellStyle name="Normal 4 2 4 3 3 3 3" xfId="15943" xr:uid="{47A21E3D-874D-401A-9839-50F84F8E920E}"/>
    <cellStyle name="Normal 4 2 4 3 3 4" xfId="8396" xr:uid="{F19C02D7-8DC5-4E0D-BA09-0471247CCC2C}"/>
    <cellStyle name="Normal 4 2 4 3 3 4 2" xfId="18776" xr:uid="{543CCA03-FCB4-473C-AA4F-B71195258A1A}"/>
    <cellStyle name="Normal 4 2 4 3 3 5" xfId="11229" xr:uid="{48AC09F0-BAB9-4B80-A3CE-E17B4D1C7BA0}"/>
    <cellStyle name="Normal 4 2 4 3 3 5 2" xfId="21609" xr:uid="{8E76B7AC-06C0-4221-981D-E581F58FC62F}"/>
    <cellStyle name="Normal 4 2 4 3 3 6" xfId="23895" xr:uid="{7BF36CE9-B073-43AB-9892-A0943BCB676A}"/>
    <cellStyle name="Normal 4 2 4 3 3 7" xfId="13873" xr:uid="{8029D831-5042-4AD6-A5E1-0CED18B1F5B1}"/>
    <cellStyle name="Normal 4 2 4 3 4" xfId="3315" xr:uid="{00000000-0005-0000-0000-0000D1050000}"/>
    <cellStyle name="Normal 4 2 4 3 4 2" xfId="6372" xr:uid="{9DFC3F29-3736-430A-B542-2324A0EA1F82}"/>
    <cellStyle name="Normal 4 2 4 3 4 2 2" xfId="27825" xr:uid="{0A4B0E17-AEFA-4D43-9BC3-A991821EE378}"/>
    <cellStyle name="Normal 4 2 4 3 4 2 3" xfId="15941" xr:uid="{EAF7A55A-280E-4753-905E-BC552F1928D2}"/>
    <cellStyle name="Normal 4 2 4 3 4 3" xfId="8394" xr:uid="{E86F7CF2-CD6F-4DB7-9ABB-E9E1EEFC979F}"/>
    <cellStyle name="Normal 4 2 4 3 4 3 2" xfId="18774" xr:uid="{7A4A18A8-B832-4AEB-8D35-C27912FCFA5B}"/>
    <cellStyle name="Normal 4 2 4 3 4 4" xfId="11227" xr:uid="{3A26AD30-EC9F-463E-A463-C23AF88236A3}"/>
    <cellStyle name="Normal 4 2 4 3 4 4 2" xfId="21607" xr:uid="{4BEE525C-BAEF-4447-8C43-4AD1DBBC7ABF}"/>
    <cellStyle name="Normal 4 2 4 3 4 5" xfId="23203" xr:uid="{387481E8-0217-4D9E-ACC1-0A0134F28288}"/>
    <cellStyle name="Normal 4 2 4 3 4 6" xfId="13871" xr:uid="{B3D46E0D-F9A7-4D5A-8CE8-D2AAB8E1B247}"/>
    <cellStyle name="Normal 4 2 4 3 5" xfId="2593" xr:uid="{00000000-0005-0000-0000-0000D2050000}"/>
    <cellStyle name="Normal 4 2 4 3 5 2" xfId="5857" xr:uid="{6540DA4C-6EF8-475E-B40F-063D43474F28}"/>
    <cellStyle name="Normal 4 2 4 3 5 2 2" xfId="25908" xr:uid="{BE00B786-DECC-4F16-B902-A37A54F38A67}"/>
    <cellStyle name="Normal 4 2 4 3 5 2 3" xfId="15264" xr:uid="{02D90CFF-227E-4DA4-89FB-D4473886255B}"/>
    <cellStyle name="Normal 4 2 4 3 5 3" xfId="7717" xr:uid="{73D32EFB-44BA-467F-89E4-C29677B39BEE}"/>
    <cellStyle name="Normal 4 2 4 3 5 3 2" xfId="18097" xr:uid="{2D339902-8E18-40CA-AB08-92129A3BFFB9}"/>
    <cellStyle name="Normal 4 2 4 3 5 4" xfId="10550" xr:uid="{69470CF8-E37E-47CF-B505-27957D5B8C8C}"/>
    <cellStyle name="Normal 4 2 4 3 5 4 2" xfId="20930" xr:uid="{4AA63951-640B-4C91-AC44-4D9057252DB3}"/>
    <cellStyle name="Normal 4 2 4 3 5 5" xfId="24571" xr:uid="{5574917E-5A39-4BAB-89DC-E95C233A8071}"/>
    <cellStyle name="Normal 4 2 4 3 5 6" xfId="12980" xr:uid="{A5A747CE-AD30-4B2E-AC5B-55284CF6B1FF}"/>
    <cellStyle name="Normal 4 2 4 3 6" xfId="2359" xr:uid="{00000000-0005-0000-0000-0000CD050000}"/>
    <cellStyle name="Normal 4 2 4 3 6 2" xfId="7485" xr:uid="{258536EB-589C-4882-95FC-7FE7C3FB078A}"/>
    <cellStyle name="Normal 4 2 4 3 6 2 2" xfId="17865" xr:uid="{78D6E1BC-F4AD-471C-869D-9B211C8274AD}"/>
    <cellStyle name="Normal 4 2 4 3 6 3" xfId="10318" xr:uid="{1795E98D-1858-4E51-8516-5CA312E08E91}"/>
    <cellStyle name="Normal 4 2 4 3 6 3 2" xfId="20698" xr:uid="{BFFF2118-A297-4E22-8250-8D3F309BBCDC}"/>
    <cellStyle name="Normal 4 2 4 3 6 4" xfId="24041" xr:uid="{4B2ECA22-7162-4B4E-9675-47FF2997767C}"/>
    <cellStyle name="Normal 4 2 4 3 6 5" xfId="15032" xr:uid="{2E5F23A7-93B1-46BB-B5A6-52CF70AFEEC1}"/>
    <cellStyle name="Normal 4 2 4 3 7" xfId="3896" xr:uid="{407F759E-344C-46F4-B726-31C28228A117}"/>
    <cellStyle name="Normal 4 2 4 3 7 2" xfId="8727" xr:uid="{29F472D2-E110-4D88-9F61-E13E5FA9C81B}"/>
    <cellStyle name="Normal 4 2 4 3 7 2 2" xfId="19107" xr:uid="{2284EC89-07AC-411D-82FE-34F09DF7D6CB}"/>
    <cellStyle name="Normal 4 2 4 3 7 3" xfId="11560" xr:uid="{CD4DEB1D-45A5-48C7-9769-59B46F61D03D}"/>
    <cellStyle name="Normal 4 2 4 3 7 3 2" xfId="21940" xr:uid="{770ADE17-99E5-4AFE-B579-1A98EE501125}"/>
    <cellStyle name="Normal 4 2 4 3 7 4" xfId="16274" xr:uid="{6FB5E671-849F-4DE7-8BF9-30A2B731599F}"/>
    <cellStyle name="Normal 4 2 4 3 8" xfId="5260" xr:uid="{5AB2208D-2ECB-46B1-A1AD-1C10EFA86D2C}"/>
    <cellStyle name="Normal 4 2 4 3 8 2" xfId="14558" xr:uid="{4386F813-09E8-4B41-BDF4-20EFB92A3414}"/>
    <cellStyle name="Normal 4 2 4 3 9" xfId="7011" xr:uid="{789A5CDE-7332-4F6B-BBF3-E319B9A8D71B}"/>
    <cellStyle name="Normal 4 2 4 3 9 2" xfId="17391" xr:uid="{0280FBB0-A649-4BD5-9490-08CDC4E0C773}"/>
    <cellStyle name="Normal 4 2 4 4" xfId="957" xr:uid="{00000000-0005-0000-0000-00006F050000}"/>
    <cellStyle name="Normal 4 2 4 4 2" xfId="3318" xr:uid="{00000000-0005-0000-0000-0000D4050000}"/>
    <cellStyle name="Normal 4 2 4 4 2 2" xfId="6375" xr:uid="{8F0A29D2-D7B3-4E56-8B87-AD49C0CD0FE5}"/>
    <cellStyle name="Normal 4 2 4 4 2 2 2" xfId="28144" xr:uid="{15F7E190-0EFB-4B46-AA08-B9FC031F951D}"/>
    <cellStyle name="Normal 4 2 4 4 2 2 3" xfId="15944" xr:uid="{487857BB-B8D6-44AB-AAD0-1E227A507C31}"/>
    <cellStyle name="Normal 4 2 4 4 2 3" xfId="8397" xr:uid="{3C143CBE-B596-4111-8A73-325C4AE99A01}"/>
    <cellStyle name="Normal 4 2 4 4 2 3 2" xfId="18777" xr:uid="{E3F37898-0DDA-4A76-BB45-32C1418C3704}"/>
    <cellStyle name="Normal 4 2 4 4 2 4" xfId="11230" xr:uid="{E3F73AD3-0682-43FA-B6BE-B1AC0C81098B}"/>
    <cellStyle name="Normal 4 2 4 4 2 4 2" xfId="21610" xr:uid="{A4317B59-8ACE-4D43-99A5-700EF431C073}"/>
    <cellStyle name="Normal 4 2 4 4 2 5" xfId="23510" xr:uid="{5D01FDC3-A29C-4A13-BF5E-B5E597BBEDD5}"/>
    <cellStyle name="Normal 4 2 4 4 2 6" xfId="13874" xr:uid="{EF4703E9-A033-4E67-A333-D632E5176286}"/>
    <cellStyle name="Normal 4 2 4 4 3" xfId="2775" xr:uid="{00000000-0005-0000-0000-0000D5050000}"/>
    <cellStyle name="Normal 4 2 4 4 3 2" xfId="5992" xr:uid="{E39637DE-8B66-4185-BED9-6C2E3B488169}"/>
    <cellStyle name="Normal 4 2 4 4 3 2 2" xfId="26671" xr:uid="{4E299BC9-8DB1-4608-9829-A2D535EA19CC}"/>
    <cellStyle name="Normal 4 2 4 4 3 2 3" xfId="15445" xr:uid="{A86BE9B4-5BF6-4AC2-845B-0F93735DE431}"/>
    <cellStyle name="Normal 4 2 4 4 3 3" xfId="7898" xr:uid="{49FB707D-5367-445B-843A-C1E85E660FEB}"/>
    <cellStyle name="Normal 4 2 4 4 3 3 2" xfId="18278" xr:uid="{CB8FFE37-A4C6-48A6-96A9-2AF7AF0CA451}"/>
    <cellStyle name="Normal 4 2 4 4 3 4" xfId="10731" xr:uid="{3CC66CFE-E550-4D08-A1AB-2B1B4982A0A6}"/>
    <cellStyle name="Normal 4 2 4 4 3 4 2" xfId="21111" xr:uid="{7E5A6ECD-BFCC-41EB-82DF-4C12E332DF0E}"/>
    <cellStyle name="Normal 4 2 4 4 3 5" xfId="23581" xr:uid="{D9A6BF4D-F8C7-42C0-8A5E-D7AA8EA7777E}"/>
    <cellStyle name="Normal 4 2 4 4 3 6" xfId="13227" xr:uid="{A90A061A-B369-4680-847B-0A783306D795}"/>
    <cellStyle name="Normal 4 2 4 4 4" xfId="4187" xr:uid="{37541807-A374-4414-A8FC-CA3014A4BA8C}"/>
    <cellStyle name="Normal 4 2 4 4 4 2" xfId="8958" xr:uid="{E638087D-DBF0-408F-9269-238EAE4FDAD1}"/>
    <cellStyle name="Normal 4 2 4 4 4 2 2" xfId="19338" xr:uid="{82C4527E-C1FD-4226-B7E8-DBAACF9A92D8}"/>
    <cellStyle name="Normal 4 2 4 4 4 3" xfId="11791" xr:uid="{C2E290E2-01AD-4948-8E08-B7B63F83A8DE}"/>
    <cellStyle name="Normal 4 2 4 4 4 3 2" xfId="22171" xr:uid="{C48759BE-054B-4476-9F46-1DE0B3D590AF}"/>
    <cellStyle name="Normal 4 2 4 4 4 4" xfId="23087" xr:uid="{49F7775F-FA77-45F2-A31A-5733512B8D0F}"/>
    <cellStyle name="Normal 4 2 4 4 4 5" xfId="16505" xr:uid="{602C9A63-5940-4C18-8981-5534B09B89AD}"/>
    <cellStyle name="Normal 4 2 4 4 5" xfId="5261" xr:uid="{1319BDE0-2551-4B68-9802-4AF23C378265}"/>
    <cellStyle name="Normal 4 2 4 4 5 2" xfId="14559" xr:uid="{506F6334-74C2-4EB3-B6D2-460CE5A593E1}"/>
    <cellStyle name="Normal 4 2 4 4 6" xfId="7012" xr:uid="{1FD27AA7-1AC6-427C-87A2-0A63C3C06FDA}"/>
    <cellStyle name="Normal 4 2 4 4 6 2" xfId="17392" xr:uid="{B84107C5-AF48-4DF1-B84D-7E20783158E9}"/>
    <cellStyle name="Normal 4 2 4 4 7" xfId="9845" xr:uid="{F632BA21-DE08-4DDC-BDE3-5FFF9D26B162}"/>
    <cellStyle name="Normal 4 2 4 4 7 2" xfId="20225" xr:uid="{BDE3FB14-5D7D-4075-8FDC-057441F77C7D}"/>
    <cellStyle name="Normal 4 2 4 4 8" xfId="23798" xr:uid="{4AD55E4F-86CD-4A1A-86B9-10820CEB76B6}"/>
    <cellStyle name="Normal 4 2 4 4 9" xfId="12750" xr:uid="{DC1691DB-C08E-4886-BA52-B7506B2A424A}"/>
    <cellStyle name="Normal 4 2 4 5" xfId="3319" xr:uid="{00000000-0005-0000-0000-0000D6050000}"/>
    <cellStyle name="Normal 4 2 4 5 2" xfId="4522" xr:uid="{0E8E5B39-AFE5-4CA4-91C7-A3464D3F00BB}"/>
    <cellStyle name="Normal 4 2 4 5 2 2" xfId="9293" xr:uid="{D591BF78-F04D-47D5-928F-52D8E541F8AB}"/>
    <cellStyle name="Normal 4 2 4 5 2 2 2" xfId="29272" xr:uid="{E258C256-3FE8-4006-AD74-D535CAB304C6}"/>
    <cellStyle name="Normal 4 2 4 5 2 2 3" xfId="19673" xr:uid="{F7F64A4D-2122-45F6-82E2-5BE09EFD026C}"/>
    <cellStyle name="Normal 4 2 4 5 2 3" xfId="12126" xr:uid="{5847B0E9-E996-4C29-941D-70FE8A368C53}"/>
    <cellStyle name="Normal 4 2 4 5 2 3 2" xfId="22506" xr:uid="{B14B6018-F271-4684-8764-3ACE4519415E}"/>
    <cellStyle name="Normal 4 2 4 5 2 4" xfId="23306" xr:uid="{CCA219FC-92C2-4C0C-BF3E-6F6BEBE0DE9F}"/>
    <cellStyle name="Normal 4 2 4 5 2 5" xfId="16840" xr:uid="{CF25A3E3-5418-4DC1-9C6E-A406DC03D001}"/>
    <cellStyle name="Normal 4 2 4 5 3" xfId="6376" xr:uid="{256B6FAA-C2C9-4ACE-B9C7-6FC9B51CDB96}"/>
    <cellStyle name="Normal 4 2 4 5 3 2" xfId="27141" xr:uid="{70BFEA5C-4E6C-4F46-95C9-B5C80A30C9F4}"/>
    <cellStyle name="Normal 4 2 4 5 3 3" xfId="15945" xr:uid="{743BA6B8-A56E-4CBB-9753-736E70BD010B}"/>
    <cellStyle name="Normal 4 2 4 5 4" xfId="8398" xr:uid="{3570482D-F52B-470B-89CD-2CD3F4ABBB04}"/>
    <cellStyle name="Normal 4 2 4 5 4 2" xfId="18778" xr:uid="{2BC47C64-585F-462F-AF3E-C7AF3A226651}"/>
    <cellStyle name="Normal 4 2 4 5 5" xfId="11231" xr:uid="{1C6947AC-084A-43D7-9915-2206CA974BD9}"/>
    <cellStyle name="Normal 4 2 4 5 5 2" xfId="21611" xr:uid="{559AE209-05D8-4985-B557-0D438344104A}"/>
    <cellStyle name="Normal 4 2 4 5 6" xfId="23980" xr:uid="{664207EE-4914-4965-9834-53028B4545F1}"/>
    <cellStyle name="Normal 4 2 4 5 7" xfId="13875" xr:uid="{0277DFB1-73A2-4180-A054-EB5BD2A38890}"/>
    <cellStyle name="Normal 4 2 4 6" xfId="2933" xr:uid="{00000000-0005-0000-0000-0000D7050000}"/>
    <cellStyle name="Normal 4 2 4 6 2" xfId="6112" xr:uid="{C3DED480-E875-415D-B2C5-2357CB13D6CB}"/>
    <cellStyle name="Normal 4 2 4 6 2 2" xfId="28596" xr:uid="{E6CCCEB0-5E6C-474F-83E3-B0858B991066}"/>
    <cellStyle name="Normal 4 2 4 6 2 3" xfId="15590" xr:uid="{4E4B3070-74E1-4F0F-AA9D-7F9455C98DCE}"/>
    <cellStyle name="Normal 4 2 4 6 3" xfId="8043" xr:uid="{CF045047-FE2E-438C-A3AF-36CFCCD81394}"/>
    <cellStyle name="Normal 4 2 4 6 3 2" xfId="18423" xr:uid="{6974ED14-239E-4C96-B588-6D4C3D4FAC53}"/>
    <cellStyle name="Normal 4 2 4 6 4" xfId="10876" xr:uid="{271A16A4-2E4D-4EDB-B60B-F37169EF597F}"/>
    <cellStyle name="Normal 4 2 4 6 4 2" xfId="21256" xr:uid="{E48D12CF-779A-4ED9-8B8B-FF952051B37A}"/>
    <cellStyle name="Normal 4 2 4 6 5" xfId="24061" xr:uid="{B8F51B56-D343-4566-AA4C-10BF28E83B0A}"/>
    <cellStyle name="Normal 4 2 4 6 6" xfId="13448" xr:uid="{77F5DE15-377E-43E2-AD6E-5E17F1ADD0A4}"/>
    <cellStyle name="Normal 4 2 4 7" xfId="2490" xr:uid="{00000000-0005-0000-0000-0000D8050000}"/>
    <cellStyle name="Normal 4 2 4 7 2" xfId="5774" xr:uid="{F018ECED-5A6F-4447-9A54-9EE76DDBE63F}"/>
    <cellStyle name="Normal 4 2 4 7 2 2" xfId="26493" xr:uid="{20CD0C60-F007-4614-9B70-9A17FB6DFF1D}"/>
    <cellStyle name="Normal 4 2 4 7 2 3" xfId="15161" xr:uid="{E1E7917D-0F93-4527-AE06-FB2AF4482F01}"/>
    <cellStyle name="Normal 4 2 4 7 3" xfId="7614" xr:uid="{6514BE92-1F04-4928-8709-D85A419C7015}"/>
    <cellStyle name="Normal 4 2 4 7 3 2" xfId="17994" xr:uid="{9CEE5451-D453-4DDB-9594-21DEED4014B7}"/>
    <cellStyle name="Normal 4 2 4 7 4" xfId="10447" xr:uid="{38B26B3D-726D-459F-AF2C-ECD1E29A4E39}"/>
    <cellStyle name="Normal 4 2 4 7 4 2" xfId="20827" xr:uid="{1E7E024D-C69D-493A-99B3-BA694475E263}"/>
    <cellStyle name="Normal 4 2 4 7 5" xfId="23757" xr:uid="{3E8674F5-2E40-4193-BA4B-289E887374FE}"/>
    <cellStyle name="Normal 4 2 4 7 6" xfId="12877" xr:uid="{36D69116-BF77-4B1C-AEC5-5834A30DC7E7}"/>
    <cellStyle name="Normal 4 2 4 8" xfId="2184" xr:uid="{00000000-0005-0000-0000-0000C1050000}"/>
    <cellStyle name="Normal 4 2 4 8 2" xfId="7310" xr:uid="{F12A16AD-7B72-415C-9FDB-084D86B3C010}"/>
    <cellStyle name="Normal 4 2 4 8 2 2" xfId="17690" xr:uid="{5429233F-C9A4-4E27-A5B1-9C96FFE0F1DC}"/>
    <cellStyle name="Normal 4 2 4 8 3" xfId="10143" xr:uid="{81ABF9DE-FCB1-4960-BBE8-9EDEB58738B3}"/>
    <cellStyle name="Normal 4 2 4 8 3 2" xfId="20523" xr:uid="{CEF406A1-D7FF-40FB-86B1-E3777551BBAD}"/>
    <cellStyle name="Normal 4 2 4 8 4" xfId="23695" xr:uid="{991D425F-ED78-4AF1-A784-690BB22855BD}"/>
    <cellStyle name="Normal 4 2 4 8 5" xfId="14857" xr:uid="{F13E48C5-0826-4DBF-9B5F-E3424307332A}"/>
    <cellStyle name="Normal 4 2 4 9" xfId="3980" xr:uid="{45AF6E9E-6287-4168-9448-70EA475F6D56}"/>
    <cellStyle name="Normal 4 2 4 9 2" xfId="8803" xr:uid="{96A98EB3-8991-4181-A17C-6603F625A4A6}"/>
    <cellStyle name="Normal 4 2 4 9 2 2" xfId="19183" xr:uid="{8BBAFF3B-41EF-46F1-A4FD-B9358D20F12A}"/>
    <cellStyle name="Normal 4 2 4 9 3" xfId="11636" xr:uid="{23034033-ACF7-4415-A7E9-1BCB1E9700BD}"/>
    <cellStyle name="Normal 4 2 4 9 3 2" xfId="22016" xr:uid="{B28099F8-D03B-4A07-9886-76653D588664}"/>
    <cellStyle name="Normal 4 2 4 9 4" xfId="16350" xr:uid="{A710A958-0260-4144-B2F9-F9DE1EBA01CF}"/>
    <cellStyle name="Normal 4 2 5" xfId="958" xr:uid="{00000000-0005-0000-0000-000070050000}"/>
    <cellStyle name="Normal 4 2 5 10" xfId="5262" xr:uid="{0CBE73A5-7193-4D2C-A908-00C86B036AD4}"/>
    <cellStyle name="Normal 4 2 5 10 2" xfId="14560" xr:uid="{A731E1B3-3F9F-4889-B99A-0145435E747A}"/>
    <cellStyle name="Normal 4 2 5 11" xfId="7013" xr:uid="{3967B753-E8EF-48AC-83DE-54B8730320A3}"/>
    <cellStyle name="Normal 4 2 5 11 2" xfId="17393" xr:uid="{490C3C79-1905-444B-A011-4DBCF704CF26}"/>
    <cellStyle name="Normal 4 2 5 12" xfId="9846" xr:uid="{33654FB9-4B74-41A2-813A-B8AE1BDE3AB7}"/>
    <cellStyle name="Normal 4 2 5 12 2" xfId="20226" xr:uid="{5AF73625-CF6A-48A5-916A-015C667A23E4}"/>
    <cellStyle name="Normal 4 2 5 13" xfId="25429" xr:uid="{8BAE80AC-F656-4AEE-B7FB-D550FE15D202}"/>
    <cellStyle name="Normal 4 2 5 14" xfId="12449" xr:uid="{146E16A4-1DDA-401D-A374-6B4A02EC93AD}"/>
    <cellStyle name="Normal 4 2 5 2" xfId="959" xr:uid="{00000000-0005-0000-0000-000071050000}"/>
    <cellStyle name="Normal 4 2 5 2 10" xfId="9847" xr:uid="{B26CF3D7-1113-434C-8C60-5E5772F9ADCC}"/>
    <cellStyle name="Normal 4 2 5 2 10 2" xfId="20227" xr:uid="{15613978-8531-43E1-8060-4069E3668F7C}"/>
    <cellStyle name="Normal 4 2 5 2 11" xfId="23550" xr:uid="{E140D3AB-46F1-4E88-94C1-1F97E001E18E}"/>
    <cellStyle name="Normal 4 2 5 2 12" xfId="12593" xr:uid="{3E88260C-B2CB-41BC-91B2-A4DF1C1B4BA0}"/>
    <cellStyle name="Normal 4 2 5 2 2" xfId="960" xr:uid="{00000000-0005-0000-0000-000072050000}"/>
    <cellStyle name="Normal 4 2 5 2 2 2" xfId="3321" xr:uid="{00000000-0005-0000-0000-0000DC050000}"/>
    <cellStyle name="Normal 4 2 5 2 2 2 2" xfId="6378" xr:uid="{B770ADED-9101-408A-83A1-B924951FF274}"/>
    <cellStyle name="Normal 4 2 5 2 2 2 2 2" xfId="28265" xr:uid="{C74EC279-60EC-4E28-A305-0DCD07AF538C}"/>
    <cellStyle name="Normal 4 2 5 2 2 2 2 3" xfId="26683" xr:uid="{C3478ABA-1720-4FAC-8FED-923AEB8466D0}"/>
    <cellStyle name="Normal 4 2 5 2 2 2 2 4" xfId="15947" xr:uid="{7C2475F4-8D89-4CA3-8E9E-C24BB1B3C501}"/>
    <cellStyle name="Normal 4 2 5 2 2 2 3" xfId="8400" xr:uid="{C22CFE14-56FC-4F3C-AF93-DD42ECF197AC}"/>
    <cellStyle name="Normal 4 2 5 2 2 2 3 2" xfId="28905" xr:uid="{57FFE5EE-767B-4502-97BB-CDFC96E7FA7D}"/>
    <cellStyle name="Normal 4 2 5 2 2 2 3 3" xfId="18780" xr:uid="{EC3C5B6E-4CC2-4105-9791-A067BF9E0F15}"/>
    <cellStyle name="Normal 4 2 5 2 2 2 4" xfId="11233" xr:uid="{E2E5DE9D-117A-48A6-81CD-2FA1A7C81124}"/>
    <cellStyle name="Normal 4 2 5 2 2 2 4 2" xfId="21613" xr:uid="{2AA75FDA-06FB-4904-BDD8-843D86CA359A}"/>
    <cellStyle name="Normal 4 2 5 2 2 2 5" xfId="22737" xr:uid="{BE7C205A-0BA3-4733-A7F0-821BF620A085}"/>
    <cellStyle name="Normal 4 2 5 2 2 2 6" xfId="13877" xr:uid="{D2F893E2-3F1E-4A3F-9EB0-404D65F01C6D}"/>
    <cellStyle name="Normal 4 2 5 2 2 3" xfId="4335" xr:uid="{5BE6B68A-7B10-4B7E-854E-6FFB4FFE172B}"/>
    <cellStyle name="Normal 4 2 5 2 2 3 2" xfId="9106" xr:uid="{1302051A-ABE6-4175-AA37-19EB6E160850}"/>
    <cellStyle name="Normal 4 2 5 2 2 3 2 2" xfId="29149" xr:uid="{99041798-5A95-422D-AE30-E4AE237CFDBC}"/>
    <cellStyle name="Normal 4 2 5 2 2 3 2 3" xfId="19486" xr:uid="{3C106315-F70B-4A49-A801-9FBE3D5B27D2}"/>
    <cellStyle name="Normal 4 2 5 2 2 3 3" xfId="11939" xr:uid="{86EFA8A8-BEE4-47A3-AF34-8FFF9C28A589}"/>
    <cellStyle name="Normal 4 2 5 2 2 3 3 2" xfId="22319" xr:uid="{EF63205B-BB47-4CBB-BE9E-5BC10AEF294F}"/>
    <cellStyle name="Normal 4 2 5 2 2 3 4" xfId="25216" xr:uid="{19DF6725-F748-4B6D-90AD-46D9D3FFDDBE}"/>
    <cellStyle name="Normal 4 2 5 2 2 3 5" xfId="16653" xr:uid="{92D965AF-E9A9-4832-A5CA-A4A2669210C2}"/>
    <cellStyle name="Normal 4 2 5 2 2 4" xfId="5264" xr:uid="{2276ACD1-E7D6-4418-A080-980DEAE92B44}"/>
    <cellStyle name="Normal 4 2 5 2 2 4 2" xfId="25996" xr:uid="{CE44DA71-1C40-4684-8046-9C67712C9040}"/>
    <cellStyle name="Normal 4 2 5 2 2 4 3" xfId="14562" xr:uid="{EC1BC237-9119-4647-97ED-878B17EF3299}"/>
    <cellStyle name="Normal 4 2 5 2 2 5" xfId="7015" xr:uid="{19BD68A2-67CA-4449-AA4B-DDBA978C8675}"/>
    <cellStyle name="Normal 4 2 5 2 2 5 2" xfId="17395" xr:uid="{F9B737A5-8B7A-461F-8D10-F24CC8DCE17C}"/>
    <cellStyle name="Normal 4 2 5 2 2 6" xfId="9848" xr:uid="{1CBAEAD7-2B41-4B13-B4C6-ACEE43A54F72}"/>
    <cellStyle name="Normal 4 2 5 2 2 6 2" xfId="20228" xr:uid="{173F5588-FDB3-4B71-B930-4E0584D44597}"/>
    <cellStyle name="Normal 4 2 5 2 2 7" xfId="25502" xr:uid="{D33929E5-E0B8-4C10-91F3-31EBD339EBD4}"/>
    <cellStyle name="Normal 4 2 5 2 2 8" xfId="13232" xr:uid="{4F9CECE8-EB50-49F4-9389-259541B4B9EF}"/>
    <cellStyle name="Normal 4 2 5 2 3" xfId="3322" xr:uid="{00000000-0005-0000-0000-0000DD050000}"/>
    <cellStyle name="Normal 4 2 5 2 3 2" xfId="4523" xr:uid="{347C5674-4DFD-40C4-B12F-56BE80C5BE4E}"/>
    <cellStyle name="Normal 4 2 5 2 3 2 2" xfId="9294" xr:uid="{3F581F5C-90FA-474F-BF10-5137BEAE4725}"/>
    <cellStyle name="Normal 4 2 5 2 3 2 2 2" xfId="29273" xr:uid="{0CBB4331-0319-490B-B15B-9200E81CA6A4}"/>
    <cellStyle name="Normal 4 2 5 2 3 2 2 3" xfId="19674" xr:uid="{838DF7E9-BA6F-4FBF-B781-FB2858570C60}"/>
    <cellStyle name="Normal 4 2 5 2 3 2 3" xfId="12127" xr:uid="{7FABD496-6C93-4FDA-A3DD-F96ABDEEAAC0}"/>
    <cellStyle name="Normal 4 2 5 2 3 2 3 2" xfId="22507" xr:uid="{35BD0BB6-0B4C-4E1B-A833-D8A806597684}"/>
    <cellStyle name="Normal 4 2 5 2 3 2 4" xfId="25654" xr:uid="{F9AED57B-FB20-4B83-AFC5-9B9BF17A3DBE}"/>
    <cellStyle name="Normal 4 2 5 2 3 2 5" xfId="16841" xr:uid="{2D5ADDA7-B3A4-4C7D-939C-F6084C4E276A}"/>
    <cellStyle name="Normal 4 2 5 2 3 3" xfId="6379" xr:uid="{CD6C82C8-A74A-433D-B39F-B9C161BA02EE}"/>
    <cellStyle name="Normal 4 2 5 2 3 3 2" xfId="28289" xr:uid="{B9A18EF6-7C90-4427-ADEF-358CCBDACFD6}"/>
    <cellStyle name="Normal 4 2 5 2 3 3 3" xfId="15948" xr:uid="{BE577C5B-C10E-446F-8688-350CADE73FEF}"/>
    <cellStyle name="Normal 4 2 5 2 3 4" xfId="8401" xr:uid="{9718EDC0-0073-4EC3-B6B9-540CB1B96F41}"/>
    <cellStyle name="Normal 4 2 5 2 3 4 2" xfId="18781" xr:uid="{ACEE0FCB-F137-469D-8B77-9CB741FA1AC7}"/>
    <cellStyle name="Normal 4 2 5 2 3 5" xfId="11234" xr:uid="{5AE48A34-F6DB-4551-BA3E-857436778BD5}"/>
    <cellStyle name="Normal 4 2 5 2 3 5 2" xfId="21614" xr:uid="{A40392E5-DC6A-4C8D-8E01-AF1046A67A4D}"/>
    <cellStyle name="Normal 4 2 5 2 3 6" xfId="22756" xr:uid="{C5EB7D95-B669-4759-BF56-E246B3848CF9}"/>
    <cellStyle name="Normal 4 2 5 2 3 7" xfId="13878" xr:uid="{6DBC202F-6DB1-4F1E-A066-512B436B0C98}"/>
    <cellStyle name="Normal 4 2 5 2 4" xfId="3320" xr:uid="{00000000-0005-0000-0000-0000DE050000}"/>
    <cellStyle name="Normal 4 2 5 2 4 2" xfId="6377" xr:uid="{432CD6A6-AFDF-41D6-BFC3-3790A92C6F84}"/>
    <cellStyle name="Normal 4 2 5 2 4 2 2" xfId="26375" xr:uid="{82ABE11C-256E-4056-918B-A35B699AB672}"/>
    <cellStyle name="Normal 4 2 5 2 4 2 3" xfId="15946" xr:uid="{C37600C8-3ED2-440B-8690-8C3B3063BCDD}"/>
    <cellStyle name="Normal 4 2 5 2 4 3" xfId="8399" xr:uid="{E8E189F8-8F4B-4890-9701-B5D1C06B73F2}"/>
    <cellStyle name="Normal 4 2 5 2 4 3 2" xfId="18779" xr:uid="{5CAD051B-AFF1-400C-8267-4F53AB69DDA2}"/>
    <cellStyle name="Normal 4 2 5 2 4 4" xfId="11232" xr:uid="{FBA4F533-2B3C-4CCD-973C-9CAB932C23CE}"/>
    <cellStyle name="Normal 4 2 5 2 4 4 2" xfId="21612" xr:uid="{D2FC6275-5A85-4ECA-933B-0219857FE0FB}"/>
    <cellStyle name="Normal 4 2 5 2 4 5" xfId="24154" xr:uid="{D8002FA3-967C-4F90-ACC8-5D137DBF6F85}"/>
    <cellStyle name="Normal 4 2 5 2 4 6" xfId="13876" xr:uid="{D694F6F7-2BF7-4D7B-96A4-EED1281B6703}"/>
    <cellStyle name="Normal 4 2 5 2 5" xfId="2524" xr:uid="{00000000-0005-0000-0000-0000DF050000}"/>
    <cellStyle name="Normal 4 2 5 2 5 2" xfId="5800" xr:uid="{11D778BA-8E15-4019-B38A-8E52B38AEBF0}"/>
    <cellStyle name="Normal 4 2 5 2 5 2 2" xfId="25981" xr:uid="{6A9AA136-2BD0-4FBF-9ABB-282C03ECF6E4}"/>
    <cellStyle name="Normal 4 2 5 2 5 2 3" xfId="15195" xr:uid="{16AA72AB-A281-4DDC-AB5D-460210E2E450}"/>
    <cellStyle name="Normal 4 2 5 2 5 3" xfId="7648" xr:uid="{4A162BEF-2978-4CE7-BE45-90F48C2F33A4}"/>
    <cellStyle name="Normal 4 2 5 2 5 3 2" xfId="18028" xr:uid="{A9BED9A7-98A0-45A8-9F06-91AB686E446A}"/>
    <cellStyle name="Normal 4 2 5 2 5 4" xfId="10481" xr:uid="{FAACC862-64F7-4F79-A96E-E160C786ABCD}"/>
    <cellStyle name="Normal 4 2 5 2 5 4 2" xfId="20861" xr:uid="{F9F4DD29-D3C2-476C-AD88-BB91E3826189}"/>
    <cellStyle name="Normal 4 2 5 2 5 5" xfId="23974" xr:uid="{38614436-59D6-4DEC-8B43-2E00B0443410}"/>
    <cellStyle name="Normal 4 2 5 2 5 6" xfId="12911" xr:uid="{65572533-9279-4D9C-B564-FD495FB82F6F}"/>
    <cellStyle name="Normal 4 2 5 2 6" xfId="2360" xr:uid="{00000000-0005-0000-0000-0000DA050000}"/>
    <cellStyle name="Normal 4 2 5 2 6 2" xfId="7486" xr:uid="{6258D792-03F6-4DD9-BEBA-5118EF4C3843}"/>
    <cellStyle name="Normal 4 2 5 2 6 2 2" xfId="17866" xr:uid="{4E480B7B-420E-401D-A276-81C4402CB61A}"/>
    <cellStyle name="Normal 4 2 5 2 6 3" xfId="10319" xr:uid="{166DEC97-5528-433D-9E11-55CBE0AF026F}"/>
    <cellStyle name="Normal 4 2 5 2 6 3 2" xfId="20699" xr:uid="{A2F4F4BD-0514-452A-9200-A93BC546385A}"/>
    <cellStyle name="Normal 4 2 5 2 6 4" xfId="23307" xr:uid="{39990AC5-8C6B-4B0D-8798-96B022C2360D}"/>
    <cellStyle name="Normal 4 2 5 2 6 5" xfId="15033" xr:uid="{B2BFCC8C-E173-4385-9802-1DD47ED3D577}"/>
    <cellStyle name="Normal 4 2 5 2 7" xfId="3897" xr:uid="{CB65113C-B265-478E-9D02-6C0656EEE1BA}"/>
    <cellStyle name="Normal 4 2 5 2 7 2" xfId="8728" xr:uid="{F611B9F0-8701-45BA-A1D0-35AEA580EF9B}"/>
    <cellStyle name="Normal 4 2 5 2 7 2 2" xfId="19108" xr:uid="{8C51E9BE-0237-4151-B049-E10F9C4E50BC}"/>
    <cellStyle name="Normal 4 2 5 2 7 3" xfId="11561" xr:uid="{A087CB4F-BC5D-45D1-9053-01A720DEFB4C}"/>
    <cellStyle name="Normal 4 2 5 2 7 3 2" xfId="21941" xr:uid="{C1497DF3-61B4-49B1-BBCD-BCAC48179AF9}"/>
    <cellStyle name="Normal 4 2 5 2 7 4" xfId="16275" xr:uid="{CEADDF0D-E011-4200-AC7B-8AC418DCC36E}"/>
    <cellStyle name="Normal 4 2 5 2 8" xfId="5263" xr:uid="{20239CCB-D576-44EC-92EA-AE90C1783381}"/>
    <cellStyle name="Normal 4 2 5 2 8 2" xfId="14561" xr:uid="{EB0580DD-36D2-4FF5-95A1-7A591DC27CD8}"/>
    <cellStyle name="Normal 4 2 5 2 9" xfId="7014" xr:uid="{795DA4D6-C3B5-4D29-AFD2-CAB6BA65E474}"/>
    <cellStyle name="Normal 4 2 5 2 9 2" xfId="17394" xr:uid="{BC3F3C25-047F-4FC7-92EC-024B562BEF50}"/>
    <cellStyle name="Normal 4 2 5 3" xfId="961" xr:uid="{00000000-0005-0000-0000-000073050000}"/>
    <cellStyle name="Normal 4 2 5 3 10" xfId="23368" xr:uid="{79750114-A351-4CCB-867C-76DE717FA61F}"/>
    <cellStyle name="Normal 4 2 5 3 11" xfId="12751" xr:uid="{68D682AD-CD8A-4A06-B9ED-79FA4A5D9671}"/>
    <cellStyle name="Normal 4 2 5 3 2" xfId="2779" xr:uid="{00000000-0005-0000-0000-0000E1050000}"/>
    <cellStyle name="Normal 4 2 5 3 2 2" xfId="3324" xr:uid="{00000000-0005-0000-0000-0000E2050000}"/>
    <cellStyle name="Normal 4 2 5 3 2 2 2" xfId="6381" xr:uid="{C605AE42-8AF8-4194-BC12-7E70C5668458}"/>
    <cellStyle name="Normal 4 2 5 3 2 2 2 2" xfId="25934" xr:uid="{881930D7-1D5F-4EE7-99A4-6ED322AE55F4}"/>
    <cellStyle name="Normal 4 2 5 3 2 2 2 3" xfId="15950" xr:uid="{9C3F95C9-7282-4699-ABF6-D9D420A73124}"/>
    <cellStyle name="Normal 4 2 5 3 2 2 3" xfId="8403" xr:uid="{63265D94-9F3F-4751-862E-84A7C7425231}"/>
    <cellStyle name="Normal 4 2 5 3 2 2 3 2" xfId="18783" xr:uid="{87EB6427-0939-4666-98F2-B807DC62D3A7}"/>
    <cellStyle name="Normal 4 2 5 3 2 2 4" xfId="11236" xr:uid="{6D46F3E2-61ED-49DD-A7B0-4D3D5DE01971}"/>
    <cellStyle name="Normal 4 2 5 3 2 2 4 2" xfId="21616" xr:uid="{D9A396D4-C104-4104-8079-35ECEFA27857}"/>
    <cellStyle name="Normal 4 2 5 3 2 2 5" xfId="22732" xr:uid="{79BD1422-BA6E-495E-B773-5F7BDF605971}"/>
    <cellStyle name="Normal 4 2 5 3 2 2 6" xfId="13880" xr:uid="{ED7E36B9-4F50-4BEF-8561-30C24B6E9567}"/>
    <cellStyle name="Normal 4 2 5 3 2 3" xfId="4336" xr:uid="{39B36460-E5E2-499F-B81B-388D9582238E}"/>
    <cellStyle name="Normal 4 2 5 3 2 3 2" xfId="9107" xr:uid="{B92390C0-83F6-4DAD-BC04-EB8BF96EDE31}"/>
    <cellStyle name="Normal 4 2 5 3 2 3 2 2" xfId="29150" xr:uid="{070640E3-9208-4E43-A10C-1694F45BCA18}"/>
    <cellStyle name="Normal 4 2 5 3 2 3 2 3" xfId="19487" xr:uid="{7F818460-2C5F-4647-B0B0-F6EF4BED27A8}"/>
    <cellStyle name="Normal 4 2 5 3 2 3 3" xfId="11940" xr:uid="{945CD2CC-9CFA-4EC6-9F24-795824B1CA01}"/>
    <cellStyle name="Normal 4 2 5 3 2 3 3 2" xfId="22320" xr:uid="{22E56662-CC04-4231-9943-6BCB77BBCA11}"/>
    <cellStyle name="Normal 4 2 5 3 2 3 4" xfId="22642" xr:uid="{A0C14500-DB99-4ED6-9B7F-46A1EE961179}"/>
    <cellStyle name="Normal 4 2 5 3 2 3 5" xfId="16654" xr:uid="{10B3DEC3-B4E7-4C9B-AB4B-DB531B6D72E3}"/>
    <cellStyle name="Normal 4 2 5 3 2 4" xfId="5996" xr:uid="{1A0F0C4D-3DB7-4C15-A38C-F56B40761BAE}"/>
    <cellStyle name="Normal 4 2 5 3 2 4 2" xfId="26488" xr:uid="{29AFC224-D2C8-4CEC-9F58-60B5AC8080FC}"/>
    <cellStyle name="Normal 4 2 5 3 2 4 3" xfId="15449" xr:uid="{2DFD23E7-52D0-45DD-9860-4A74BC84B353}"/>
    <cellStyle name="Normal 4 2 5 3 2 5" xfId="7902" xr:uid="{E883D2D4-FF50-40C7-9722-8245DECE913C}"/>
    <cellStyle name="Normal 4 2 5 3 2 5 2" xfId="18282" xr:uid="{6B2F9257-DA6A-49DC-9D36-382C53D5F344}"/>
    <cellStyle name="Normal 4 2 5 3 2 6" xfId="10735" xr:uid="{A815C69A-3F68-4268-BC28-4657AC26A748}"/>
    <cellStyle name="Normal 4 2 5 3 2 6 2" xfId="21115" xr:uid="{EAC72D7D-689A-4F1C-B1FF-EC52E59BBEC3}"/>
    <cellStyle name="Normal 4 2 5 3 2 7" xfId="23622" xr:uid="{62CEBA34-760D-405C-B215-4548645090E9}"/>
    <cellStyle name="Normal 4 2 5 3 2 8" xfId="13233" xr:uid="{B446E305-1C65-492A-AE55-2E81932ACC2B}"/>
    <cellStyle name="Normal 4 2 5 3 3" xfId="3325" xr:uid="{00000000-0005-0000-0000-0000E3050000}"/>
    <cellStyle name="Normal 4 2 5 3 3 2" xfId="4524" xr:uid="{E5453EDB-7847-48AE-AA88-4DA4D08CB3CA}"/>
    <cellStyle name="Normal 4 2 5 3 3 2 2" xfId="9295" xr:uid="{594792DB-F602-4F9B-9710-0E8420CA1289}"/>
    <cellStyle name="Normal 4 2 5 3 3 2 2 2" xfId="29274" xr:uid="{5FD6E443-B487-4105-A522-1BD6A7BDFD1D}"/>
    <cellStyle name="Normal 4 2 5 3 3 2 2 3" xfId="19675" xr:uid="{00548E8E-C009-4C8F-B5E6-2C47547A9FC3}"/>
    <cellStyle name="Normal 4 2 5 3 3 2 3" xfId="12128" xr:uid="{55C2624A-BC5F-448E-89A1-BB428B91C339}"/>
    <cellStyle name="Normal 4 2 5 3 3 2 3 2" xfId="22508" xr:uid="{EF73F6D8-9102-4476-B85B-C502DAF53583}"/>
    <cellStyle name="Normal 4 2 5 3 3 2 4" xfId="23689" xr:uid="{AFEAA7CE-90A4-465C-836A-F5D5C5D436D2}"/>
    <cellStyle name="Normal 4 2 5 3 3 2 5" xfId="16842" xr:uid="{FA2F7731-E4AF-4871-9E36-71D90F3B9AF3}"/>
    <cellStyle name="Normal 4 2 5 3 3 3" xfId="6382" xr:uid="{B816879C-A5F2-4FEF-81E0-B90C1C1B71B1}"/>
    <cellStyle name="Normal 4 2 5 3 3 3 2" xfId="26303" xr:uid="{FF48CE8C-519D-4A38-88D4-DA1956A00C79}"/>
    <cellStyle name="Normal 4 2 5 3 3 3 3" xfId="15951" xr:uid="{5907614C-2626-4B8F-BDEA-CFD0E8F86ED4}"/>
    <cellStyle name="Normal 4 2 5 3 3 4" xfId="8404" xr:uid="{EA9A7BC6-C0E7-45EB-A8CF-4EBA6BADE169}"/>
    <cellStyle name="Normal 4 2 5 3 3 4 2" xfId="18784" xr:uid="{19191B56-EA36-4B20-AEED-830A10CAAD27}"/>
    <cellStyle name="Normal 4 2 5 3 3 5" xfId="11237" xr:uid="{C636646A-A91B-4460-BE67-329647A062AB}"/>
    <cellStyle name="Normal 4 2 5 3 3 5 2" xfId="21617" xr:uid="{6DA88660-B64C-4244-939E-63DEB00E3242}"/>
    <cellStyle name="Normal 4 2 5 3 3 6" xfId="22696" xr:uid="{AC4C5E30-F5D9-4B86-8D24-26742E4CF504}"/>
    <cellStyle name="Normal 4 2 5 3 3 7" xfId="13881" xr:uid="{C8DF9A62-7C81-4C4A-9EA7-7888785F30B1}"/>
    <cellStyle name="Normal 4 2 5 3 4" xfId="3323" xr:uid="{00000000-0005-0000-0000-0000E4050000}"/>
    <cellStyle name="Normal 4 2 5 3 4 2" xfId="6380" xr:uid="{387E779B-00CE-4EC3-892B-B2B90CA3EFE7}"/>
    <cellStyle name="Normal 4 2 5 3 4 2 2" xfId="26887" xr:uid="{A286A1A6-8CF2-4D80-8B25-D8F8DE6624FF}"/>
    <cellStyle name="Normal 4 2 5 3 4 2 3" xfId="15949" xr:uid="{37752C60-178A-4A20-9C24-8CC6E9C19ACC}"/>
    <cellStyle name="Normal 4 2 5 3 4 3" xfId="8402" xr:uid="{54A2113F-AA51-4487-952D-0029B2365B37}"/>
    <cellStyle name="Normal 4 2 5 3 4 3 2" xfId="18782" xr:uid="{3A1B1FB0-E466-42DE-9132-0C42DBD5D2D6}"/>
    <cellStyle name="Normal 4 2 5 3 4 4" xfId="11235" xr:uid="{0B0ACCC4-DB40-4733-81F6-2F736105CA80}"/>
    <cellStyle name="Normal 4 2 5 3 4 4 2" xfId="21615" xr:uid="{74A7B9B8-7A1A-454F-A977-76690D774C54}"/>
    <cellStyle name="Normal 4 2 5 3 4 5" xfId="24185" xr:uid="{A47BE7BA-D7F5-402A-AC36-51DDB649C961}"/>
    <cellStyle name="Normal 4 2 5 3 4 6" xfId="13879" xr:uid="{48A85F04-0BE0-47B5-B892-DE3379BFCC42}"/>
    <cellStyle name="Normal 4 2 5 3 5" xfId="2627" xr:uid="{00000000-0005-0000-0000-0000E5050000}"/>
    <cellStyle name="Normal 4 2 5 3 5 2" xfId="5888" xr:uid="{F9EB9A5C-A7DA-4DF2-8279-9B34F07990F0}"/>
    <cellStyle name="Normal 4 2 5 3 5 2 2" xfId="26988" xr:uid="{0D84CEF1-9AE5-410B-8E6D-1BA242AC0101}"/>
    <cellStyle name="Normal 4 2 5 3 5 2 3" xfId="15298" xr:uid="{0A4BA692-CC5E-4132-9D94-17C7477AC0CB}"/>
    <cellStyle name="Normal 4 2 5 3 5 3" xfId="7751" xr:uid="{25712DD4-1059-4CA5-9A3C-EFA115EC4468}"/>
    <cellStyle name="Normal 4 2 5 3 5 3 2" xfId="18131" xr:uid="{2E6B801A-C33C-4D75-9C90-F828E5EC0C3B}"/>
    <cellStyle name="Normal 4 2 5 3 5 4" xfId="10584" xr:uid="{B468A150-16E3-4D01-BBAB-E817329AD542}"/>
    <cellStyle name="Normal 4 2 5 3 5 4 2" xfId="20964" xr:uid="{BFCE8A20-96C1-4BCF-A6A5-A248B059E7A5}"/>
    <cellStyle name="Normal 4 2 5 3 5 5" xfId="22842" xr:uid="{ABB10640-FEDD-4C24-868F-7A8EA3B27B59}"/>
    <cellStyle name="Normal 4 2 5 3 5 6" xfId="13014" xr:uid="{220D344D-761E-4309-BD03-807ABD6DDB3A}"/>
    <cellStyle name="Normal 4 2 5 3 6" xfId="4188" xr:uid="{BC304B4B-82E9-4E7C-B296-6D65F062491B}"/>
    <cellStyle name="Normal 4 2 5 3 6 2" xfId="8959" xr:uid="{6903D274-2589-436F-A52D-2707B23AF46A}"/>
    <cellStyle name="Normal 4 2 5 3 6 2 2" xfId="19339" xr:uid="{D9D5D96A-E195-4626-94D0-384CD033A3BF}"/>
    <cellStyle name="Normal 4 2 5 3 6 3" xfId="11792" xr:uid="{C1F6140E-B44B-4175-86C0-F6252E1D6231}"/>
    <cellStyle name="Normal 4 2 5 3 6 3 2" xfId="22172" xr:uid="{34510711-65CB-48FB-8757-F6F2AA6CFE45}"/>
    <cellStyle name="Normal 4 2 5 3 6 4" xfId="24606" xr:uid="{F66BF6C3-8931-40E4-85D4-741BA5B42733}"/>
    <cellStyle name="Normal 4 2 5 3 6 5" xfId="16506" xr:uid="{8C4F2945-644E-48C4-A252-2306264F717A}"/>
    <cellStyle name="Normal 4 2 5 3 7" xfId="5265" xr:uid="{C09DB10E-1F2D-449E-B56E-05130914761F}"/>
    <cellStyle name="Normal 4 2 5 3 7 2" xfId="14563" xr:uid="{F33A083D-51F9-40EF-9E9E-66C1606CF4B3}"/>
    <cellStyle name="Normal 4 2 5 3 8" xfId="7016" xr:uid="{53721B6D-FBE2-43DF-BCCD-E6655CA3DD99}"/>
    <cellStyle name="Normal 4 2 5 3 8 2" xfId="17396" xr:uid="{072A331F-596B-4952-8436-15C6FFD85F80}"/>
    <cellStyle name="Normal 4 2 5 3 9" xfId="9849" xr:uid="{A24F73A7-1478-4E03-B26A-41F723577305}"/>
    <cellStyle name="Normal 4 2 5 3 9 2" xfId="20229" xr:uid="{66E85D27-4E42-4EE3-87C0-78058182270B}"/>
    <cellStyle name="Normal 4 2 5 4" xfId="962" xr:uid="{00000000-0005-0000-0000-000074050000}"/>
    <cellStyle name="Normal 4 2 5 4 2" xfId="3326" xr:uid="{00000000-0005-0000-0000-0000E7050000}"/>
    <cellStyle name="Normal 4 2 5 4 2 2" xfId="6383" xr:uid="{2D8A9C61-8F07-4BE3-B6CB-92BA97D88958}"/>
    <cellStyle name="Normal 4 2 5 4 2 2 2" xfId="26261" xr:uid="{FFE65A06-3AB4-4919-A981-6F99564EA57D}"/>
    <cellStyle name="Normal 4 2 5 4 2 2 3" xfId="15952" xr:uid="{BB3D1C01-5747-4DAE-B9BD-95C9518332E1}"/>
    <cellStyle name="Normal 4 2 5 4 2 3" xfId="8405" xr:uid="{C8EA9E31-80AB-44C4-A0ED-22532E9C6E9A}"/>
    <cellStyle name="Normal 4 2 5 4 2 3 2" xfId="18785" xr:uid="{6C8F56C3-F9D8-4581-A2A6-9B795558E906}"/>
    <cellStyle name="Normal 4 2 5 4 2 4" xfId="11238" xr:uid="{6658D817-0906-49C9-A476-79B6586D018E}"/>
    <cellStyle name="Normal 4 2 5 4 2 4 2" xfId="21618" xr:uid="{40772340-F376-4654-B687-93962604834C}"/>
    <cellStyle name="Normal 4 2 5 4 2 5" xfId="23349" xr:uid="{A7470EB6-7774-4F99-ADA4-26A6B94C1DE6}"/>
    <cellStyle name="Normal 4 2 5 4 2 6" xfId="13882" xr:uid="{2F51F388-9219-431B-84AF-102469B74FD8}"/>
    <cellStyle name="Normal 4 2 5 4 3" xfId="4334" xr:uid="{F79196D7-441F-4273-8A49-2B180DFCA0FD}"/>
    <cellStyle name="Normal 4 2 5 4 3 2" xfId="9105" xr:uid="{CEE77492-61F9-4417-BAFD-C519B7073992}"/>
    <cellStyle name="Normal 4 2 5 4 3 2 2" xfId="29148" xr:uid="{5DF036F2-C522-4BE5-89DB-31C26EA17703}"/>
    <cellStyle name="Normal 4 2 5 4 3 2 3" xfId="19485" xr:uid="{C968488D-217B-48EF-8AB1-EE20461C5AB5}"/>
    <cellStyle name="Normal 4 2 5 4 3 3" xfId="11938" xr:uid="{DC646F8A-CF8E-4E4C-AABB-920E1ABA1CAC}"/>
    <cellStyle name="Normal 4 2 5 4 3 3 2" xfId="22318" xr:uid="{90E7123E-3C95-4430-B5F5-CAEF48BF0651}"/>
    <cellStyle name="Normal 4 2 5 4 3 4" xfId="24548" xr:uid="{B08EFD12-EDA2-48E2-8B12-53A8A0C19493}"/>
    <cellStyle name="Normal 4 2 5 4 3 5" xfId="16652" xr:uid="{FC7ABEB3-79E1-40C6-809F-C09973868853}"/>
    <cellStyle name="Normal 4 2 5 4 4" xfId="5266" xr:uid="{90636868-3CBD-43CF-9E0C-16942A9F471A}"/>
    <cellStyle name="Normal 4 2 5 4 4 2" xfId="27535" xr:uid="{9BB7A04A-111A-48BD-950A-D4021D2D8F4B}"/>
    <cellStyle name="Normal 4 2 5 4 4 3" xfId="14564" xr:uid="{F358DA77-44A8-4EA2-97FD-95B69369D8E1}"/>
    <cellStyle name="Normal 4 2 5 4 5" xfId="7017" xr:uid="{180F0E22-7AF7-42B8-9CAF-B98E3A758FB0}"/>
    <cellStyle name="Normal 4 2 5 4 5 2" xfId="17397" xr:uid="{E5377EE4-82A2-4E2C-B29F-B7FAA78461F2}"/>
    <cellStyle name="Normal 4 2 5 4 6" xfId="9850" xr:uid="{EE520D22-54F9-4A56-882D-EDD964009DA5}"/>
    <cellStyle name="Normal 4 2 5 4 6 2" xfId="20230" xr:uid="{3E91A0AC-E69E-438A-BEC3-6BC5C92BA4B4}"/>
    <cellStyle name="Normal 4 2 5 4 7" xfId="23686" xr:uid="{F8AB6D34-FDEA-4429-8542-10CAF464858D}"/>
    <cellStyle name="Normal 4 2 5 4 8" xfId="13231" xr:uid="{52DFCB45-735F-4B62-8392-014FB9CBE2FC}"/>
    <cellStyle name="Normal 4 2 5 5" xfId="3327" xr:uid="{00000000-0005-0000-0000-0000E8050000}"/>
    <cellStyle name="Normal 4 2 5 5 2" xfId="4525" xr:uid="{6D8784FB-DF71-4A83-8BDB-B3BDE7149BF9}"/>
    <cellStyle name="Normal 4 2 5 5 2 2" xfId="9296" xr:uid="{939521D8-ADC4-43CB-94FA-F0819C3406E9}"/>
    <cellStyle name="Normal 4 2 5 5 2 2 2" xfId="29275" xr:uid="{19DF4257-E43C-469F-9C16-B24162758384}"/>
    <cellStyle name="Normal 4 2 5 5 2 2 3" xfId="19676" xr:uid="{A5E31672-4691-46A0-B679-F339810D17C6}"/>
    <cellStyle name="Normal 4 2 5 5 2 3" xfId="12129" xr:uid="{99A63C92-0408-437E-9FB4-E8FC1C9FCFAA}"/>
    <cellStyle name="Normal 4 2 5 5 2 3 2" xfId="22509" xr:uid="{67C58881-5862-41EE-9DD7-947707FCFD34}"/>
    <cellStyle name="Normal 4 2 5 5 2 4" xfId="22985" xr:uid="{A8AA8306-3676-4E55-A536-A97B78DC1C8C}"/>
    <cellStyle name="Normal 4 2 5 5 2 5" xfId="16843" xr:uid="{F53A3395-D366-43D3-947A-A5C3B26D2711}"/>
    <cellStyle name="Normal 4 2 5 5 3" xfId="6384" xr:uid="{7B8F94D8-8887-4BA3-866C-407C1FBD36D0}"/>
    <cellStyle name="Normal 4 2 5 5 3 2" xfId="27816" xr:uid="{87681F70-42A7-43F7-8321-22E7CEF77D0C}"/>
    <cellStyle name="Normal 4 2 5 5 3 3" xfId="15953" xr:uid="{5AA64C3B-0F1C-42DE-B554-03458BE76FAC}"/>
    <cellStyle name="Normal 4 2 5 5 4" xfId="8406" xr:uid="{D8F9B07C-BF9A-4884-A50C-878839D29542}"/>
    <cellStyle name="Normal 4 2 5 5 4 2" xfId="18786" xr:uid="{7EE55C6F-078D-4EB4-97C4-E0C515C05408}"/>
    <cellStyle name="Normal 4 2 5 5 5" xfId="11239" xr:uid="{BEBAF8B2-74C4-45AF-8296-FB1ACA4054FD}"/>
    <cellStyle name="Normal 4 2 5 5 5 2" xfId="21619" xr:uid="{E8BDEB03-F972-4EEF-AED1-3CE2087889AB}"/>
    <cellStyle name="Normal 4 2 5 5 6" xfId="25325" xr:uid="{CD8F67A7-A3F0-427E-B834-3775BDAD38C0}"/>
    <cellStyle name="Normal 4 2 5 5 7" xfId="13883" xr:uid="{85D00D68-9ECF-44FF-A6D4-9D8CC9870C10}"/>
    <cellStyle name="Normal 4 2 5 6" xfId="2934" xr:uid="{00000000-0005-0000-0000-0000E9050000}"/>
    <cellStyle name="Normal 4 2 5 6 2" xfId="6113" xr:uid="{BE900F96-FEA2-4E30-92A8-CAE0953D3425}"/>
    <cellStyle name="Normal 4 2 5 6 2 2" xfId="27270" xr:uid="{14F8E04A-0425-4615-95E5-8CD6F3472A76}"/>
    <cellStyle name="Normal 4 2 5 6 2 3" xfId="15591" xr:uid="{02E86C8F-E312-4B22-A092-CD1A084F2D56}"/>
    <cellStyle name="Normal 4 2 5 6 3" xfId="8044" xr:uid="{FDB47C98-6356-471F-B78F-D9589B434C33}"/>
    <cellStyle name="Normal 4 2 5 6 3 2" xfId="18424" xr:uid="{ACB89726-CBF0-487C-A098-8B8203A24883}"/>
    <cellStyle name="Normal 4 2 5 6 4" xfId="10877" xr:uid="{D467590A-68A2-4185-81DF-CE6DFE8C83CB}"/>
    <cellStyle name="Normal 4 2 5 6 4 2" xfId="21257" xr:uid="{C6486E78-3A73-4F03-8C3B-96DFCE1ED896}"/>
    <cellStyle name="Normal 4 2 5 6 5" xfId="23648" xr:uid="{8E98ABBA-56EF-4EB2-8C80-C71F3B7F9032}"/>
    <cellStyle name="Normal 4 2 5 6 6" xfId="13449" xr:uid="{A84DE8E5-B24F-4345-923E-B3A2D97ACC76}"/>
    <cellStyle name="Normal 4 2 5 7" xfId="2464" xr:uid="{00000000-0005-0000-0000-0000EA050000}"/>
    <cellStyle name="Normal 4 2 5 7 2" xfId="5754" xr:uid="{B3C0D14B-390F-41E4-BDFD-0922C0DFF1F0}"/>
    <cellStyle name="Normal 4 2 5 7 2 2" xfId="27789" xr:uid="{B73C931D-43BD-471E-82AB-D8E8B2765E0C}"/>
    <cellStyle name="Normal 4 2 5 7 2 3" xfId="15135" xr:uid="{434BEB20-E85A-4B68-8FD8-E53101751DE4}"/>
    <cellStyle name="Normal 4 2 5 7 3" xfId="7588" xr:uid="{98097413-696C-4D6B-B43B-A312583BFC60}"/>
    <cellStyle name="Normal 4 2 5 7 3 2" xfId="17968" xr:uid="{91808D4E-F3DA-4DE1-806C-2787AF64E39E}"/>
    <cellStyle name="Normal 4 2 5 7 4" xfId="10421" xr:uid="{C7695EA6-FCC5-46B3-8581-BABB751203C3}"/>
    <cellStyle name="Normal 4 2 5 7 4 2" xfId="20801" xr:uid="{C91687E2-92DF-49FB-83E1-C765A8EEDC20}"/>
    <cellStyle name="Normal 4 2 5 7 5" xfId="23070" xr:uid="{47CF11B8-F3BB-4AAE-920F-7AD967892354}"/>
    <cellStyle name="Normal 4 2 5 7 6" xfId="12851" xr:uid="{A38FCE37-52D1-467C-BFAB-9EB57318F51A}"/>
    <cellStyle name="Normal 4 2 5 8" xfId="2218" xr:uid="{00000000-0005-0000-0000-0000D9050000}"/>
    <cellStyle name="Normal 4 2 5 8 2" xfId="7344" xr:uid="{4572ABC9-1896-420C-86A5-CA9F76DFAD18}"/>
    <cellStyle name="Normal 4 2 5 8 2 2" xfId="17724" xr:uid="{38E23D4E-CAE6-422B-9F2C-0834EA8B1317}"/>
    <cellStyle name="Normal 4 2 5 8 3" xfId="10177" xr:uid="{3DE857B0-E18A-4932-8D4C-3AFD4D4E0790}"/>
    <cellStyle name="Normal 4 2 5 8 3 2" xfId="20557" xr:uid="{D5152B89-6BA3-4F88-8144-44DA55D45D7C}"/>
    <cellStyle name="Normal 4 2 5 8 4" xfId="22678" xr:uid="{BF7C7BED-1E09-48AF-BDAE-3B31DE56324F}"/>
    <cellStyle name="Normal 4 2 5 8 5" xfId="14891" xr:uid="{D71B3A97-AF0F-4824-915F-65B51B64D8FB}"/>
    <cellStyle name="Normal 4 2 5 9" xfId="3981" xr:uid="{02D1CB85-E6A3-4145-AB9C-27FB597ED793}"/>
    <cellStyle name="Normal 4 2 5 9 2" xfId="8804" xr:uid="{D0323B9F-1984-415E-B9FC-A3EA0A4AA7C1}"/>
    <cellStyle name="Normal 4 2 5 9 2 2" xfId="19184" xr:uid="{7F24D07F-AB6C-4885-B430-C8903F1F7EDB}"/>
    <cellStyle name="Normal 4 2 5 9 3" xfId="11637" xr:uid="{5809E595-3478-4878-8122-F05D934B4A9B}"/>
    <cellStyle name="Normal 4 2 5 9 3 2" xfId="22017" xr:uid="{B97DDBE7-F401-4CF7-89ED-4BA7425BFDC2}"/>
    <cellStyle name="Normal 4 2 5 9 4" xfId="16351" xr:uid="{06C86599-A475-46F6-813F-4124D8A04094}"/>
    <cellStyle name="Normal 4 2 6" xfId="963" xr:uid="{00000000-0005-0000-0000-000075050000}"/>
    <cellStyle name="Normal 4 2 6 10" xfId="7018" xr:uid="{DEFFBE65-696A-4203-9BDA-4690425232DD}"/>
    <cellStyle name="Normal 4 2 6 10 2" xfId="17398" xr:uid="{0291D174-1953-4046-9ED3-0F6455134A09}"/>
    <cellStyle name="Normal 4 2 6 11" xfId="9851" xr:uid="{2DFF8B14-F295-4A73-9C97-CE02457F3E60}"/>
    <cellStyle name="Normal 4 2 6 11 2" xfId="20231" xr:uid="{DF6BB936-6B5B-4984-BAD0-AF167AF2B481}"/>
    <cellStyle name="Normal 4 2 6 12" xfId="23290" xr:uid="{0A0B5212-006E-47FF-824A-9A325E4E6528}"/>
    <cellStyle name="Normal 4 2 6 13" xfId="12432" xr:uid="{DCA0F383-9FD0-412D-95B2-3029A322B4DD}"/>
    <cellStyle name="Normal 4 2 6 2" xfId="964" xr:uid="{00000000-0005-0000-0000-000076050000}"/>
    <cellStyle name="Normal 4 2 6 2 10" xfId="9852" xr:uid="{AAF76A15-98AD-4B4E-B884-BCF135D9E71E}"/>
    <cellStyle name="Normal 4 2 6 2 10 2" xfId="20232" xr:uid="{D322F266-7F4C-4A30-80C0-03EC2326BB7A}"/>
    <cellStyle name="Normal 4 2 6 2 11" xfId="25489" xr:uid="{93B5B837-D4AE-458F-909D-9852DE494C60}"/>
    <cellStyle name="Normal 4 2 6 2 12" xfId="12594" xr:uid="{70D1879F-DFEE-439A-8114-F9F951CC7F53}"/>
    <cellStyle name="Normal 4 2 6 2 2" xfId="965" xr:uid="{00000000-0005-0000-0000-000077050000}"/>
    <cellStyle name="Normal 4 2 6 2 2 2" xfId="3329" xr:uid="{00000000-0005-0000-0000-0000EE050000}"/>
    <cellStyle name="Normal 4 2 6 2 2 2 2" xfId="6386" xr:uid="{BAC233AC-A810-4E84-B638-9230A1EF5733}"/>
    <cellStyle name="Normal 4 2 6 2 2 2 2 2" xfId="27436" xr:uid="{01FEDD6C-50A2-42AD-BAEA-5B3F2BA9B97A}"/>
    <cellStyle name="Normal 4 2 6 2 2 2 2 3" xfId="25891" xr:uid="{D370D220-E45B-4428-804E-88C734B5BA41}"/>
    <cellStyle name="Normal 4 2 6 2 2 2 2 4" xfId="15955" xr:uid="{B86B1128-6148-4733-AA93-440790B6DAC6}"/>
    <cellStyle name="Normal 4 2 6 2 2 2 3" xfId="8408" xr:uid="{13F54889-9A2A-4EAE-9E4D-B98CA4578160}"/>
    <cellStyle name="Normal 4 2 6 2 2 2 3 2" xfId="28906" xr:uid="{23A09F88-3BC4-4005-89B4-928F9EB03608}"/>
    <cellStyle name="Normal 4 2 6 2 2 2 3 3" xfId="18788" xr:uid="{FBBABA64-E424-4A9F-AA21-7B14DA85B7DB}"/>
    <cellStyle name="Normal 4 2 6 2 2 2 4" xfId="11241" xr:uid="{7408C84E-0E61-492E-ACF8-C9C3926B6747}"/>
    <cellStyle name="Normal 4 2 6 2 2 2 4 2" xfId="21621" xr:uid="{E053CD8D-E533-488E-B006-84049A8B0B14}"/>
    <cellStyle name="Normal 4 2 6 2 2 2 5" xfId="23775" xr:uid="{F2768962-D32F-4F2C-B61F-D72571688E4C}"/>
    <cellStyle name="Normal 4 2 6 2 2 2 6" xfId="13885" xr:uid="{0B2A3A0F-5995-44D1-B366-34381A1C7D8E}"/>
    <cellStyle name="Normal 4 2 6 2 2 3" xfId="4337" xr:uid="{857F86B8-95F4-4D78-8DC8-9C82D2E1F62A}"/>
    <cellStyle name="Normal 4 2 6 2 2 3 2" xfId="9108" xr:uid="{1F71B0AA-B07E-4E1B-B426-81E8CE243CCB}"/>
    <cellStyle name="Normal 4 2 6 2 2 3 2 2" xfId="29151" xr:uid="{1E8BF86F-831C-480C-922A-037576019845}"/>
    <cellStyle name="Normal 4 2 6 2 2 3 2 3" xfId="19488" xr:uid="{7D3B6463-E4B3-4766-BC1A-4E297A722C8A}"/>
    <cellStyle name="Normal 4 2 6 2 2 3 3" xfId="11941" xr:uid="{BE966F00-1B64-4BBB-9425-77D4C0A09E5B}"/>
    <cellStyle name="Normal 4 2 6 2 2 3 3 2" xfId="22321" xr:uid="{0FFB036E-9636-4239-8BEA-C670967D3303}"/>
    <cellStyle name="Normal 4 2 6 2 2 3 4" xfId="25208" xr:uid="{E1531264-CDA4-4A91-86DD-32418CD92D27}"/>
    <cellStyle name="Normal 4 2 6 2 2 3 5" xfId="16655" xr:uid="{26BB06FE-C18D-48A2-88D1-79ACDB3FEBE0}"/>
    <cellStyle name="Normal 4 2 6 2 2 4" xfId="5269" xr:uid="{845432CD-F2D3-4D76-907D-D59FA9CD2874}"/>
    <cellStyle name="Normal 4 2 6 2 2 4 2" xfId="27714" xr:uid="{A445EB11-AC63-43BA-9DB2-5C1783F44351}"/>
    <cellStyle name="Normal 4 2 6 2 2 4 3" xfId="14567" xr:uid="{A512F79D-014F-4042-B953-7D07D24825A3}"/>
    <cellStyle name="Normal 4 2 6 2 2 5" xfId="7020" xr:uid="{D760C8EB-0D87-4AC0-8888-2BA1C8E6609F}"/>
    <cellStyle name="Normal 4 2 6 2 2 5 2" xfId="17400" xr:uid="{9F4F324B-1C74-4189-84AD-6C60919BC47C}"/>
    <cellStyle name="Normal 4 2 6 2 2 6" xfId="9853" xr:uid="{1C183A3C-01F1-47A9-99F4-EA098027F5B3}"/>
    <cellStyle name="Normal 4 2 6 2 2 6 2" xfId="20233" xr:uid="{BAF14791-1445-4BFD-BB71-EA245F0BD374}"/>
    <cellStyle name="Normal 4 2 6 2 2 7" xfId="24661" xr:uid="{715982D8-8CCD-4DB3-A321-1023E28E91DD}"/>
    <cellStyle name="Normal 4 2 6 2 2 8" xfId="13235" xr:uid="{AE4511A6-6A37-451D-9339-1781BCD0E6C2}"/>
    <cellStyle name="Normal 4 2 6 2 3" xfId="3330" xr:uid="{00000000-0005-0000-0000-0000EF050000}"/>
    <cellStyle name="Normal 4 2 6 2 3 2" xfId="4526" xr:uid="{3B4A1E04-19F3-4BAC-8FB4-223D8C385833}"/>
    <cellStyle name="Normal 4 2 6 2 3 2 2" xfId="9297" xr:uid="{2643789D-BFF3-4FDE-89AE-576DAE0B7112}"/>
    <cellStyle name="Normal 4 2 6 2 3 2 2 2" xfId="29276" xr:uid="{ADC3726D-943B-4422-AA3B-312D33597F2D}"/>
    <cellStyle name="Normal 4 2 6 2 3 2 2 3" xfId="19677" xr:uid="{7F045121-FE28-46D2-8BD9-F2FD593D591E}"/>
    <cellStyle name="Normal 4 2 6 2 3 2 3" xfId="12130" xr:uid="{0E3A85B9-3D67-49A3-AC4A-3F0B11D3BE28}"/>
    <cellStyle name="Normal 4 2 6 2 3 2 3 2" xfId="22510" xr:uid="{A532BA39-5A27-49FF-B9D0-60AB1D2FC30C}"/>
    <cellStyle name="Normal 4 2 6 2 3 2 4" xfId="25729" xr:uid="{D479B867-F913-46C3-8BC5-AD701191ADBD}"/>
    <cellStyle name="Normal 4 2 6 2 3 2 5" xfId="16844" xr:uid="{5D574386-622A-4518-AF71-2749C6E6758C}"/>
    <cellStyle name="Normal 4 2 6 2 3 3" xfId="6387" xr:uid="{E3EC29E1-6B29-4691-AB1C-9E9E1E6D1FED}"/>
    <cellStyle name="Normal 4 2 6 2 3 3 2" xfId="26451" xr:uid="{EDC3EDAC-2582-499B-83E7-7013BC20D12A}"/>
    <cellStyle name="Normal 4 2 6 2 3 3 3" xfId="15956" xr:uid="{70662303-3DE4-41B2-BA67-8D3E9A6F8572}"/>
    <cellStyle name="Normal 4 2 6 2 3 4" xfId="8409" xr:uid="{BA7460BF-5E29-4C76-B10D-498E7A56FBC8}"/>
    <cellStyle name="Normal 4 2 6 2 3 4 2" xfId="18789" xr:uid="{AA8F3C40-3D91-473A-941F-906738993696}"/>
    <cellStyle name="Normal 4 2 6 2 3 5" xfId="11242" xr:uid="{895AA936-CA0C-4AD0-9B67-A23D4BBA7485}"/>
    <cellStyle name="Normal 4 2 6 2 3 5 2" xfId="21622" xr:uid="{B0D3F07F-5DD6-4BB5-8FA2-B4B5E91E4DE2}"/>
    <cellStyle name="Normal 4 2 6 2 3 6" xfId="23642" xr:uid="{FAEA117C-7D53-4795-9506-15D60D08DB14}"/>
    <cellStyle name="Normal 4 2 6 2 3 7" xfId="13886" xr:uid="{07894BF5-186F-46A5-90C3-C0E35D34DD71}"/>
    <cellStyle name="Normal 4 2 6 2 4" xfId="3328" xr:uid="{00000000-0005-0000-0000-0000F0050000}"/>
    <cellStyle name="Normal 4 2 6 2 4 2" xfId="6385" xr:uid="{1EFB95CC-F524-4CCE-B4C8-B3532779C91A}"/>
    <cellStyle name="Normal 4 2 6 2 4 2 2" xfId="27676" xr:uid="{5221F9D5-5C43-4BD8-A639-B8EAD77C4AA0}"/>
    <cellStyle name="Normal 4 2 6 2 4 2 3" xfId="15954" xr:uid="{4AA7393A-9535-46B1-AE7B-422F403D5E63}"/>
    <cellStyle name="Normal 4 2 6 2 4 3" xfId="8407" xr:uid="{BD057D78-443F-4F6A-BD3C-B805CE90C35E}"/>
    <cellStyle name="Normal 4 2 6 2 4 3 2" xfId="18787" xr:uid="{D7A8E92A-98A9-40BB-94F4-2F8B9EA5559F}"/>
    <cellStyle name="Normal 4 2 6 2 4 4" xfId="11240" xr:uid="{B77882D4-2BB8-4E51-817A-F4DFBF0C2F01}"/>
    <cellStyle name="Normal 4 2 6 2 4 4 2" xfId="21620" xr:uid="{19B015B6-C3D9-4F13-A81C-788AA33944AD}"/>
    <cellStyle name="Normal 4 2 6 2 4 5" xfId="24569" xr:uid="{9069EFC3-BB10-45D2-ACFB-9403E33DCD81}"/>
    <cellStyle name="Normal 4 2 6 2 4 6" xfId="13884" xr:uid="{4372CB72-119F-489D-BBEB-1AD6D0581791}"/>
    <cellStyle name="Normal 4 2 6 2 5" xfId="2610" xr:uid="{00000000-0005-0000-0000-0000F1050000}"/>
    <cellStyle name="Normal 4 2 6 2 5 2" xfId="5873" xr:uid="{07DD4D81-18F0-424D-AB3F-DCC8D97687DA}"/>
    <cellStyle name="Normal 4 2 6 2 5 2 2" xfId="28153" xr:uid="{0A8188F9-9BE0-4643-A3E1-78D3C7C185FA}"/>
    <cellStyle name="Normal 4 2 6 2 5 2 3" xfId="15281" xr:uid="{7DA7F9BC-5C98-4BE4-9B9A-C10CE37169CE}"/>
    <cellStyle name="Normal 4 2 6 2 5 3" xfId="7734" xr:uid="{FED3B4A8-396E-42D7-B50F-9D3B0DBCA14D}"/>
    <cellStyle name="Normal 4 2 6 2 5 3 2" xfId="18114" xr:uid="{3D2EC2C8-79D0-47C5-80A4-2811D2A4C0F5}"/>
    <cellStyle name="Normal 4 2 6 2 5 4" xfId="10567" xr:uid="{B4611E73-2207-41F3-8632-1E9574B02295}"/>
    <cellStyle name="Normal 4 2 6 2 5 4 2" xfId="20947" xr:uid="{C2CB5B8B-BB12-453B-9554-7525A2BD3805}"/>
    <cellStyle name="Normal 4 2 6 2 5 5" xfId="23499" xr:uid="{01E9226A-9A95-4F7B-B42B-1AACED1D9B86}"/>
    <cellStyle name="Normal 4 2 6 2 5 6" xfId="12997" xr:uid="{9A39D173-392B-4426-AD21-69500934C59C}"/>
    <cellStyle name="Normal 4 2 6 2 6" xfId="2361" xr:uid="{00000000-0005-0000-0000-0000EC050000}"/>
    <cellStyle name="Normal 4 2 6 2 6 2" xfId="7487" xr:uid="{36A58D09-B824-4A83-8738-F5426A950A4E}"/>
    <cellStyle name="Normal 4 2 6 2 6 2 2" xfId="17867" xr:uid="{B28F8718-5697-444D-AE82-7AF47CC92C2B}"/>
    <cellStyle name="Normal 4 2 6 2 6 3" xfId="10320" xr:uid="{3ED99E39-33F5-4F31-98CE-B9FEE95B9407}"/>
    <cellStyle name="Normal 4 2 6 2 6 3 2" xfId="20700" xr:uid="{37D94780-3B16-4555-9083-35032C5908D6}"/>
    <cellStyle name="Normal 4 2 6 2 6 4" xfId="23375" xr:uid="{1A3EA359-9DE4-4D7E-8066-FF4884B37497}"/>
    <cellStyle name="Normal 4 2 6 2 6 5" xfId="15034" xr:uid="{7F5C3E7B-8BFC-4881-9F5E-4D195B13A68F}"/>
    <cellStyle name="Normal 4 2 6 2 7" xfId="3898" xr:uid="{AA3D5DF3-B1EE-4297-AA11-BA003746AEB6}"/>
    <cellStyle name="Normal 4 2 6 2 7 2" xfId="8729" xr:uid="{53ADFC7F-9696-475D-9D78-12468888E6C4}"/>
    <cellStyle name="Normal 4 2 6 2 7 2 2" xfId="19109" xr:uid="{54C6A38B-1B82-465D-A279-513907E7CFA6}"/>
    <cellStyle name="Normal 4 2 6 2 7 3" xfId="11562" xr:uid="{6B266857-CB04-46C9-B790-0A3E49B6057C}"/>
    <cellStyle name="Normal 4 2 6 2 7 3 2" xfId="21942" xr:uid="{972EF6E0-3C28-452F-8AE8-878C81AA9467}"/>
    <cellStyle name="Normal 4 2 6 2 7 4" xfId="16276" xr:uid="{0F76F6A9-D3F2-42FB-8BF3-311F1A13DB19}"/>
    <cellStyle name="Normal 4 2 6 2 8" xfId="5268" xr:uid="{319875FB-8008-49E7-9C02-EED376AEFF7C}"/>
    <cellStyle name="Normal 4 2 6 2 8 2" xfId="14566" xr:uid="{DDF5DFE2-BAD9-4697-BDB6-C9BA65F2F991}"/>
    <cellStyle name="Normal 4 2 6 2 9" xfId="7019" xr:uid="{0F7B2D12-A05C-4F27-BE47-222BC3C4A06A}"/>
    <cellStyle name="Normal 4 2 6 2 9 2" xfId="17399" xr:uid="{CDA9802D-6A62-4039-96EA-9AB473645173}"/>
    <cellStyle name="Normal 4 2 6 3" xfId="966" xr:uid="{00000000-0005-0000-0000-000078050000}"/>
    <cellStyle name="Normal 4 2 6 3 2" xfId="3331" xr:uid="{00000000-0005-0000-0000-0000F3050000}"/>
    <cellStyle name="Normal 4 2 6 3 2 2" xfId="6388" xr:uid="{FE92993F-BAF8-4C5B-9F7C-AE05EE62D22B}"/>
    <cellStyle name="Normal 4 2 6 3 2 2 2" xfId="25676" xr:uid="{C0EE5ABE-996E-4F6B-B7AD-58B41061E466}"/>
    <cellStyle name="Normal 4 2 6 3 2 2 3" xfId="27987" xr:uid="{2F42EDBE-BC3F-4C91-BAAE-6B0948836DED}"/>
    <cellStyle name="Normal 4 2 6 3 2 2 4" xfId="15957" xr:uid="{7426F8A1-AE9F-41EA-8EA0-D58B5D52ACF8}"/>
    <cellStyle name="Normal 4 2 6 3 2 3" xfId="8410" xr:uid="{C474FC15-91E5-4D33-B0F6-A82653846DB4}"/>
    <cellStyle name="Normal 4 2 6 3 2 3 2" xfId="28907" xr:uid="{CF51905B-2ADD-40D8-A7FB-31E292C6AF88}"/>
    <cellStyle name="Normal 4 2 6 3 2 3 3" xfId="18790" xr:uid="{343A9DA3-0E4B-4C2D-9F23-ED2461D33386}"/>
    <cellStyle name="Normal 4 2 6 3 2 4" xfId="11243" xr:uid="{90FC2832-9F79-4557-BE5E-1089DDFF8350}"/>
    <cellStyle name="Normal 4 2 6 3 2 4 2" xfId="21623" xr:uid="{8DA32EF5-1CEB-4CC4-BC92-F33A8B50D9F0}"/>
    <cellStyle name="Normal 4 2 6 3 2 5" xfId="24310" xr:uid="{B6AAD285-E742-4B62-B4ED-57D839C9066F}"/>
    <cellStyle name="Normal 4 2 6 3 2 6" xfId="13887" xr:uid="{1B2BD6CC-67ED-4A93-99E0-2748B9D2A540}"/>
    <cellStyle name="Normal 4 2 6 3 3" xfId="2780" xr:uid="{00000000-0005-0000-0000-0000F4050000}"/>
    <cellStyle name="Normal 4 2 6 3 3 2" xfId="5997" xr:uid="{1684FD6E-1C2D-4B92-B5D1-821C8B9D5A9C}"/>
    <cellStyle name="Normal 4 2 6 3 3 2 2" xfId="28342" xr:uid="{7C3DF070-E185-4A69-87FA-43E27DBE019C}"/>
    <cellStyle name="Normal 4 2 6 3 3 2 3" xfId="15450" xr:uid="{77B3597A-511B-4796-85FD-53FDBEE36A9B}"/>
    <cellStyle name="Normal 4 2 6 3 3 3" xfId="7903" xr:uid="{9A99C179-EF21-47B5-92A9-F85335778B74}"/>
    <cellStyle name="Normal 4 2 6 3 3 3 2" xfId="18283" xr:uid="{82730A57-B685-428B-A2BD-50CA72A6FBD0}"/>
    <cellStyle name="Normal 4 2 6 3 3 4" xfId="10736" xr:uid="{9F70DF0B-080C-4430-B3C0-91DD352022C6}"/>
    <cellStyle name="Normal 4 2 6 3 3 4 2" xfId="21116" xr:uid="{2466BF61-16A6-4DF7-A8C3-712F105B9071}"/>
    <cellStyle name="Normal 4 2 6 3 3 5" xfId="23879" xr:uid="{8596DDE8-CBB3-4C0D-A541-2F54AE8282B1}"/>
    <cellStyle name="Normal 4 2 6 3 3 6" xfId="13234" xr:uid="{21DE1455-38A9-4019-B32C-08D8109886B2}"/>
    <cellStyle name="Normal 4 2 6 3 4" xfId="4189" xr:uid="{40606041-DA8B-4377-AA3C-F2C00702F787}"/>
    <cellStyle name="Normal 4 2 6 3 4 2" xfId="8960" xr:uid="{C66EE141-AE82-434F-B65F-361BAD69F1E6}"/>
    <cellStyle name="Normal 4 2 6 3 4 2 2" xfId="29046" xr:uid="{9382D94B-DCB1-4011-9176-F3AC01C961F4}"/>
    <cellStyle name="Normal 4 2 6 3 4 2 3" xfId="19340" xr:uid="{23366CE6-989D-4451-AD99-E1CAB3D4CF0C}"/>
    <cellStyle name="Normal 4 2 6 3 4 3" xfId="11793" xr:uid="{6C6B874E-6267-4F5F-86D1-6C14266CB4C3}"/>
    <cellStyle name="Normal 4 2 6 3 4 3 2" xfId="22173" xr:uid="{C33C7272-BA02-473F-9F73-3E5525316369}"/>
    <cellStyle name="Normal 4 2 6 3 4 4" xfId="24915" xr:uid="{D1A430FD-F708-4F93-8B88-EB63EA560D80}"/>
    <cellStyle name="Normal 4 2 6 3 4 5" xfId="16507" xr:uid="{8609A487-7754-4F40-89C8-88528592A204}"/>
    <cellStyle name="Normal 4 2 6 3 5" xfId="5270" xr:uid="{584CF36E-63D8-4E1F-B462-50FA7D66AD92}"/>
    <cellStyle name="Normal 4 2 6 3 5 2" xfId="25935" xr:uid="{26C2E12F-6534-4FBA-A1C8-87642CD37059}"/>
    <cellStyle name="Normal 4 2 6 3 5 3" xfId="14568" xr:uid="{3B8A09C0-1692-46C5-96B7-FE928EDDD8A3}"/>
    <cellStyle name="Normal 4 2 6 3 6" xfId="7021" xr:uid="{B44D897B-9503-442F-886D-E558BAF987A4}"/>
    <cellStyle name="Normal 4 2 6 3 6 2" xfId="17401" xr:uid="{03DB9A1F-E3DC-424B-8835-C0B872E74A93}"/>
    <cellStyle name="Normal 4 2 6 3 7" xfId="9854" xr:uid="{A24C2DCE-6D31-4069-BE85-1EABC0836247}"/>
    <cellStyle name="Normal 4 2 6 3 7 2" xfId="20234" xr:uid="{16F25DB6-6C13-48F7-8EEF-F305CFA7EA75}"/>
    <cellStyle name="Normal 4 2 6 3 8" xfId="23277" xr:uid="{53F1ADCD-A2B6-443C-90D0-30C7F86D4AF5}"/>
    <cellStyle name="Normal 4 2 6 3 9" xfId="12752" xr:uid="{004352A9-0DBB-4201-B860-3A2496E83A61}"/>
    <cellStyle name="Normal 4 2 6 4" xfId="967" xr:uid="{00000000-0005-0000-0000-000079050000}"/>
    <cellStyle name="Normal 4 2 6 4 2" xfId="4527" xr:uid="{DED110EA-4FF8-44EC-81CD-282E94001006}"/>
    <cellStyle name="Normal 4 2 6 4 2 2" xfId="9298" xr:uid="{0DA1CCB9-C711-4155-A334-3C6A56E58164}"/>
    <cellStyle name="Normal 4 2 6 4 2 2 2" xfId="29277" xr:uid="{B90B2C4E-6921-4B87-9274-42B9C74AD2DF}"/>
    <cellStyle name="Normal 4 2 6 4 2 2 3" xfId="19678" xr:uid="{5D0EEA66-234D-4E46-AE98-B416CEAB992B}"/>
    <cellStyle name="Normal 4 2 6 4 2 3" xfId="12131" xr:uid="{24F307D8-4CC8-4225-993F-EB795795E782}"/>
    <cellStyle name="Normal 4 2 6 4 2 3 2" xfId="22511" xr:uid="{BFF4A2C3-5869-44F5-8885-D70070B4C538}"/>
    <cellStyle name="Normal 4 2 6 4 2 4" xfId="25432" xr:uid="{A49B63E4-FA31-42C2-BDFB-FC8FAB4DB1DA}"/>
    <cellStyle name="Normal 4 2 6 4 2 5" xfId="16845" xr:uid="{151BECC0-F259-4535-9B23-B11A73E29759}"/>
    <cellStyle name="Normal 4 2 6 4 3" xfId="5271" xr:uid="{030FAB88-72EC-442A-B69B-959D39BD510A}"/>
    <cellStyle name="Normal 4 2 6 4 3 2" xfId="28015" xr:uid="{940E6B7D-174B-42BA-9111-E86BD89D0A21}"/>
    <cellStyle name="Normal 4 2 6 4 3 3" xfId="14569" xr:uid="{7709087C-7763-4E58-9AF2-9BFC0C3F1F94}"/>
    <cellStyle name="Normal 4 2 6 4 4" xfId="7022" xr:uid="{6C011319-2626-4F1A-923C-913F15298D48}"/>
    <cellStyle name="Normal 4 2 6 4 4 2" xfId="17402" xr:uid="{9A48E7CE-7C90-447D-874F-D9D1D8BC9CEC}"/>
    <cellStyle name="Normal 4 2 6 4 5" xfId="9855" xr:uid="{4AC0B897-9F0B-4935-9EE5-C071DBF6BAB3}"/>
    <cellStyle name="Normal 4 2 6 4 5 2" xfId="20235" xr:uid="{E84A4B4A-75CD-4A59-B7DF-5D11CA0F2256}"/>
    <cellStyle name="Normal 4 2 6 4 6" xfId="23675" xr:uid="{E2572290-DD8A-4041-88A8-76E5A43C2C3E}"/>
    <cellStyle name="Normal 4 2 6 4 7" xfId="13888" xr:uid="{FDD0F8A3-0BCC-477E-BBAD-878A7FAEB041}"/>
    <cellStyle name="Normal 4 2 6 5" xfId="2935" xr:uid="{00000000-0005-0000-0000-0000F6050000}"/>
    <cellStyle name="Normal 4 2 6 5 2" xfId="6114" xr:uid="{49FD57F7-0D14-41A4-BB9A-FD686BE73B14}"/>
    <cellStyle name="Normal 4 2 6 5 2 2" xfId="25665" xr:uid="{9617A641-5376-4873-B334-0A18ACE25AF7}"/>
    <cellStyle name="Normal 4 2 6 5 2 3" xfId="26828" xr:uid="{486B707A-D64E-4F41-991E-646BFC4E3308}"/>
    <cellStyle name="Normal 4 2 6 5 2 4" xfId="15592" xr:uid="{7BC0E760-E082-469C-B346-2F2688DE3869}"/>
    <cellStyle name="Normal 4 2 6 5 3" xfId="8045" xr:uid="{04086D41-E9AD-40AE-BF3A-BADDAEFD08AE}"/>
    <cellStyle name="Normal 4 2 6 5 3 2" xfId="28752" xr:uid="{070C6FAE-E5E7-403F-BD1E-5634967E85B2}"/>
    <cellStyle name="Normal 4 2 6 5 3 3" xfId="18425" xr:uid="{0FD652B7-BF6E-46EC-AE54-2D00C96B8C57}"/>
    <cellStyle name="Normal 4 2 6 5 4" xfId="10878" xr:uid="{833C2923-73FE-445C-A9CB-EDDC2620A496}"/>
    <cellStyle name="Normal 4 2 6 5 4 2" xfId="21258" xr:uid="{3822B3BA-483E-493F-9034-8BC640CD0A99}"/>
    <cellStyle name="Normal 4 2 6 5 5" xfId="23174" xr:uid="{6E0C4EA4-0CE7-4116-B59E-5195228600A9}"/>
    <cellStyle name="Normal 4 2 6 5 6" xfId="13450" xr:uid="{99AC9C3F-479A-4003-A88D-B5EC02EAB443}"/>
    <cellStyle name="Normal 4 2 6 6" xfId="2447" xr:uid="{00000000-0005-0000-0000-0000F7050000}"/>
    <cellStyle name="Normal 4 2 6 6 2" xfId="5740" xr:uid="{E78AD926-4D52-4521-A7B9-95BD7DBAD383}"/>
    <cellStyle name="Normal 4 2 6 6 2 2" xfId="27909" xr:uid="{A90D7833-AFF6-4E69-9896-A39DF4AE1AE7}"/>
    <cellStyle name="Normal 4 2 6 6 2 3" xfId="15118" xr:uid="{2616915A-7E35-44F3-9F82-326B14B23196}"/>
    <cellStyle name="Normal 4 2 6 6 3" xfId="7571" xr:uid="{E02D6971-BBD4-4B48-851B-BCCDE6302B70}"/>
    <cellStyle name="Normal 4 2 6 6 3 2" xfId="17951" xr:uid="{1C7BCFD2-81D3-417A-A632-8DD7D1A65E82}"/>
    <cellStyle name="Normal 4 2 6 6 4" xfId="10404" xr:uid="{ECFF3D03-DFA7-4425-A720-F403C59C6701}"/>
    <cellStyle name="Normal 4 2 6 6 4 2" xfId="20784" xr:uid="{99A73FA3-7F73-437D-8071-4F5B3A3C8AF7}"/>
    <cellStyle name="Normal 4 2 6 6 5" xfId="23435" xr:uid="{37C8720F-BA41-4E79-99AA-D6470235F8D2}"/>
    <cellStyle name="Normal 4 2 6 6 6" xfId="12834" xr:uid="{570C49A3-FAF4-495A-8892-2CC6AD9653A7}"/>
    <cellStyle name="Normal 4 2 6 7" xfId="2201" xr:uid="{00000000-0005-0000-0000-0000EB050000}"/>
    <cellStyle name="Normal 4 2 6 7 2" xfId="7327" xr:uid="{EBE469A9-310C-4141-944D-1CC1B26602A5}"/>
    <cellStyle name="Normal 4 2 6 7 2 2" xfId="17707" xr:uid="{1B9B7FBB-2472-47EE-AF99-0BCDBA0F2444}"/>
    <cellStyle name="Normal 4 2 6 7 3" xfId="10160" xr:uid="{0FF57B05-FD99-4351-97BE-855AEFD9ED1D}"/>
    <cellStyle name="Normal 4 2 6 7 3 2" xfId="20540" xr:uid="{4BB541D0-49FA-4AB4-92D3-9EE0782C903D}"/>
    <cellStyle name="Normal 4 2 6 7 4" xfId="25072" xr:uid="{C021C09F-3E96-449F-BFCD-20D6CB46C1A5}"/>
    <cellStyle name="Normal 4 2 6 7 5" xfId="14874" xr:uid="{91C5B66E-C397-486B-A351-7B86C9C2CEA2}"/>
    <cellStyle name="Normal 4 2 6 8" xfId="3982" xr:uid="{39E719C9-56D6-454A-BB9F-E7BC7A19B069}"/>
    <cellStyle name="Normal 4 2 6 8 2" xfId="8805" xr:uid="{18AFC519-0509-452D-8D8A-E81B6F817390}"/>
    <cellStyle name="Normal 4 2 6 8 2 2" xfId="19185" xr:uid="{81B46A5A-09ED-45DA-A568-F500B1B04E8D}"/>
    <cellStyle name="Normal 4 2 6 8 3" xfId="11638" xr:uid="{5810BEEF-9E1E-42DF-91A4-FCAFB5433636}"/>
    <cellStyle name="Normal 4 2 6 8 3 2" xfId="22018" xr:uid="{F7A5AD6D-91FB-4763-B22A-F3CC08EE0549}"/>
    <cellStyle name="Normal 4 2 6 8 4" xfId="16352" xr:uid="{59D4C8B2-18FC-4EB9-943C-77A8A3AF0FF2}"/>
    <cellStyle name="Normal 4 2 6 9" xfId="5267" xr:uid="{2CC65B87-FEB3-4BEB-BE29-375ED386E1E2}"/>
    <cellStyle name="Normal 4 2 6 9 2" xfId="14565" xr:uid="{65D57A87-172B-4717-93B8-77D04244D815}"/>
    <cellStyle name="Normal 4 2 7" xfId="968" xr:uid="{00000000-0005-0000-0000-00007A050000}"/>
    <cellStyle name="Normal 4 2 7 10" xfId="7023" xr:uid="{C75AEBD9-7B22-4650-B68F-FC6B3EC006A0}"/>
    <cellStyle name="Normal 4 2 7 10 2" xfId="17403" xr:uid="{87CEF99F-4E84-4987-AC5A-6617EE727F05}"/>
    <cellStyle name="Normal 4 2 7 11" xfId="9856" xr:uid="{DD7630E6-64D9-45F8-BAA3-1C33580C3CC4}"/>
    <cellStyle name="Normal 4 2 7 11 2" xfId="20236" xr:uid="{2914F869-D008-4CB9-978A-74E781FD64FE}"/>
    <cellStyle name="Normal 4 2 7 12" xfId="23945" xr:uid="{EA3501E9-9971-4DAE-8CC0-9B7F32512BE8}"/>
    <cellStyle name="Normal 4 2 7 13" xfId="12494" xr:uid="{272FD9C3-2939-41EC-936A-6EFD742FF676}"/>
    <cellStyle name="Normal 4 2 7 2" xfId="969" xr:uid="{00000000-0005-0000-0000-00007B050000}"/>
    <cellStyle name="Normal 4 2 7 2 10" xfId="9857" xr:uid="{9B1E82FD-5E66-4F20-A2F0-EA31C6173BC7}"/>
    <cellStyle name="Normal 4 2 7 2 10 2" xfId="20237" xr:uid="{CDA7754F-4E62-4B5E-ACDC-34F9341A588E}"/>
    <cellStyle name="Normal 4 2 7 2 11" xfId="23334" xr:uid="{C8EDA597-C8F0-40E0-A26F-E41264E8DF50}"/>
    <cellStyle name="Normal 4 2 7 2 12" xfId="12595" xr:uid="{4FC3BA18-ABA9-4F00-9F2B-682E5BCFE915}"/>
    <cellStyle name="Normal 4 2 7 2 2" xfId="970" xr:uid="{00000000-0005-0000-0000-00007C050000}"/>
    <cellStyle name="Normal 4 2 7 2 2 2" xfId="3333" xr:uid="{00000000-0005-0000-0000-0000FB050000}"/>
    <cellStyle name="Normal 4 2 7 2 2 2 2" xfId="6390" xr:uid="{A104640B-11BD-4307-BACA-F462E8B05409}"/>
    <cellStyle name="Normal 4 2 7 2 2 2 2 2" xfId="27727" xr:uid="{538036BB-6F49-4B5A-84C5-6ECF941CE508}"/>
    <cellStyle name="Normal 4 2 7 2 2 2 2 3" xfId="28150" xr:uid="{CEC9637F-0D22-4ED5-AFD2-B7FD4F6F8D4F}"/>
    <cellStyle name="Normal 4 2 7 2 2 2 2 4" xfId="15959" xr:uid="{A2981CF7-3FE6-48D9-ACFC-DC1AF20C26CD}"/>
    <cellStyle name="Normal 4 2 7 2 2 2 3" xfId="8412" xr:uid="{76B45A79-A86F-4FDF-88DF-BD113CF49B1F}"/>
    <cellStyle name="Normal 4 2 7 2 2 2 3 2" xfId="28908" xr:uid="{6A21A0C9-778A-41D3-A142-0869BA7FE5AB}"/>
    <cellStyle name="Normal 4 2 7 2 2 2 3 3" xfId="18792" xr:uid="{8D161002-90FE-4100-A6C9-D02BC4700E68}"/>
    <cellStyle name="Normal 4 2 7 2 2 2 4" xfId="11245" xr:uid="{88C8BC9F-1286-4DEA-895C-BDF3D493CA6A}"/>
    <cellStyle name="Normal 4 2 7 2 2 2 4 2" xfId="21625" xr:uid="{9B01512E-6756-409F-80A5-11331296626B}"/>
    <cellStyle name="Normal 4 2 7 2 2 2 5" xfId="23508" xr:uid="{515FCD7A-96F3-4928-AF9E-7936EDFDB442}"/>
    <cellStyle name="Normal 4 2 7 2 2 2 6" xfId="13890" xr:uid="{5C584651-4D2E-4164-840F-CBB3F2363E79}"/>
    <cellStyle name="Normal 4 2 7 2 2 3" xfId="4338" xr:uid="{A2F0346D-0964-4489-AF9A-98C76D704BA2}"/>
    <cellStyle name="Normal 4 2 7 2 2 3 2" xfId="9109" xr:uid="{0CBE516C-84E1-4BA7-82F7-74CD1B506B4D}"/>
    <cellStyle name="Normal 4 2 7 2 2 3 2 2" xfId="29152" xr:uid="{FCA1CA00-3E69-4FEC-B15C-28A1C0FBA569}"/>
    <cellStyle name="Normal 4 2 7 2 2 3 2 3" xfId="19489" xr:uid="{F3510842-5E75-4AA4-ACED-6DCBEF17394C}"/>
    <cellStyle name="Normal 4 2 7 2 2 3 3" xfId="11942" xr:uid="{CBC68661-EB31-45DB-AA6D-FDF871813ED8}"/>
    <cellStyle name="Normal 4 2 7 2 2 3 3 2" xfId="22322" xr:uid="{EC4EDDC2-1E88-46F3-B002-8553D44B8F4D}"/>
    <cellStyle name="Normal 4 2 7 2 2 3 4" xfId="24291" xr:uid="{E6583185-FB7E-4BF1-A4F8-BE5929EDEE2F}"/>
    <cellStyle name="Normal 4 2 7 2 2 3 5" xfId="16656" xr:uid="{6380045C-725D-495C-8C15-E83B6E688C2F}"/>
    <cellStyle name="Normal 4 2 7 2 2 4" xfId="5274" xr:uid="{CF2F36A8-4210-46F0-AEF4-C136B3BC60D2}"/>
    <cellStyle name="Normal 4 2 7 2 2 4 2" xfId="26858" xr:uid="{44C835BE-4E5C-4EFB-B161-4A7B3A6435B3}"/>
    <cellStyle name="Normal 4 2 7 2 2 4 3" xfId="14572" xr:uid="{2B704AB7-BF60-4CD9-80D1-B23DB9D717E9}"/>
    <cellStyle name="Normal 4 2 7 2 2 5" xfId="7025" xr:uid="{67B594AD-469D-4118-80E6-64E604FD07BB}"/>
    <cellStyle name="Normal 4 2 7 2 2 5 2" xfId="17405" xr:uid="{F2DD9EA1-BE8D-4470-B982-6C580029D30A}"/>
    <cellStyle name="Normal 4 2 7 2 2 6" xfId="9858" xr:uid="{6A5DB13C-3DFB-4216-A525-675D4274090C}"/>
    <cellStyle name="Normal 4 2 7 2 2 6 2" xfId="20238" xr:uid="{237421BF-F932-4FFF-AB38-6B092A3E3278}"/>
    <cellStyle name="Normal 4 2 7 2 2 7" xfId="23367" xr:uid="{5144D789-F1E1-4F92-B0B6-1A55B20AE894}"/>
    <cellStyle name="Normal 4 2 7 2 2 8" xfId="13237" xr:uid="{814A08A0-E839-4E7D-857B-9695706BF099}"/>
    <cellStyle name="Normal 4 2 7 2 3" xfId="3334" xr:uid="{00000000-0005-0000-0000-0000FC050000}"/>
    <cellStyle name="Normal 4 2 7 2 3 2" xfId="4528" xr:uid="{113E0108-CA11-426D-A7AE-4C0788D53CB6}"/>
    <cellStyle name="Normal 4 2 7 2 3 2 2" xfId="9299" xr:uid="{0BFB295B-C3F7-4F36-86D6-CBDBA07D92B4}"/>
    <cellStyle name="Normal 4 2 7 2 3 2 2 2" xfId="29278" xr:uid="{39582063-3B8C-4E67-9507-ADA9A0C73728}"/>
    <cellStyle name="Normal 4 2 7 2 3 2 2 3" xfId="19679" xr:uid="{ADBD3F24-B1B1-4250-89F9-F5C959B05EFB}"/>
    <cellStyle name="Normal 4 2 7 2 3 2 3" xfId="12132" xr:uid="{1222DCB9-48E2-4AA9-842E-5EF1B5E119F0}"/>
    <cellStyle name="Normal 4 2 7 2 3 2 3 2" xfId="22512" xr:uid="{FE61A86C-E855-49B0-8C22-5164BF01611A}"/>
    <cellStyle name="Normal 4 2 7 2 3 2 4" xfId="24369" xr:uid="{34139AB0-1605-4A00-8935-FE283338C7CC}"/>
    <cellStyle name="Normal 4 2 7 2 3 2 5" xfId="16846" xr:uid="{7892A2B9-A497-431C-A7D0-1FF51ECDCB89}"/>
    <cellStyle name="Normal 4 2 7 2 3 3" xfId="6391" xr:uid="{24005D36-6C58-4A2A-AC91-27423652490B}"/>
    <cellStyle name="Normal 4 2 7 2 3 3 2" xfId="26921" xr:uid="{9FE2913F-4DF2-45FF-AA04-A1B4D2E9EA23}"/>
    <cellStyle name="Normal 4 2 7 2 3 3 3" xfId="15960" xr:uid="{0E2461BA-E4A1-420E-9D22-2B797902385B}"/>
    <cellStyle name="Normal 4 2 7 2 3 4" xfId="8413" xr:uid="{EF939839-3CEB-4523-8745-D961CA6A0D8D}"/>
    <cellStyle name="Normal 4 2 7 2 3 4 2" xfId="18793" xr:uid="{A96BBD39-090B-488A-894B-9326A5CCA39E}"/>
    <cellStyle name="Normal 4 2 7 2 3 5" xfId="11246" xr:uid="{C9992B36-10B0-4ED1-8DDD-7BF4ED461CBC}"/>
    <cellStyle name="Normal 4 2 7 2 3 5 2" xfId="21626" xr:uid="{394874BC-F433-4BF5-BD59-6F5C02316855}"/>
    <cellStyle name="Normal 4 2 7 2 3 6" xfId="24971" xr:uid="{C1B4319E-1D3B-4F63-AE06-22BBEEEA9372}"/>
    <cellStyle name="Normal 4 2 7 2 3 7" xfId="13891" xr:uid="{92B057E0-91C3-4B1B-B171-94837575EFAD}"/>
    <cellStyle name="Normal 4 2 7 2 4" xfId="3332" xr:uid="{00000000-0005-0000-0000-0000FD050000}"/>
    <cellStyle name="Normal 4 2 7 2 4 2" xfId="6389" xr:uid="{111BF01C-1114-4917-AD87-FB5B2FE55A85}"/>
    <cellStyle name="Normal 4 2 7 2 4 2 2" xfId="28653" xr:uid="{B7FA4BFC-8DF5-4D39-98F2-1F99C9FA3540}"/>
    <cellStyle name="Normal 4 2 7 2 4 2 3" xfId="15958" xr:uid="{E123A4F9-E181-44DD-B24C-B0952899D43E}"/>
    <cellStyle name="Normal 4 2 7 2 4 3" xfId="8411" xr:uid="{B30E7EE4-CD91-4910-83EA-305F60F8FAFD}"/>
    <cellStyle name="Normal 4 2 7 2 4 3 2" xfId="18791" xr:uid="{D21EB055-EE75-4725-A2C2-169E92B31C0B}"/>
    <cellStyle name="Normal 4 2 7 2 4 4" xfId="11244" xr:uid="{F76FAE72-67FD-4B53-B162-C0300C65DF8F}"/>
    <cellStyle name="Normal 4 2 7 2 4 4 2" xfId="21624" xr:uid="{C3CEF82F-8E1C-483A-B617-9BBE836DCB9A}"/>
    <cellStyle name="Normal 4 2 7 2 4 5" xfId="22914" xr:uid="{A524EB65-2F3D-4896-91AB-2D00C4E7B88E}"/>
    <cellStyle name="Normal 4 2 7 2 4 6" xfId="13889" xr:uid="{FA41583B-3916-4931-BB11-0693536E74F3}"/>
    <cellStyle name="Normal 4 2 7 2 5" xfId="2658" xr:uid="{00000000-0005-0000-0000-0000FE050000}"/>
    <cellStyle name="Normal 4 2 7 2 5 2" xfId="5917" xr:uid="{0B8E98C4-A267-4536-882E-A4447A842A72}"/>
    <cellStyle name="Normal 4 2 7 2 5 2 2" xfId="28523" xr:uid="{B360D795-95FD-463C-9900-756996F4A2B5}"/>
    <cellStyle name="Normal 4 2 7 2 5 2 3" xfId="15329" xr:uid="{74AE6123-61E8-4FD5-ADF8-771B47BB86F2}"/>
    <cellStyle name="Normal 4 2 7 2 5 3" xfId="7782" xr:uid="{34AB58B6-C80F-4279-9365-4E2AAAFAD3DC}"/>
    <cellStyle name="Normal 4 2 7 2 5 3 2" xfId="18162" xr:uid="{1E982559-A11B-4DF8-899E-505850C975CD}"/>
    <cellStyle name="Normal 4 2 7 2 5 4" xfId="10615" xr:uid="{D7B3D5ED-EF51-4FF0-A314-EE0A11BF7CCE}"/>
    <cellStyle name="Normal 4 2 7 2 5 4 2" xfId="20995" xr:uid="{DB13A2EA-6374-421D-984E-7992E4D06FE6}"/>
    <cellStyle name="Normal 4 2 7 2 5 5" xfId="23325" xr:uid="{7140C098-BC0D-4672-B2B9-EE4625B52432}"/>
    <cellStyle name="Normal 4 2 7 2 5 6" xfId="13059" xr:uid="{5131B977-8762-4AD2-B136-13B11C91F4DB}"/>
    <cellStyle name="Normal 4 2 7 2 6" xfId="2362" xr:uid="{00000000-0005-0000-0000-0000F9050000}"/>
    <cellStyle name="Normal 4 2 7 2 6 2" xfId="7488" xr:uid="{6D14173A-43EB-49FA-8F83-F337B32B1E9C}"/>
    <cellStyle name="Normal 4 2 7 2 6 2 2" xfId="17868" xr:uid="{E4CB5BC6-FF96-4E57-95EA-5649002034A5}"/>
    <cellStyle name="Normal 4 2 7 2 6 3" xfId="10321" xr:uid="{072E85DB-784C-42A4-B9B3-6D28478D462C}"/>
    <cellStyle name="Normal 4 2 7 2 6 3 2" xfId="20701" xr:uid="{97AF1658-E4E3-4AB0-B9D6-BF6C3B1E1215}"/>
    <cellStyle name="Normal 4 2 7 2 6 4" xfId="23978" xr:uid="{7E8A1A54-5878-43CD-AFD2-E284B8365121}"/>
    <cellStyle name="Normal 4 2 7 2 6 5" xfId="15035" xr:uid="{880158E5-203E-48BE-BEEE-0FCB4F074F6F}"/>
    <cellStyle name="Normal 4 2 7 2 7" xfId="3899" xr:uid="{95B3FED8-33A7-4EE0-B147-F06D67130D62}"/>
    <cellStyle name="Normal 4 2 7 2 7 2" xfId="8730" xr:uid="{9F10AB3E-B78D-4030-986E-CBE8C079A842}"/>
    <cellStyle name="Normal 4 2 7 2 7 2 2" xfId="19110" xr:uid="{F1A858DD-C3DB-4077-B8BF-B36DF118D961}"/>
    <cellStyle name="Normal 4 2 7 2 7 3" xfId="11563" xr:uid="{EB48044C-321E-41BB-B7B5-229AF60CC36C}"/>
    <cellStyle name="Normal 4 2 7 2 7 3 2" xfId="21943" xr:uid="{358D9FE7-445A-4896-A7EE-AA20328B1EEE}"/>
    <cellStyle name="Normal 4 2 7 2 7 4" xfId="16277" xr:uid="{13C88D2F-287E-4A14-B313-C8CA6C86FF4D}"/>
    <cellStyle name="Normal 4 2 7 2 8" xfId="5273" xr:uid="{237905E0-C648-4B61-B7E0-EC5463F82D93}"/>
    <cellStyle name="Normal 4 2 7 2 8 2" xfId="14571" xr:uid="{05B823AA-78FD-4DE9-BEEE-402DE116742F}"/>
    <cellStyle name="Normal 4 2 7 2 9" xfId="7024" xr:uid="{48F952B1-AD2A-4E5D-8EA9-E2F952458A23}"/>
    <cellStyle name="Normal 4 2 7 2 9 2" xfId="17404" xr:uid="{094EAE94-18DC-4BC2-864D-753A9ACBD085}"/>
    <cellStyle name="Normal 4 2 7 3" xfId="971" xr:uid="{00000000-0005-0000-0000-00007D050000}"/>
    <cellStyle name="Normal 4 2 7 3 2" xfId="3335" xr:uid="{00000000-0005-0000-0000-000000060000}"/>
    <cellStyle name="Normal 4 2 7 3 2 2" xfId="6392" xr:uid="{6894B5CC-A9EF-4A60-BDE9-95263FC21D97}"/>
    <cellStyle name="Normal 4 2 7 3 2 2 2" xfId="24618" xr:uid="{5E855E91-9205-4EEA-A6EF-2EDDC6D19AEC}"/>
    <cellStyle name="Normal 4 2 7 3 2 2 3" xfId="28410" xr:uid="{20943430-55D3-462E-BC2F-75B8BB4DA39D}"/>
    <cellStyle name="Normal 4 2 7 3 2 2 4" xfId="15961" xr:uid="{A624F227-6BF0-4751-A735-E610CB4161D9}"/>
    <cellStyle name="Normal 4 2 7 3 2 3" xfId="8414" xr:uid="{F49FB817-3E57-46EA-82E0-F65264ECE60D}"/>
    <cellStyle name="Normal 4 2 7 3 2 3 2" xfId="28909" xr:uid="{C67EA1F7-CEAB-40B8-B20E-1D6E5080FF91}"/>
    <cellStyle name="Normal 4 2 7 3 2 3 3" xfId="18794" xr:uid="{4373D8BB-E58E-429B-A6EE-2F8F0C677499}"/>
    <cellStyle name="Normal 4 2 7 3 2 4" xfId="11247" xr:uid="{94D54862-EBCD-4AB4-994D-2B7E41C49496}"/>
    <cellStyle name="Normal 4 2 7 3 2 4 2" xfId="21627" xr:uid="{83B10924-4B83-4D1E-A513-05EBC9E74FBE}"/>
    <cellStyle name="Normal 4 2 7 3 2 5" xfId="23539" xr:uid="{35D40B51-041E-45E9-826C-55A1A9E1D1AD}"/>
    <cellStyle name="Normal 4 2 7 3 2 6" xfId="13892" xr:uid="{59EEE289-60C0-4CE9-AD10-F17BDF93D2B8}"/>
    <cellStyle name="Normal 4 2 7 3 3" xfId="2781" xr:uid="{00000000-0005-0000-0000-000001060000}"/>
    <cellStyle name="Normal 4 2 7 3 3 2" xfId="5998" xr:uid="{862657B4-C8A8-4485-AD9D-2E02B17136BA}"/>
    <cellStyle name="Normal 4 2 7 3 3 2 2" xfId="26446" xr:uid="{2BD4EA99-7000-4956-8F32-99348924CBDE}"/>
    <cellStyle name="Normal 4 2 7 3 3 2 3" xfId="15451" xr:uid="{7EB9AA54-6740-4350-8021-517A5B053727}"/>
    <cellStyle name="Normal 4 2 7 3 3 3" xfId="7904" xr:uid="{561FFBA7-0444-4BE1-A885-359AA0311B2A}"/>
    <cellStyle name="Normal 4 2 7 3 3 3 2" xfId="18284" xr:uid="{FC06019D-4AA8-44CB-AE39-E5C0BEA226EB}"/>
    <cellStyle name="Normal 4 2 7 3 3 4" xfId="10737" xr:uid="{4AECFF8A-6016-43FA-BDF8-CE807158EFA1}"/>
    <cellStyle name="Normal 4 2 7 3 3 4 2" xfId="21117" xr:uid="{1270DBE3-E6EE-4E4C-AF01-1B829F41CC24}"/>
    <cellStyle name="Normal 4 2 7 3 3 5" xfId="23865" xr:uid="{5F4B6C36-E53B-4916-B805-5DDA1C345929}"/>
    <cellStyle name="Normal 4 2 7 3 3 6" xfId="13236" xr:uid="{AF5EC30D-9029-4B11-A9CD-FBECBFF08BFB}"/>
    <cellStyle name="Normal 4 2 7 3 4" xfId="4190" xr:uid="{EE098A8E-BB8D-44E9-98A5-A8DCD7678D57}"/>
    <cellStyle name="Normal 4 2 7 3 4 2" xfId="8961" xr:uid="{6D043502-6E4C-4B0F-87E4-A2DD1FC9E754}"/>
    <cellStyle name="Normal 4 2 7 3 4 2 2" xfId="29047" xr:uid="{1F7E944F-324A-4193-8BB1-22B01FABCC39}"/>
    <cellStyle name="Normal 4 2 7 3 4 2 3" xfId="19341" xr:uid="{C05A1BEC-8249-4BD2-BCD5-417BABEB63CD}"/>
    <cellStyle name="Normal 4 2 7 3 4 3" xfId="11794" xr:uid="{89D4EB9E-A9AC-4A1D-8027-0C3EC3B29DE1}"/>
    <cellStyle name="Normal 4 2 7 3 4 3 2" xfId="22174" xr:uid="{BDF2FB53-3E3B-4EA3-BE85-D79FD0004FA2}"/>
    <cellStyle name="Normal 4 2 7 3 4 4" xfId="24009" xr:uid="{DCAF9AA8-B18D-4E10-9745-AAFD5B1F7DE0}"/>
    <cellStyle name="Normal 4 2 7 3 4 5" xfId="16508" xr:uid="{A3F04144-E344-4A3A-BB98-1F3C830D127F}"/>
    <cellStyle name="Normal 4 2 7 3 5" xfId="5275" xr:uid="{A8E8EAA8-488D-4AC8-B651-AA208792813B}"/>
    <cellStyle name="Normal 4 2 7 3 5 2" xfId="27538" xr:uid="{C9D662AF-980D-43AF-BA91-F77D209B3D77}"/>
    <cellStyle name="Normal 4 2 7 3 5 3" xfId="14573" xr:uid="{9E0F34C7-04E4-4686-9E4C-C7AABA552520}"/>
    <cellStyle name="Normal 4 2 7 3 6" xfId="7026" xr:uid="{7101569A-1C52-4460-BE75-A60726303EEF}"/>
    <cellStyle name="Normal 4 2 7 3 6 2" xfId="17406" xr:uid="{73635458-58A4-4D2A-ADCA-702B8E38EC46}"/>
    <cellStyle name="Normal 4 2 7 3 7" xfId="9859" xr:uid="{5A92F21F-822C-4C88-8BEA-8D714C64FC1F}"/>
    <cellStyle name="Normal 4 2 7 3 7 2" xfId="20239" xr:uid="{C911BBDC-5203-4D2A-8C89-901D5AF5BED9}"/>
    <cellStyle name="Normal 4 2 7 3 8" xfId="25455" xr:uid="{90304659-5AF2-40EA-8466-8A49D787F88E}"/>
    <cellStyle name="Normal 4 2 7 3 9" xfId="12753" xr:uid="{67BD0219-01D4-4407-BD68-97C2F796C297}"/>
    <cellStyle name="Normal 4 2 7 4" xfId="972" xr:uid="{00000000-0005-0000-0000-00007E050000}"/>
    <cellStyle name="Normal 4 2 7 4 2" xfId="4529" xr:uid="{1E03E791-A4F0-4FB5-93A5-7A859C73DCFD}"/>
    <cellStyle name="Normal 4 2 7 4 2 2" xfId="9300" xr:uid="{43907C58-C7A7-48A0-B170-8259FB5E8ACB}"/>
    <cellStyle name="Normal 4 2 7 4 2 2 2" xfId="29279" xr:uid="{139B9E3C-FA64-4957-A942-870D28718899}"/>
    <cellStyle name="Normal 4 2 7 4 2 2 3" xfId="19680" xr:uid="{7FF9FCA9-5DAF-4A37-8A8B-FE7CAD87B57C}"/>
    <cellStyle name="Normal 4 2 7 4 2 3" xfId="12133" xr:uid="{2300D057-5705-4915-9AB1-A036255FD8A3}"/>
    <cellStyle name="Normal 4 2 7 4 2 3 2" xfId="22513" xr:uid="{EF00A232-1983-45C7-99C1-25BCFF2E7EE2}"/>
    <cellStyle name="Normal 4 2 7 4 2 4" xfId="23564" xr:uid="{BD0EB80D-CB65-46D1-B51A-AA6D713E4E69}"/>
    <cellStyle name="Normal 4 2 7 4 2 5" xfId="16847" xr:uid="{82CA5815-F667-49B8-B966-4215EB8CC32D}"/>
    <cellStyle name="Normal 4 2 7 4 3" xfId="5276" xr:uid="{22659D20-DD1F-4B09-B732-A690D86AD939}"/>
    <cellStyle name="Normal 4 2 7 4 3 2" xfId="27682" xr:uid="{7C8346FC-C56E-452B-845C-60471E2ECAC1}"/>
    <cellStyle name="Normal 4 2 7 4 3 3" xfId="14574" xr:uid="{1AC289DB-6F21-4F7A-BC7E-6DBEDD1998F8}"/>
    <cellStyle name="Normal 4 2 7 4 4" xfId="7027" xr:uid="{8416F650-4C2F-4026-8F20-CE8F217DFC58}"/>
    <cellStyle name="Normal 4 2 7 4 4 2" xfId="17407" xr:uid="{D9805223-DFCB-457D-A67F-E58230512B5E}"/>
    <cellStyle name="Normal 4 2 7 4 5" xfId="9860" xr:uid="{A724B2CB-7BED-4B8C-96C2-AD817E70DCBE}"/>
    <cellStyle name="Normal 4 2 7 4 5 2" xfId="20240" xr:uid="{50162262-81D2-40EF-A075-39283F170340}"/>
    <cellStyle name="Normal 4 2 7 4 6" xfId="23902" xr:uid="{21A97C26-5C37-4054-ACD8-665D44C1149B}"/>
    <cellStyle name="Normal 4 2 7 4 7" xfId="13893" xr:uid="{918B7820-9462-45BD-B17C-037886FBE9D2}"/>
    <cellStyle name="Normal 4 2 7 5" xfId="2936" xr:uid="{00000000-0005-0000-0000-000003060000}"/>
    <cellStyle name="Normal 4 2 7 5 2" xfId="6115" xr:uid="{4E59170C-A0D3-49D8-957B-76561BEAE973}"/>
    <cellStyle name="Normal 4 2 7 5 2 2" xfId="24512" xr:uid="{A45598E6-5926-4D21-8EB2-CE84B2657D3F}"/>
    <cellStyle name="Normal 4 2 7 5 2 3" xfId="26197" xr:uid="{AA8D113C-C45A-433D-8B8F-D20F15EF0C47}"/>
    <cellStyle name="Normal 4 2 7 5 2 4" xfId="15593" xr:uid="{6E5B6E54-4529-4FE5-8D08-C2D7262A1083}"/>
    <cellStyle name="Normal 4 2 7 5 3" xfId="8046" xr:uid="{E61B217A-FAFA-46D5-9601-820A7AB65639}"/>
    <cellStyle name="Normal 4 2 7 5 3 2" xfId="28753" xr:uid="{B33DB8FE-1A40-41F1-A5BA-6DB9326581DF}"/>
    <cellStyle name="Normal 4 2 7 5 3 3" xfId="18426" xr:uid="{9A1B3D19-05F5-4054-966C-18D7751C3232}"/>
    <cellStyle name="Normal 4 2 7 5 4" xfId="10879" xr:uid="{1A42C680-86E1-47A7-9141-E27611283B61}"/>
    <cellStyle name="Normal 4 2 7 5 4 2" xfId="21259" xr:uid="{08B6FE4A-85C6-47F0-A09E-72D4D427BDD0}"/>
    <cellStyle name="Normal 4 2 7 5 5" xfId="25296" xr:uid="{E8A4723B-7430-4152-866A-C03EA5D7A761}"/>
    <cellStyle name="Normal 4 2 7 5 6" xfId="13451" xr:uid="{3289B5C0-3A6A-4D8E-AB22-8FE956432551}"/>
    <cellStyle name="Normal 4 2 7 6" xfId="2507" xr:uid="{00000000-0005-0000-0000-000004060000}"/>
    <cellStyle name="Normal 4 2 7 6 2" xfId="5786" xr:uid="{D52005AF-2FD7-4964-8C65-E3FED5FFCA25}"/>
    <cellStyle name="Normal 4 2 7 6 2 2" xfId="27324" xr:uid="{C5AD142D-D34C-4179-BC57-4615AA9022B0}"/>
    <cellStyle name="Normal 4 2 7 6 2 3" xfId="15178" xr:uid="{E37280FA-A970-48C9-A71C-BBA6CABAD5CF}"/>
    <cellStyle name="Normal 4 2 7 6 3" xfId="7631" xr:uid="{34061503-8091-4780-87EA-093AEE054C3C}"/>
    <cellStyle name="Normal 4 2 7 6 3 2" xfId="18011" xr:uid="{D7A4ED82-176C-46F8-90D3-7040E1566BCA}"/>
    <cellStyle name="Normal 4 2 7 6 4" xfId="10464" xr:uid="{AD8D5477-D29B-41A9-AD12-DB26F66C767E}"/>
    <cellStyle name="Normal 4 2 7 6 4 2" xfId="20844" xr:uid="{DAEE3A37-A98F-44D5-93C3-F127EEC8E705}"/>
    <cellStyle name="Normal 4 2 7 6 5" xfId="25131" xr:uid="{8DAD8510-DDBC-49B2-8DEF-0977FB2DAA8B}"/>
    <cellStyle name="Normal 4 2 7 6 6" xfId="12894" xr:uid="{7276ED74-3708-442E-BAE4-517CF65E217E}"/>
    <cellStyle name="Normal 4 2 7 7" xfId="2263" xr:uid="{00000000-0005-0000-0000-0000F8050000}"/>
    <cellStyle name="Normal 4 2 7 7 2" xfId="7389" xr:uid="{EFF16FA0-9C71-493F-95AA-E397F7814545}"/>
    <cellStyle name="Normal 4 2 7 7 2 2" xfId="17769" xr:uid="{CD268DC7-A4E1-4080-A456-3EAB59D7C165}"/>
    <cellStyle name="Normal 4 2 7 7 3" xfId="10222" xr:uid="{F4D6F143-BEE0-443A-8E81-CB84D87B5788}"/>
    <cellStyle name="Normal 4 2 7 7 3 2" xfId="20602" xr:uid="{C788F3F1-2412-475C-9F43-691E266D0447}"/>
    <cellStyle name="Normal 4 2 7 7 4" xfId="23220" xr:uid="{38E5DFB3-6F3A-406F-920D-BC317E0B4430}"/>
    <cellStyle name="Normal 4 2 7 7 5" xfId="14936" xr:uid="{FB8C50A0-7E4D-42A5-B082-0D28309EE4E5}"/>
    <cellStyle name="Normal 4 2 7 8" xfId="3983" xr:uid="{894844A2-3842-4181-B8E7-16CD020B5E9F}"/>
    <cellStyle name="Normal 4 2 7 8 2" xfId="8806" xr:uid="{D83763B7-C4DB-4AAE-B760-BDE32A09BEA3}"/>
    <cellStyle name="Normal 4 2 7 8 2 2" xfId="19186" xr:uid="{BAF878A4-C149-4CDE-B6BF-0ABAEFBF5B28}"/>
    <cellStyle name="Normal 4 2 7 8 3" xfId="11639" xr:uid="{CA2EB3B0-0D40-415C-BB8F-BDE2BA540984}"/>
    <cellStyle name="Normal 4 2 7 8 3 2" xfId="22019" xr:uid="{C0E05051-576E-4D76-B98B-56BAF7B24591}"/>
    <cellStyle name="Normal 4 2 7 8 4" xfId="16353" xr:uid="{2B28B409-2F3B-4695-8596-639C2FE9F156}"/>
    <cellStyle name="Normal 4 2 7 9" xfId="5272" xr:uid="{41A31826-BDF1-4198-B72A-456F75655F7C}"/>
    <cellStyle name="Normal 4 2 7 9 2" xfId="14570" xr:uid="{DD627F48-FB14-4FDE-8D46-EF8C6AFB9050}"/>
    <cellStyle name="Normal 4 2 8" xfId="973" xr:uid="{00000000-0005-0000-0000-00007F050000}"/>
    <cellStyle name="Normal 4 2 8 10" xfId="9861" xr:uid="{75B5D47C-3C06-4BA9-BAB7-CF12BC487F82}"/>
    <cellStyle name="Normal 4 2 8 10 2" xfId="20241" xr:uid="{F2035F97-69F5-40A0-A689-99D44FA158A6}"/>
    <cellStyle name="Normal 4 2 8 11" xfId="23626" xr:uid="{C9769FB7-88D1-4C49-90B2-0DEDE9CEE586}"/>
    <cellStyle name="Normal 4 2 8 12" xfId="12596" xr:uid="{94C67E68-5FB3-4D88-B6D6-262D1A8D722D}"/>
    <cellStyle name="Normal 4 2 8 2" xfId="974" xr:uid="{00000000-0005-0000-0000-000080050000}"/>
    <cellStyle name="Normal 4 2 8 2 2" xfId="975" xr:uid="{00000000-0005-0000-0000-000081050000}"/>
    <cellStyle name="Normal 4 2 8 2 2 2" xfId="5279" xr:uid="{002BCBA6-CD3C-4A9A-96DB-18E92E45D4D5}"/>
    <cellStyle name="Normal 4 2 8 2 2 2 2" xfId="24269" xr:uid="{14820CE3-F87E-466C-80FF-9BE9231B28D8}"/>
    <cellStyle name="Normal 4 2 8 2 2 2 3" xfId="27689" xr:uid="{46442BAB-1B2C-4337-B4B3-1CF398D708A1}"/>
    <cellStyle name="Normal 4 2 8 2 2 2 4" xfId="14577" xr:uid="{4A11DA3F-6388-4B19-8DBF-84C8A00B7040}"/>
    <cellStyle name="Normal 4 2 8 2 2 3" xfId="7030" xr:uid="{2345E928-B604-4966-8111-D0A1B7B10269}"/>
    <cellStyle name="Normal 4 2 8 2 2 3 2" xfId="27628" xr:uid="{86E3D177-B74D-4433-97E5-99913C69C2F3}"/>
    <cellStyle name="Normal 4 2 8 2 2 3 3" xfId="27356" xr:uid="{E36BBA77-4B6C-459C-A521-6C8AD49668ED}"/>
    <cellStyle name="Normal 4 2 8 2 2 3 4" xfId="17410" xr:uid="{8ACBB9DF-75CC-499A-8D42-666817D0A63E}"/>
    <cellStyle name="Normal 4 2 8 2 2 4" xfId="9863" xr:uid="{0222AE8A-FA30-4B54-998A-218DFD9AECF0}"/>
    <cellStyle name="Normal 4 2 8 2 2 4 2" xfId="29421" xr:uid="{56BAF5F6-A05D-4E15-97F0-42BAF4887226}"/>
    <cellStyle name="Normal 4 2 8 2 2 4 3" xfId="20243" xr:uid="{529E0624-A9C6-42C3-B82F-FF024053C18A}"/>
    <cellStyle name="Normal 4 2 8 2 2 5" xfId="23860" xr:uid="{D643BF77-5398-43B8-AF2A-B97DC68FCA4F}"/>
    <cellStyle name="Normal 4 2 8 2 2 6" xfId="13894" xr:uid="{B116A3FE-836C-4744-AB75-B8244732AB29}"/>
    <cellStyle name="Normal 4 2 8 2 3" xfId="2782" xr:uid="{00000000-0005-0000-0000-000008060000}"/>
    <cellStyle name="Normal 4 2 8 2 3 2" xfId="5999" xr:uid="{E8246B52-2A51-4F88-AC27-87867C91476B}"/>
    <cellStyle name="Normal 4 2 8 2 3 2 2" xfId="26821" xr:uid="{B399A5AE-E54C-4055-8B1F-27845F8D9C65}"/>
    <cellStyle name="Normal 4 2 8 2 3 2 3" xfId="15452" xr:uid="{3E018943-2CD0-4769-A24D-63BF4DC0DECE}"/>
    <cellStyle name="Normal 4 2 8 2 3 3" xfId="7905" xr:uid="{81F47BCD-69A1-4897-9B7D-7E3451F84B91}"/>
    <cellStyle name="Normal 4 2 8 2 3 3 2" xfId="18285" xr:uid="{C12A5E93-74C0-46E0-BDE6-78BC8F2E9ABB}"/>
    <cellStyle name="Normal 4 2 8 2 3 4" xfId="10738" xr:uid="{E9675B84-B9EA-4486-B079-CD600A3057C6}"/>
    <cellStyle name="Normal 4 2 8 2 3 4 2" xfId="21118" xr:uid="{9E097176-4296-4319-9D0D-F40CDD27D0EE}"/>
    <cellStyle name="Normal 4 2 8 2 3 5" xfId="24390" xr:uid="{8BFC6150-DDD5-4709-BCCF-CA80D506DB04}"/>
    <cellStyle name="Normal 4 2 8 2 3 6" xfId="13238" xr:uid="{8F32D7EC-28A5-4F4A-8E4B-1800717ACCE7}"/>
    <cellStyle name="Normal 4 2 8 2 4" xfId="4191" xr:uid="{2A119F8A-9286-4A7E-B655-6A76E0F727CE}"/>
    <cellStyle name="Normal 4 2 8 2 4 2" xfId="8962" xr:uid="{4EE76E04-26A7-4DB0-A2F6-E193951983E8}"/>
    <cellStyle name="Normal 4 2 8 2 4 2 2" xfId="29048" xr:uid="{1B4FE232-DAB5-41C4-AF05-BFC09F349536}"/>
    <cellStyle name="Normal 4 2 8 2 4 2 3" xfId="19342" xr:uid="{EC4FD09F-8278-4AE5-BB20-B5D05061C366}"/>
    <cellStyle name="Normal 4 2 8 2 4 3" xfId="11795" xr:uid="{88CB058E-A897-43F8-9BE8-9308FB6D48A2}"/>
    <cellStyle name="Normal 4 2 8 2 4 3 2" xfId="22175" xr:uid="{E422BD9F-6B07-4EDE-AECE-D4090BCAF21F}"/>
    <cellStyle name="Normal 4 2 8 2 4 4" xfId="24872" xr:uid="{D2DFC07E-BC0F-4B14-B90C-7760A4F759F0}"/>
    <cellStyle name="Normal 4 2 8 2 4 5" xfId="16509" xr:uid="{C2F4B2D6-95B7-4E77-90D0-FB34BE448CB5}"/>
    <cellStyle name="Normal 4 2 8 2 5" xfId="5278" xr:uid="{A0B63C32-334A-400F-8AE8-957C2A98584E}"/>
    <cellStyle name="Normal 4 2 8 2 5 2" xfId="28502" xr:uid="{05DF3D99-40EB-4D60-9B0F-0C7BFA56CE37}"/>
    <cellStyle name="Normal 4 2 8 2 5 3" xfId="14576" xr:uid="{F60E8D24-EF7F-4A09-A8FF-33FD0DA3A323}"/>
    <cellStyle name="Normal 4 2 8 2 6" xfId="7029" xr:uid="{3FC9E43D-66F9-4D0D-B694-16FD46AA2275}"/>
    <cellStyle name="Normal 4 2 8 2 6 2" xfId="17409" xr:uid="{2F4FB22F-28D8-4590-B5D7-FC6875ECAB61}"/>
    <cellStyle name="Normal 4 2 8 2 7" xfId="9862" xr:uid="{108CC694-574B-46C5-8649-D126581961E9}"/>
    <cellStyle name="Normal 4 2 8 2 7 2" xfId="20242" xr:uid="{CA6E0A24-F8E0-45E8-A475-93964168AAEF}"/>
    <cellStyle name="Normal 4 2 8 2 8" xfId="23428" xr:uid="{C489105B-F240-4C4D-A27A-4B04AF9510C6}"/>
    <cellStyle name="Normal 4 2 8 2 9" xfId="12754" xr:uid="{685156F6-C842-4C4E-AE35-CF03A474A500}"/>
    <cellStyle name="Normal 4 2 8 3" xfId="976" xr:uid="{00000000-0005-0000-0000-000082050000}"/>
    <cellStyle name="Normal 4 2 8 3 2" xfId="4530" xr:uid="{C776B60D-BF65-45A6-9F7F-097D3AA61C69}"/>
    <cellStyle name="Normal 4 2 8 3 2 2" xfId="9301" xr:uid="{626F593F-0981-431F-8F98-91D2430A6026}"/>
    <cellStyle name="Normal 4 2 8 3 2 2 2" xfId="29280" xr:uid="{8C33BE09-90BA-4A9D-B79D-F483669A1BC0}"/>
    <cellStyle name="Normal 4 2 8 3 2 2 3" xfId="19681" xr:uid="{AEC3E18F-3EAA-4A99-B9C5-F5C568C4CFF8}"/>
    <cellStyle name="Normal 4 2 8 3 2 3" xfId="12134" xr:uid="{6227930D-EBD1-4EDE-BD4B-0FA572848A41}"/>
    <cellStyle name="Normal 4 2 8 3 2 3 2" xfId="22514" xr:uid="{ADB20690-2F4B-426C-B993-8AAC8EABC124}"/>
    <cellStyle name="Normal 4 2 8 3 2 4" xfId="25629" xr:uid="{73FF503C-0874-4AB0-9772-E3019965A795}"/>
    <cellStyle name="Normal 4 2 8 3 2 5" xfId="16848" xr:uid="{5047CEF5-2DB8-43FD-9B18-DADA40C9C559}"/>
    <cellStyle name="Normal 4 2 8 3 3" xfId="5280" xr:uid="{EA308A1F-9E21-466B-9181-BBA1F7A7BEF0}"/>
    <cellStyle name="Normal 4 2 8 3 3 2" xfId="26830" xr:uid="{73526452-4BA8-4E4D-B954-246CF43DC764}"/>
    <cellStyle name="Normal 4 2 8 3 3 3" xfId="26083" xr:uid="{DE5FB2D0-3406-4A9B-86E1-7733C577CEAC}"/>
    <cellStyle name="Normal 4 2 8 3 3 4" xfId="14578" xr:uid="{4E1C39A6-4501-45F4-BF32-26DDC8688B75}"/>
    <cellStyle name="Normal 4 2 8 3 4" xfId="7031" xr:uid="{B01B7BF7-1BDB-47D2-BA16-EA3A3599A1B1}"/>
    <cellStyle name="Normal 4 2 8 3 4 2" xfId="27591" xr:uid="{27D5A90D-3C2E-465B-A7B7-E69A4DDE8F5A}"/>
    <cellStyle name="Normal 4 2 8 3 4 3" xfId="25879" xr:uid="{BD3B06D1-5D7C-4E88-BE62-74FC4F57D391}"/>
    <cellStyle name="Normal 4 2 8 3 4 4" xfId="17411" xr:uid="{067B1167-04F2-4B58-A44C-19BE32FA69A8}"/>
    <cellStyle name="Normal 4 2 8 3 5" xfId="9864" xr:uid="{584A9564-4815-4898-BF0C-36D2ED106056}"/>
    <cellStyle name="Normal 4 2 8 3 5 2" xfId="29422" xr:uid="{7C3D385E-C8A0-4F65-B338-1A2D9FF74FA3}"/>
    <cellStyle name="Normal 4 2 8 3 5 3" xfId="20244" xr:uid="{416B0672-457C-4CA1-AEEC-CD1B3247D0E3}"/>
    <cellStyle name="Normal 4 2 8 3 6" xfId="23272" xr:uid="{187F3FCC-75E3-4883-98CD-D692FA43E764}"/>
    <cellStyle name="Normal 4 2 8 3 7" xfId="13895" xr:uid="{5A4033B9-864B-4331-8EFB-88FA31432662}"/>
    <cellStyle name="Normal 4 2 8 4" xfId="977" xr:uid="{00000000-0005-0000-0000-000083050000}"/>
    <cellStyle name="Normal 4 2 8 4 2" xfId="5281" xr:uid="{7E5248ED-DB83-44BA-8982-5B910168DAEA}"/>
    <cellStyle name="Normal 4 2 8 4 2 2" xfId="24816" xr:uid="{7C816423-915D-482F-A730-34901DA47CB3}"/>
    <cellStyle name="Normal 4 2 8 4 2 3" xfId="27698" xr:uid="{C548D3E3-BE2C-4ADB-B55F-8F36A895B4C9}"/>
    <cellStyle name="Normal 4 2 8 4 2 4" xfId="14579" xr:uid="{8F6EFBFC-0F84-45AC-A641-ED0E255EE901}"/>
    <cellStyle name="Normal 4 2 8 4 3" xfId="7032" xr:uid="{8F6F6C15-2E1B-4DFB-B6D7-5649EF620FE1}"/>
    <cellStyle name="Normal 4 2 8 4 3 2" xfId="27526" xr:uid="{671E24FF-B631-4BD0-BC0B-D23BC6C0B1D0}"/>
    <cellStyle name="Normal 4 2 8 4 3 3" xfId="17412" xr:uid="{9239E6D0-09E5-4713-98D9-D26FF7E42A05}"/>
    <cellStyle name="Normal 4 2 8 4 4" xfId="9865" xr:uid="{E5832AE4-B69A-4E63-A369-26E8F0D5640B}"/>
    <cellStyle name="Normal 4 2 8 4 4 2" xfId="20245" xr:uid="{832710B5-4915-4486-BF68-871BDDD9F1C0}"/>
    <cellStyle name="Normal 4 2 8 4 5" xfId="25090" xr:uid="{A242D922-0156-4748-8368-BC0D5D54FB29}"/>
    <cellStyle name="Normal 4 2 8 4 6" xfId="13452" xr:uid="{18CC260C-6143-4E38-815E-E806F6423DC4}"/>
    <cellStyle name="Normal 4 2 8 5" xfId="2567" xr:uid="{00000000-0005-0000-0000-00000B060000}"/>
    <cellStyle name="Normal 4 2 8 5 2" xfId="5835" xr:uid="{2B602938-BE88-46F4-AEED-0480511D709B}"/>
    <cellStyle name="Normal 4 2 8 5 2 2" xfId="28064" xr:uid="{0AE654D7-F739-4ED1-BFDA-1BC756BA7DF0}"/>
    <cellStyle name="Normal 4 2 8 5 2 3" xfId="15238" xr:uid="{16EA463A-6ED1-4BD1-85B3-08A833DFF1D2}"/>
    <cellStyle name="Normal 4 2 8 5 3" xfId="7691" xr:uid="{F235D23B-8571-4175-AA1A-18813D62F247}"/>
    <cellStyle name="Normal 4 2 8 5 3 2" xfId="18071" xr:uid="{87371162-240D-41A4-89A2-EA13734C2C8A}"/>
    <cellStyle name="Normal 4 2 8 5 4" xfId="10524" xr:uid="{64C7662A-6B89-4E97-AE09-A82A5BE3A734}"/>
    <cellStyle name="Normal 4 2 8 5 4 2" xfId="20904" xr:uid="{1D8E848B-D2CB-469F-AD14-D24CDAAEBACF}"/>
    <cellStyle name="Normal 4 2 8 5 5" xfId="24225" xr:uid="{D93D1C32-E8A1-48DF-81B0-2813A9FDDF3C}"/>
    <cellStyle name="Normal 4 2 8 5 6" xfId="12954" xr:uid="{A1298907-49AF-4C2B-A33A-1F1253F4A8E9}"/>
    <cellStyle name="Normal 4 2 8 6" xfId="2363" xr:uid="{00000000-0005-0000-0000-000005060000}"/>
    <cellStyle name="Normal 4 2 8 6 2" xfId="7489" xr:uid="{623DA9FF-7B9B-411D-B8E0-140CD750E036}"/>
    <cellStyle name="Normal 4 2 8 6 2 2" xfId="28071" xr:uid="{7DB86C15-161B-4423-B90D-A5EA2145346E}"/>
    <cellStyle name="Normal 4 2 8 6 2 3" xfId="17869" xr:uid="{F4A2072C-9F0D-4DAF-8BA8-0DF0D6F03F70}"/>
    <cellStyle name="Normal 4 2 8 6 3" xfId="10322" xr:uid="{9F013E8F-994F-4C24-87B6-D31789EAB697}"/>
    <cellStyle name="Normal 4 2 8 6 3 2" xfId="20702" xr:uid="{4BAE5CB0-31DA-46A6-A93C-B4220F77CAB5}"/>
    <cellStyle name="Normal 4 2 8 6 4" xfId="23041" xr:uid="{727CA44D-E866-4381-906F-15827DBC514F}"/>
    <cellStyle name="Normal 4 2 8 6 5" xfId="15036" xr:uid="{DC13B300-0AAB-4FEA-924B-B41E1F402523}"/>
    <cellStyle name="Normal 4 2 8 7" xfId="3984" xr:uid="{0D503DE1-E6FB-41B9-872C-260C16FD35DF}"/>
    <cellStyle name="Normal 4 2 8 7 2" xfId="8807" xr:uid="{2238076B-17C5-4BB0-8771-7246541852C0}"/>
    <cellStyle name="Normal 4 2 8 7 2 2" xfId="19187" xr:uid="{D50F9003-10E7-4758-88F1-5489C3DD8E39}"/>
    <cellStyle name="Normal 4 2 8 7 3" xfId="11640" xr:uid="{5609E8A0-B570-4536-9E8D-EF43746CF1A3}"/>
    <cellStyle name="Normal 4 2 8 7 3 2" xfId="22020" xr:uid="{3E45361C-DB83-47CD-ACDE-DB7B2162FCDE}"/>
    <cellStyle name="Normal 4 2 8 7 4" xfId="26980" xr:uid="{A0368A9F-F8DF-48B0-8AF2-25EE521D4116}"/>
    <cellStyle name="Normal 4 2 8 7 5" xfId="16354" xr:uid="{83063297-299C-4D8E-A1EC-68A069649514}"/>
    <cellStyle name="Normal 4 2 8 8" xfId="5277" xr:uid="{F36601DD-9793-4E6C-A6F7-1BEE8586145E}"/>
    <cellStyle name="Normal 4 2 8 8 2" xfId="14575" xr:uid="{0F9B40D2-AF9E-4369-B145-F10988D4531B}"/>
    <cellStyle name="Normal 4 2 8 9" xfId="7028" xr:uid="{1EFC0CD8-F643-412B-958A-E519945578B1}"/>
    <cellStyle name="Normal 4 2 8 9 2" xfId="17408" xr:uid="{C449D1EC-A7C5-48A1-BDFF-346BD6863E2E}"/>
    <cellStyle name="Normal 4 2 9" xfId="978" xr:uid="{00000000-0005-0000-0000-000084050000}"/>
    <cellStyle name="Normal 4 2 9 10" xfId="24696" xr:uid="{1BC18EEE-28F1-4D7D-BBBE-1BB67F6215FF}"/>
    <cellStyle name="Normal 4 2 9 11" xfId="12597" xr:uid="{736C4B30-A948-4E20-A4A9-4004E479C4BA}"/>
    <cellStyle name="Normal 4 2 9 2" xfId="979" xr:uid="{00000000-0005-0000-0000-000085050000}"/>
    <cellStyle name="Normal 4 2 9 2 2" xfId="3336" xr:uid="{00000000-0005-0000-0000-00000E060000}"/>
    <cellStyle name="Normal 4 2 9 2 2 2" xfId="6393" xr:uid="{85737081-3632-4418-8D8B-482B84C5F817}"/>
    <cellStyle name="Normal 4 2 9 2 2 2 2" xfId="27957" xr:uid="{B1F2C022-8335-4926-9921-99B718CBC7A8}"/>
    <cellStyle name="Normal 4 2 9 2 2 2 3" xfId="26514" xr:uid="{17C870E6-F094-46EF-AF70-8A284D8C113A}"/>
    <cellStyle name="Normal 4 2 9 2 2 2 4" xfId="15962" xr:uid="{B2B4E031-D27B-4E61-900F-7265CAED60DE}"/>
    <cellStyle name="Normal 4 2 9 2 2 3" xfId="8415" xr:uid="{4FDCBAA5-9629-4E67-9817-0322E2190FE2}"/>
    <cellStyle name="Normal 4 2 9 2 2 3 2" xfId="28910" xr:uid="{7DB9E4D2-0ADB-4E13-8EFD-5A7E368FC6F0}"/>
    <cellStyle name="Normal 4 2 9 2 2 3 3" xfId="18795" xr:uid="{B3E3D26E-4A4A-4ABA-BA70-31CFAB7E1A7F}"/>
    <cellStyle name="Normal 4 2 9 2 2 4" xfId="11248" xr:uid="{DFFCE619-3FE1-4D27-A046-5ECDC4FED236}"/>
    <cellStyle name="Normal 4 2 9 2 2 4 2" xfId="21628" xr:uid="{71893766-D46A-4B71-92F4-42CDAFC58422}"/>
    <cellStyle name="Normal 4 2 9 2 2 5" xfId="25244" xr:uid="{9ABB1AF1-AFA9-4E59-BCBA-2CC8F3B327FF}"/>
    <cellStyle name="Normal 4 2 9 2 2 6" xfId="13896" xr:uid="{AE5C2F51-3957-42C2-B249-4FDF23092ACD}"/>
    <cellStyle name="Normal 4 2 9 2 3" xfId="4192" xr:uid="{4F4C7D3C-EC36-41C6-8F6F-636865ADBAC5}"/>
    <cellStyle name="Normal 4 2 9 2 3 2" xfId="8963" xr:uid="{B5A22BA2-6878-4F6D-96CF-A3E0B0C9D051}"/>
    <cellStyle name="Normal 4 2 9 2 3 2 2" xfId="29049" xr:uid="{31E5468C-2CC0-4D6B-9530-B5CE5EEEB8D2}"/>
    <cellStyle name="Normal 4 2 9 2 3 2 3" xfId="19343" xr:uid="{E38136C2-795B-4D28-BB2A-83F81243C71D}"/>
    <cellStyle name="Normal 4 2 9 2 3 3" xfId="11796" xr:uid="{5DA08E2F-2DFD-4E9E-B540-595FA3528708}"/>
    <cellStyle name="Normal 4 2 9 2 3 3 2" xfId="22176" xr:uid="{9A29D151-0C95-46D7-AE97-35CB67D05839}"/>
    <cellStyle name="Normal 4 2 9 2 3 4" xfId="23240" xr:uid="{D0592480-FAD9-4F74-BD50-575F47EA9966}"/>
    <cellStyle name="Normal 4 2 9 2 3 5" xfId="16510" xr:uid="{8C702828-AFCB-4120-863A-A536385D3145}"/>
    <cellStyle name="Normal 4 2 9 2 4" xfId="5283" xr:uid="{53B389DF-D682-4A0E-8BEB-331AAF4C3CEE}"/>
    <cellStyle name="Normal 4 2 9 2 4 2" xfId="26652" xr:uid="{185D022D-E2CF-4615-BB19-920BD47AA99E}"/>
    <cellStyle name="Normal 4 2 9 2 4 3" xfId="28628" xr:uid="{6A98504E-B232-4026-B271-C589E09AD7D7}"/>
    <cellStyle name="Normal 4 2 9 2 4 4" xfId="14581" xr:uid="{455BA2F0-BC97-4A95-832E-27DBD9094669}"/>
    <cellStyle name="Normal 4 2 9 2 5" xfId="7034" xr:uid="{A5B16A84-63C1-4BD0-B771-236B34CFA1D7}"/>
    <cellStyle name="Normal 4 2 9 2 5 2" xfId="27137" xr:uid="{43FC2B26-B15F-4196-9AAE-72144CDB43D5}"/>
    <cellStyle name="Normal 4 2 9 2 5 3" xfId="17414" xr:uid="{D4574702-FFA2-4546-8A44-76862B42F0C4}"/>
    <cellStyle name="Normal 4 2 9 2 6" xfId="9867" xr:uid="{0ED17B6E-F62B-447B-A94A-5AAAE28E3315}"/>
    <cellStyle name="Normal 4 2 9 2 6 2" xfId="20247" xr:uid="{52007826-FC97-4682-B597-7143189CCC7D}"/>
    <cellStyle name="Normal 4 2 9 2 7" xfId="24988" xr:uid="{99193BA7-1C8B-4A46-A25D-4485E2BE0A4C}"/>
    <cellStyle name="Normal 4 2 9 2 8" xfId="12755" xr:uid="{59F4C902-4A6A-41B3-B2B7-E74F5E7CB393}"/>
    <cellStyle name="Normal 4 2 9 3" xfId="980" xr:uid="{00000000-0005-0000-0000-000086050000}"/>
    <cellStyle name="Normal 4 2 9 3 2" xfId="5284" xr:uid="{5A311702-84C2-47AB-A3FB-F5C8D392B100}"/>
    <cellStyle name="Normal 4 2 9 3 2 2" xfId="23739" xr:uid="{01A71D77-0373-4EB3-B9DF-80215CF7D626}"/>
    <cellStyle name="Normal 4 2 9 3 2 3" xfId="27709" xr:uid="{C37C1A31-55F7-48E1-A38A-D34EC57AB787}"/>
    <cellStyle name="Normal 4 2 9 3 2 4" xfId="14582" xr:uid="{761168BF-2B18-4C42-AC39-95747D971D35}"/>
    <cellStyle name="Normal 4 2 9 3 3" xfId="7035" xr:uid="{366C57EB-7033-4AA0-991A-DF21D35E5D57}"/>
    <cellStyle name="Normal 4 2 9 3 3 2" xfId="27629" xr:uid="{E6647535-F096-4F67-B5CE-22F93FC73584}"/>
    <cellStyle name="Normal 4 2 9 3 3 3" xfId="27203" xr:uid="{7136C924-2548-445A-8895-85C21611BDF4}"/>
    <cellStyle name="Normal 4 2 9 3 3 4" xfId="17415" xr:uid="{85577A67-3650-4B79-B56D-89F335AEBC42}"/>
    <cellStyle name="Normal 4 2 9 3 4" xfId="9868" xr:uid="{6C5704B4-FC3A-4877-AF08-7878EA373C0B}"/>
    <cellStyle name="Normal 4 2 9 3 4 2" xfId="26693" xr:uid="{B68923CF-F64F-4FE9-B16C-E0A3A0DF64EE}"/>
    <cellStyle name="Normal 4 2 9 3 4 3" xfId="29423" xr:uid="{84E1DE07-325C-41D1-AD82-DF07BFEEF52C}"/>
    <cellStyle name="Normal 4 2 9 3 4 4" xfId="20248" xr:uid="{224D8381-8C81-4F39-97B6-C28351A151A5}"/>
    <cellStyle name="Normal 4 2 9 3 5" xfId="22716" xr:uid="{3B7EF572-2B4D-4A32-8E47-ED37BAFAD9A2}"/>
    <cellStyle name="Normal 4 2 9 3 6" xfId="27772" xr:uid="{60B996DF-D627-4A20-A0F3-FD18C1023D7E}"/>
    <cellStyle name="Normal 4 2 9 3 7" xfId="13453" xr:uid="{ED6C3D71-3215-4FD4-A087-AEEF8B0E7655}"/>
    <cellStyle name="Normal 4 2 9 4" xfId="2783" xr:uid="{00000000-0005-0000-0000-000010060000}"/>
    <cellStyle name="Normal 4 2 9 4 2" xfId="6000" xr:uid="{5B23AC81-87E8-4D19-BBCC-C615337C2E49}"/>
    <cellStyle name="Normal 4 2 9 4 2 2" xfId="28611" xr:uid="{116A0CEA-2948-497B-9BD2-94F0B4CC7B1A}"/>
    <cellStyle name="Normal 4 2 9 4 2 3" xfId="15453" xr:uid="{B9396408-B53A-4678-841B-2A3CDC5033FF}"/>
    <cellStyle name="Normal 4 2 9 4 3" xfId="7906" xr:uid="{186C58AA-4B64-44FC-B2B5-3F1E3A4256B5}"/>
    <cellStyle name="Normal 4 2 9 4 3 2" xfId="18286" xr:uid="{C72F8021-8254-4869-82B8-2E95D17084B8}"/>
    <cellStyle name="Normal 4 2 9 4 4" xfId="10739" xr:uid="{C61E9972-1B7D-4D24-A78C-8DD052BDE4AE}"/>
    <cellStyle name="Normal 4 2 9 4 4 2" xfId="21119" xr:uid="{CB788F74-DDC2-42F0-AE44-6FCC5E8FD954}"/>
    <cellStyle name="Normal 4 2 9 4 5" xfId="24979" xr:uid="{B2004425-31FC-4288-8FF7-D5697CA49C00}"/>
    <cellStyle name="Normal 4 2 9 4 6" xfId="13239" xr:uid="{FB3EA9A0-28F6-49CF-A929-F194F94A4FAE}"/>
    <cellStyle name="Normal 4 2 9 5" xfId="2364" xr:uid="{00000000-0005-0000-0000-00000C060000}"/>
    <cellStyle name="Normal 4 2 9 5 2" xfId="7490" xr:uid="{AB29F732-18B8-4461-941D-8D1A560AB5C2}"/>
    <cellStyle name="Normal 4 2 9 5 2 2" xfId="27471" xr:uid="{FA8BAB30-618F-4D5E-B9DC-4BB9E35ADD12}"/>
    <cellStyle name="Normal 4 2 9 5 2 3" xfId="17870" xr:uid="{6B849158-6D64-4B4A-8AAD-2EDA30776E4F}"/>
    <cellStyle name="Normal 4 2 9 5 3" xfId="10323" xr:uid="{6552F46C-CBC0-4F33-BAE8-8F78EF5A1D08}"/>
    <cellStyle name="Normal 4 2 9 5 3 2" xfId="20703" xr:uid="{3DFE3164-85F3-428E-BC47-E7535BD0CB2F}"/>
    <cellStyle name="Normal 4 2 9 5 4" xfId="23611" xr:uid="{0C4CE829-02ED-4680-A5EC-B27FE438262D}"/>
    <cellStyle name="Normal 4 2 9 5 5" xfId="15037" xr:uid="{1C424D77-7E30-41D7-A2B0-AC375F658583}"/>
    <cellStyle name="Normal 4 2 9 6" xfId="3985" xr:uid="{2081E4A0-2A0D-472E-894C-28A332A6A6F5}"/>
    <cellStyle name="Normal 4 2 9 6 2" xfId="8808" xr:uid="{D95BEDCE-3DB6-4310-A41A-A464FB9268D6}"/>
    <cellStyle name="Normal 4 2 9 6 2 2" xfId="28987" xr:uid="{A653E288-0828-461A-AF3A-EA6DD7D1ACC1}"/>
    <cellStyle name="Normal 4 2 9 6 2 3" xfId="19188" xr:uid="{578F7CDB-B29D-4105-A45B-84C2314EF4AD}"/>
    <cellStyle name="Normal 4 2 9 6 3" xfId="11641" xr:uid="{9CA866A3-CB78-493C-B8EB-D6F3F63E18D8}"/>
    <cellStyle name="Normal 4 2 9 6 3 2" xfId="22021" xr:uid="{30F1378C-3BD4-4503-9B02-20514C361F13}"/>
    <cellStyle name="Normal 4 2 9 6 4" xfId="28483" xr:uid="{4C17BFAD-749F-47FD-8705-EC1CD83CB710}"/>
    <cellStyle name="Normal 4 2 9 6 5" xfId="16355" xr:uid="{AA4F05ED-B016-419B-A844-584D08DC2CBE}"/>
    <cellStyle name="Normal 4 2 9 7" xfId="5282" xr:uid="{85EDD228-FBD8-4AA1-B472-1931854E7F68}"/>
    <cellStyle name="Normal 4 2 9 7 2" xfId="26609" xr:uid="{C4DC5367-9F95-43B1-8EE7-48ECB31B25EF}"/>
    <cellStyle name="Normal 4 2 9 7 3" xfId="14580" xr:uid="{1E121E5D-ABF5-4EF0-B016-F171581C28C4}"/>
    <cellStyle name="Normal 4 2 9 8" xfId="7033" xr:uid="{2234AECC-897F-4F0C-8FF2-2937045B6D58}"/>
    <cellStyle name="Normal 4 2 9 8 2" xfId="17413" xr:uid="{5420E77A-C3D8-47C1-95B2-6DF6C0CC7DAE}"/>
    <cellStyle name="Normal 4 2 9 9" xfId="9866" xr:uid="{AC175359-7CA8-4095-8AEA-4603FC6D285E}"/>
    <cellStyle name="Normal 4 2 9 9 2" xfId="20246" xr:uid="{445870CE-DF3A-4EA0-A8E1-BF46B37E8949}"/>
    <cellStyle name="Normal 4 20" xfId="6942" xr:uid="{E5601753-EC59-4977-8FB5-EEB0F80A55B2}"/>
    <cellStyle name="Normal 4 20 2" xfId="25791" xr:uid="{733D533C-A0A8-4A04-88DC-892CA7B11E9A}"/>
    <cellStyle name="Normal 4 20 3" xfId="24028" xr:uid="{22F76A3A-8637-4E9C-B992-261509B13550}"/>
    <cellStyle name="Normal 4 20 4" xfId="17322" xr:uid="{5CEF4AA7-294C-443E-87C5-D24C01734031}"/>
    <cellStyle name="Normal 4 21" xfId="9775" xr:uid="{66584F7F-5120-4B7C-BA26-A2A9646FAF34}"/>
    <cellStyle name="Normal 4 21 2" xfId="23749" xr:uid="{96F41DEB-7FBA-4E04-8E58-35A3FFA8C282}"/>
    <cellStyle name="Normal 4 21 3" xfId="20155" xr:uid="{89F4FCE5-136C-4E64-82F3-9A9D86157179}"/>
    <cellStyle name="Normal 4 22" xfId="23825" xr:uid="{89B62F44-3C78-4195-9036-0186F7E268B9}"/>
    <cellStyle name="Normal 4 23" xfId="25781" xr:uid="{6F6096DE-56CA-421D-A3CC-34838D6F30D6}"/>
    <cellStyle name="Normal 4 24" xfId="23758" xr:uid="{443C657F-6607-423A-BC22-E4DD780257E1}"/>
    <cellStyle name="Normal 4 25" xfId="12388" xr:uid="{880E111A-3019-4B5F-9A20-969303458D7D}"/>
    <cellStyle name="Normal 4 3" xfId="981" xr:uid="{00000000-0005-0000-0000-000087050000}"/>
    <cellStyle name="Normal 4 3 2" xfId="982" xr:uid="{00000000-0005-0000-0000-000088050000}"/>
    <cellStyle name="Normal 4 4" xfId="983" xr:uid="{00000000-0005-0000-0000-000089050000}"/>
    <cellStyle name="Normal 4 4 10" xfId="984" xr:uid="{00000000-0005-0000-0000-00008A050000}"/>
    <cellStyle name="Normal 4 4 10 2" xfId="3337" xr:uid="{00000000-0005-0000-0000-000015060000}"/>
    <cellStyle name="Normal 4 4 10 2 2" xfId="6394" xr:uid="{2B3C16A7-0299-4D00-884B-418C5FB40CB9}"/>
    <cellStyle name="Normal 4 4 10 2 2 2" xfId="27437" xr:uid="{B25B4AEB-DE57-41AC-928A-065CFEEE6CAA}"/>
    <cellStyle name="Normal 4 4 10 2 2 3" xfId="15963" xr:uid="{7879A539-78A4-448A-A87F-E92FBAEF97DC}"/>
    <cellStyle name="Normal 4 4 10 2 3" xfId="8416" xr:uid="{583422FB-6557-44D6-AB50-5D8EE6570BE5}"/>
    <cellStyle name="Normal 4 4 10 2 3 2" xfId="18796" xr:uid="{749FCA83-AC03-4587-814B-41BBBD87E1DA}"/>
    <cellStyle name="Normal 4 4 10 2 4" xfId="11249" xr:uid="{ED6D8674-A3A4-45F5-A466-51DA9A2688F7}"/>
    <cellStyle name="Normal 4 4 10 2 4 2" xfId="21629" xr:uid="{F3A80C5E-84E7-435B-9BE0-0FCC838237D5}"/>
    <cellStyle name="Normal 4 4 10 2 5" xfId="23134" xr:uid="{4773E5C8-78B3-4A69-B50A-E73FFA2FBCCF}"/>
    <cellStyle name="Normal 4 4 10 2 6" xfId="13897" xr:uid="{DC64F37C-163F-4469-88FD-03E34F86253B}"/>
    <cellStyle name="Normal 4 4 10 3" xfId="4193" xr:uid="{BA9BCFEA-7265-4417-99C4-FCCF7A9A6298}"/>
    <cellStyle name="Normal 4 4 10 3 2" xfId="8964" xr:uid="{FCE9226C-6C34-4450-AE7E-4069F92C8732}"/>
    <cellStyle name="Normal 4 4 10 3 2 2" xfId="29050" xr:uid="{04607B34-5BE2-473C-94A5-198042603CA1}"/>
    <cellStyle name="Normal 4 4 10 3 2 3" xfId="19344" xr:uid="{C227E74E-86D9-442A-A358-7EDCD5C42F03}"/>
    <cellStyle name="Normal 4 4 10 3 3" xfId="11797" xr:uid="{4D658857-33C5-4111-A534-AC3F607D2353}"/>
    <cellStyle name="Normal 4 4 10 3 3 2" xfId="22177" xr:uid="{B810C485-A883-462F-983E-B8A6B7F20A14}"/>
    <cellStyle name="Normal 4 4 10 3 4" xfId="24273" xr:uid="{48B0F57A-7D64-4953-B01F-A611DA132406}"/>
    <cellStyle name="Normal 4 4 10 3 5" xfId="16511" xr:uid="{12443884-7777-4CDA-8CA1-6F5A9B0565BD}"/>
    <cellStyle name="Normal 4 4 10 4" xfId="5286" xr:uid="{8C67447C-FE59-4471-B4BA-EDFAF1272678}"/>
    <cellStyle name="Normal 4 4 10 4 2" xfId="23732" xr:uid="{BF527957-304C-458A-90FD-A22AE275089D}"/>
    <cellStyle name="Normal 4 4 10 4 3" xfId="27390" xr:uid="{55AD940C-30E6-4902-A365-A64DF68773C4}"/>
    <cellStyle name="Normal 4 4 10 4 4" xfId="14584" xr:uid="{66285ADD-B94E-44A6-9734-A772E61513B9}"/>
    <cellStyle name="Normal 4 4 10 5" xfId="7037" xr:uid="{4E23692F-4825-41D4-987B-33F6C6BA84E7}"/>
    <cellStyle name="Normal 4 4 10 5 2" xfId="27502" xr:uid="{66B24CEC-5671-4237-8B96-DA92835B61DB}"/>
    <cellStyle name="Normal 4 4 10 5 3" xfId="17417" xr:uid="{7E1F0AF1-E2B3-4486-B108-6C288AC71D52}"/>
    <cellStyle name="Normal 4 4 10 6" xfId="9870" xr:uid="{4AAC2B23-A6C8-4572-A41A-52CE581C565E}"/>
    <cellStyle name="Normal 4 4 10 6 2" xfId="20250" xr:uid="{1B20F519-9A0D-4D39-90C2-F1CA31D4020E}"/>
    <cellStyle name="Normal 4 4 10 7" xfId="24730" xr:uid="{1F622891-86BB-47F3-BF5E-F05E5D38CFB9}"/>
    <cellStyle name="Normal 4 4 10 8" xfId="12756" xr:uid="{5706E484-CBB5-4107-881D-3B86DB21800A}"/>
    <cellStyle name="Normal 4 4 11" xfId="985" xr:uid="{00000000-0005-0000-0000-00008B050000}"/>
    <cellStyle name="Normal 4 4 11 2" xfId="5287" xr:uid="{2D01C6A3-5E13-49D3-A264-A301C24C97E9}"/>
    <cellStyle name="Normal 4 4 11 2 2" xfId="24019" xr:uid="{B7878FE6-C1FB-463C-8E21-644148B194B4}"/>
    <cellStyle name="Normal 4 4 11 2 3" xfId="26193" xr:uid="{C93C88BF-660A-4278-B197-F382EEC7D5F7}"/>
    <cellStyle name="Normal 4 4 11 2 4" xfId="14585" xr:uid="{9C93F634-F45F-427F-BBDD-237ABA4E4D74}"/>
    <cellStyle name="Normal 4 4 11 3" xfId="7038" xr:uid="{BA85FB4F-4182-4FEA-9F2D-3C1253BFF8AC}"/>
    <cellStyle name="Normal 4 4 11 3 2" xfId="28735" xr:uid="{B917CE2C-9F5A-4BE6-88C0-05B474DDDE7F}"/>
    <cellStyle name="Normal 4 4 11 3 3" xfId="17418" xr:uid="{593FFA6A-25F3-488F-B567-620550E0658E}"/>
    <cellStyle name="Normal 4 4 11 4" xfId="9871" xr:uid="{E736C63F-2AC8-40E9-B856-007691D1358D}"/>
    <cellStyle name="Normal 4 4 11 4 2" xfId="20251" xr:uid="{3DE2923C-A1D4-4A30-817B-099939583E53}"/>
    <cellStyle name="Normal 4 4 11 5" xfId="23381" xr:uid="{8753CE19-BDC1-496D-9B10-84F52A2C2977}"/>
    <cellStyle name="Normal 4 4 11 6" xfId="13454" xr:uid="{1A418053-A1DE-4ACB-B87E-72BACB563292}"/>
    <cellStyle name="Normal 4 4 12" xfId="2438" xr:uid="{00000000-0005-0000-0000-000017060000}"/>
    <cellStyle name="Normal 4 4 12 2" xfId="5732" xr:uid="{E71BE5E9-4E25-48CB-9343-145BEA0EBCC5}"/>
    <cellStyle name="Normal 4 4 12 2 2" xfId="26575" xr:uid="{21AE1773-78AE-4197-A9B0-3BBFB9C9E91E}"/>
    <cellStyle name="Normal 4 4 12 2 3" xfId="15109" xr:uid="{FC799BCE-0E7F-4FBA-92BD-CF35EA6E6931}"/>
    <cellStyle name="Normal 4 4 12 3" xfId="7562" xr:uid="{E0AD47AD-FCB9-46D2-A82B-78269D50B0CC}"/>
    <cellStyle name="Normal 4 4 12 3 2" xfId="17942" xr:uid="{F1BCDD12-3285-44A3-83BB-45A3826FA9EF}"/>
    <cellStyle name="Normal 4 4 12 4" xfId="10395" xr:uid="{0F79B491-781B-4AA5-BCCF-0ECA010CA42D}"/>
    <cellStyle name="Normal 4 4 12 4 2" xfId="20775" xr:uid="{D67BBA4C-FCB8-489E-AB99-439196C30658}"/>
    <cellStyle name="Normal 4 4 12 5" xfId="23459" xr:uid="{EA478E3F-F02C-4621-92A9-EB4311A7D3A0}"/>
    <cellStyle name="Normal 4 4 12 6" xfId="12824" xr:uid="{CB655288-B256-4B54-8734-27010C1AAA7E}"/>
    <cellStyle name="Normal 4 4 13" xfId="2168" xr:uid="{00000000-0005-0000-0000-000013060000}"/>
    <cellStyle name="Normal 4 4 13 2" xfId="7294" xr:uid="{57CB4F8B-BA01-4C5B-AB7D-D92DB9F23A1A}"/>
    <cellStyle name="Normal 4 4 13 2 2" xfId="27890" xr:uid="{268AFB25-8671-4D25-B439-C5B125B633C7}"/>
    <cellStyle name="Normal 4 4 13 2 3" xfId="17674" xr:uid="{FF2C2023-6DE8-4DD5-9ABF-6A5128AAD6C7}"/>
    <cellStyle name="Normal 4 4 13 3" xfId="10127" xr:uid="{5E6F0728-FF33-458B-A04C-3ABC0E193730}"/>
    <cellStyle name="Normal 4 4 13 3 2" xfId="20507" xr:uid="{F9EC4638-AF3D-4BC2-9A3D-B74529B7EE0F}"/>
    <cellStyle name="Normal 4 4 13 4" xfId="23826" xr:uid="{52337421-501D-41E5-AECA-1496CD97E96F}"/>
    <cellStyle name="Normal 4 4 13 5" xfId="14841" xr:uid="{7FE6E188-AC7A-4DD5-AC00-61B0300A9B35}"/>
    <cellStyle name="Normal 4 4 14" xfId="3986" xr:uid="{32463145-0242-4FD3-A3C7-1AE8BB5420B2}"/>
    <cellStyle name="Normal 4 4 14 2" xfId="8809" xr:uid="{96E81A39-F7BE-4A1A-A2D4-A37A066F9669}"/>
    <cellStyle name="Normal 4 4 14 2 2" xfId="19189" xr:uid="{36253008-536F-4BEE-84DC-4A737DA8E433}"/>
    <cellStyle name="Normal 4 4 14 3" xfId="11642" xr:uid="{2F1DDD0D-D96B-415F-809D-56D584388FF7}"/>
    <cellStyle name="Normal 4 4 14 3 2" xfId="22022" xr:uid="{383070A4-5390-471A-AD4E-826DCA4547CE}"/>
    <cellStyle name="Normal 4 4 14 4" xfId="27555" xr:uid="{744D9950-0345-4247-B848-A80C1FEA7202}"/>
    <cellStyle name="Normal 4 4 14 5" xfId="16356" xr:uid="{E8A4D107-3532-44AA-8749-422BA1D4FE1D}"/>
    <cellStyle name="Normal 4 4 15" xfId="5285" xr:uid="{C2382099-3E92-49C9-AA4B-4EABED7BD494}"/>
    <cellStyle name="Normal 4 4 15 2" xfId="14583" xr:uid="{959891F0-419E-410A-AEA5-D53342EE6FB7}"/>
    <cellStyle name="Normal 4 4 16" xfId="7036" xr:uid="{8C2EBE04-C40B-4FA8-9156-B892929DEFBD}"/>
    <cellStyle name="Normal 4 4 16 2" xfId="17416" xr:uid="{56D911EF-30F2-45D0-8E50-FFA41229358F}"/>
    <cellStyle name="Normal 4 4 17" xfId="9869" xr:uid="{995A7B1C-9591-4AA1-82E2-F53A667DBFCB}"/>
    <cellStyle name="Normal 4 4 17 2" xfId="20249" xr:uid="{01A18C04-7DF0-48CC-AA97-6996ACE26D4A}"/>
    <cellStyle name="Normal 4 4 18" xfId="24747" xr:uid="{703F48F3-BBAE-4AE8-B24A-6032927DEB6F}"/>
    <cellStyle name="Normal 4 4 19" xfId="12399" xr:uid="{A9899CC4-8D74-42E8-BCF8-C9D3A48E992D}"/>
    <cellStyle name="Normal 4 4 2" xfId="986" xr:uid="{00000000-0005-0000-0000-00008C050000}"/>
    <cellStyle name="Normal 4 4 2 10" xfId="5288" xr:uid="{C9173801-F243-4242-8E05-DC6C5B03108B}"/>
    <cellStyle name="Normal 4 4 2 10 2" xfId="14586" xr:uid="{F26842E6-D563-4B7F-8110-180DFE5C4E58}"/>
    <cellStyle name="Normal 4 4 2 11" xfId="7039" xr:uid="{C1444B38-653A-47C1-BC0B-D3D8BF26F179}"/>
    <cellStyle name="Normal 4 4 2 11 2" xfId="17419" xr:uid="{314483FD-0D38-4D7A-8265-1ED74DFD92C4}"/>
    <cellStyle name="Normal 4 4 2 12" xfId="9872" xr:uid="{A3AC162A-2DE9-4F7B-AD6A-DE6A3844C058}"/>
    <cellStyle name="Normal 4 4 2 12 2" xfId="20252" xr:uid="{59975E48-62EE-45A4-B296-82A3B2ACB754}"/>
    <cellStyle name="Normal 4 4 2 13" xfId="25534" xr:uid="{9F4800AD-9630-4E1B-AD92-F43594679442}"/>
    <cellStyle name="Normal 4 4 2 14" xfId="12422" xr:uid="{D74C7FFF-C9EB-42C1-9F53-D6CE6B1B9E77}"/>
    <cellStyle name="Normal 4 4 2 2" xfId="987" xr:uid="{00000000-0005-0000-0000-00008D050000}"/>
    <cellStyle name="Normal 4 4 2 2 10" xfId="7040" xr:uid="{0C75F5A4-51F1-48A4-A6E7-A128AD4FCE49}"/>
    <cellStyle name="Normal 4 4 2 2 10 2" xfId="17420" xr:uid="{135BC228-1136-41D3-8267-62DFD5C8E68A}"/>
    <cellStyle name="Normal 4 4 2 2 11" xfId="9873" xr:uid="{604D1C80-960E-4BFA-9D20-5FC2026C65D6}"/>
    <cellStyle name="Normal 4 4 2 2 11 2" xfId="20253" xr:uid="{E35A96B7-C2BD-43FB-BDC2-1739CB2156B3}"/>
    <cellStyle name="Normal 4 4 2 2 12" xfId="24312" xr:uid="{4A384093-1FFD-408D-922E-635A1B405B55}"/>
    <cellStyle name="Normal 4 4 2 2 13" xfId="12482" xr:uid="{175A71FC-C908-4D69-AB58-4779FA75F504}"/>
    <cellStyle name="Normal 4 4 2 2 2" xfId="988" xr:uid="{00000000-0005-0000-0000-00008E050000}"/>
    <cellStyle name="Normal 4 4 2 2 2 10" xfId="13047" xr:uid="{A6E6A654-C557-4408-A191-9785EF23F9C9}"/>
    <cellStyle name="Normal 4 4 2 2 2 2" xfId="2787" xr:uid="{00000000-0005-0000-0000-00001B060000}"/>
    <cellStyle name="Normal 4 4 2 2 2 2 2" xfId="3340" xr:uid="{00000000-0005-0000-0000-00001C060000}"/>
    <cellStyle name="Normal 4 4 2 2 2 2 2 2" xfId="6397" xr:uid="{511D1F66-3411-48B0-8203-F4A9DA2F0FDA}"/>
    <cellStyle name="Normal 4 4 2 2 2 2 2 2 2" xfId="26974" xr:uid="{CF2747F8-798C-4EE4-A498-23C0D530D462}"/>
    <cellStyle name="Normal 4 4 2 2 2 2 2 2 3" xfId="15966" xr:uid="{2496F23A-2799-4B71-A3D3-B015345047AD}"/>
    <cellStyle name="Normal 4 4 2 2 2 2 2 3" xfId="8419" xr:uid="{970E17C2-EE93-4EEC-BB27-5FEFC93133D0}"/>
    <cellStyle name="Normal 4 4 2 2 2 2 2 3 2" xfId="18799" xr:uid="{E6AD4DF1-08AE-468A-9A9E-EB0A51DD43C1}"/>
    <cellStyle name="Normal 4 4 2 2 2 2 2 4" xfId="11252" xr:uid="{DA6302FF-5F54-4CB8-8D31-2B5660D0A0D0}"/>
    <cellStyle name="Normal 4 4 2 2 2 2 2 4 2" xfId="21632" xr:uid="{3B1D8A81-8262-4551-AF7F-A106365422DE}"/>
    <cellStyle name="Normal 4 4 2 2 2 2 2 5" xfId="24645" xr:uid="{4EE14F1F-6E23-4F8C-A333-BDD37E0A2B32}"/>
    <cellStyle name="Normal 4 4 2 2 2 2 2 6" xfId="13900" xr:uid="{380085B0-B0B8-4C53-8E8D-9D2D868E11CD}"/>
    <cellStyle name="Normal 4 4 2 2 2 2 3" xfId="4340" xr:uid="{AEAE18D6-B6A2-4423-B376-EE2258BAE3B4}"/>
    <cellStyle name="Normal 4 4 2 2 2 2 3 2" xfId="9111" xr:uid="{F7CAB04E-5C88-4621-AFBE-A71D17F42617}"/>
    <cellStyle name="Normal 4 4 2 2 2 2 3 2 2" xfId="29154" xr:uid="{6A8DDABF-4C37-439B-8667-261F05E25C34}"/>
    <cellStyle name="Normal 4 4 2 2 2 2 3 2 3" xfId="19491" xr:uid="{A792F0D7-A64E-4E0E-B7F9-423078DB920D}"/>
    <cellStyle name="Normal 4 4 2 2 2 2 3 3" xfId="11944" xr:uid="{CE8EBFB3-29D4-4601-A9E4-2D7CF75189D9}"/>
    <cellStyle name="Normal 4 4 2 2 2 2 3 3 2" xfId="22324" xr:uid="{84601BE3-0C8C-4632-A8BF-59F4D773A787}"/>
    <cellStyle name="Normal 4 4 2 2 2 2 3 4" xfId="22996" xr:uid="{99EE9227-CAEB-4D8C-80C0-AE85048853AE}"/>
    <cellStyle name="Normal 4 4 2 2 2 2 3 5" xfId="16658" xr:uid="{DBE0CC71-F13E-4119-9FD5-C290E64E1003}"/>
    <cellStyle name="Normal 4 4 2 2 2 2 4" xfId="6004" xr:uid="{E29511A5-072F-46C5-9071-ECE49B5D10BB}"/>
    <cellStyle name="Normal 4 4 2 2 2 2 4 2" xfId="25959" xr:uid="{21EA62E7-FDEC-4B32-A0A4-DC9A3B600A76}"/>
    <cellStyle name="Normal 4 4 2 2 2 2 4 3" xfId="15457" xr:uid="{D612C83B-A711-4645-8E86-03E48856C23E}"/>
    <cellStyle name="Normal 4 4 2 2 2 2 5" xfId="7910" xr:uid="{5E99DD95-E668-4AC6-A724-57D53EA08726}"/>
    <cellStyle name="Normal 4 4 2 2 2 2 5 2" xfId="18290" xr:uid="{3BD3DDD6-EF27-4A7D-BAA0-A7558C56A056}"/>
    <cellStyle name="Normal 4 4 2 2 2 2 6" xfId="10743" xr:uid="{1D69AD4B-070D-42F5-9F2C-846D09B973BA}"/>
    <cellStyle name="Normal 4 4 2 2 2 2 6 2" xfId="21123" xr:uid="{A8EC71FD-2B66-42EE-A265-6214D0EAC78E}"/>
    <cellStyle name="Normal 4 4 2 2 2 2 7" xfId="25548" xr:uid="{2EB83C0E-B6E5-49D5-90F4-89EB3B468253}"/>
    <cellStyle name="Normal 4 4 2 2 2 2 8" xfId="13243" xr:uid="{97FE9524-DB6E-4184-B9C3-5EBAD2CD12E5}"/>
    <cellStyle name="Normal 4 4 2 2 2 3" xfId="3341" xr:uid="{00000000-0005-0000-0000-00001D060000}"/>
    <cellStyle name="Normal 4 4 2 2 2 3 2" xfId="4531" xr:uid="{D57982D1-20D9-4173-95B8-81B03C06454C}"/>
    <cellStyle name="Normal 4 4 2 2 2 3 2 2" xfId="9302" xr:uid="{1906EB99-6934-4261-AEAC-9930B70BD463}"/>
    <cellStyle name="Normal 4 4 2 2 2 3 2 2 2" xfId="19682" xr:uid="{1CADBF01-9C05-4A55-B9F4-3B06C0E8A9DB}"/>
    <cellStyle name="Normal 4 4 2 2 2 3 2 3" xfId="12135" xr:uid="{B1998454-18F7-4601-BEA8-E7004959746B}"/>
    <cellStyle name="Normal 4 4 2 2 2 3 2 3 2" xfId="22515" xr:uid="{5F06841B-3EAD-4DB7-A203-7E3CF23CB48B}"/>
    <cellStyle name="Normal 4 4 2 2 2 3 2 4" xfId="27162" xr:uid="{0D40DEB6-A1C5-4870-864E-B777A435FACC}"/>
    <cellStyle name="Normal 4 4 2 2 2 3 2 5" xfId="16849" xr:uid="{9305266D-298E-4E88-83D3-F06AB75B37F3}"/>
    <cellStyle name="Normal 4 4 2 2 2 3 3" xfId="6398" xr:uid="{F0F6FE15-531E-46FD-B7EC-7220C77B92AD}"/>
    <cellStyle name="Normal 4 4 2 2 2 3 3 2" xfId="15967" xr:uid="{393AECD1-A0B3-4EBC-99E7-9080A686AED5}"/>
    <cellStyle name="Normal 4 4 2 2 2 3 4" xfId="8420" xr:uid="{504702F1-FB65-4350-9EA7-4CC0BB8656F8}"/>
    <cellStyle name="Normal 4 4 2 2 2 3 4 2" xfId="18800" xr:uid="{9F5804A4-D7E8-4AC6-8592-695651461A87}"/>
    <cellStyle name="Normal 4 4 2 2 2 3 5" xfId="11253" xr:uid="{DAA82E6E-C4E8-4C7E-84D1-1D2ABE0E9881}"/>
    <cellStyle name="Normal 4 4 2 2 2 3 5 2" xfId="21633" xr:uid="{CCEC414D-7C2C-494A-BF66-DD3C43D3A7A0}"/>
    <cellStyle name="Normal 4 4 2 2 2 3 6" xfId="24482" xr:uid="{8E9E08F5-837D-4108-9E5C-415FBCA96176}"/>
    <cellStyle name="Normal 4 4 2 2 2 3 7" xfId="13901" xr:uid="{C469E6A9-5373-4DAB-812F-E339E68D49A2}"/>
    <cellStyle name="Normal 4 4 2 2 2 4" xfId="3339" xr:uid="{00000000-0005-0000-0000-00001E060000}"/>
    <cellStyle name="Normal 4 4 2 2 2 4 2" xfId="6396" xr:uid="{F81A55A4-5FE1-4013-B08F-3EABC539D636}"/>
    <cellStyle name="Normal 4 4 2 2 2 4 2 2" xfId="28321" xr:uid="{569CA92F-9FC0-4280-9EA4-DC0F7D5BD3B3}"/>
    <cellStyle name="Normal 4 4 2 2 2 4 2 3" xfId="15965" xr:uid="{26A3D037-3327-422B-B13C-C701142E81BC}"/>
    <cellStyle name="Normal 4 4 2 2 2 4 3" xfId="8418" xr:uid="{BF5ED76A-EB79-4BF6-8079-CCFD13518FC9}"/>
    <cellStyle name="Normal 4 4 2 2 2 4 3 2" xfId="18798" xr:uid="{A8F6A1F1-2A47-4B4E-A529-28F5E372A247}"/>
    <cellStyle name="Normal 4 4 2 2 2 4 4" xfId="11251" xr:uid="{A27CFCA9-37A9-487C-8559-55C0F7A213CE}"/>
    <cellStyle name="Normal 4 4 2 2 2 4 4 2" xfId="21631" xr:uid="{02BF1CB0-7FEF-4913-8B53-0ACB069F257B}"/>
    <cellStyle name="Normal 4 4 2 2 2 4 5" xfId="23065" xr:uid="{727C9D6C-675F-405D-9B22-9C4EDD2BF3FD}"/>
    <cellStyle name="Normal 4 4 2 2 2 4 6" xfId="13899" xr:uid="{8552BB07-E4B1-47A4-A0DF-E45B39E14019}"/>
    <cellStyle name="Normal 4 4 2 2 2 5" xfId="4247" xr:uid="{1B5DDFF2-700E-49C0-B6C4-9115F3C3A1FC}"/>
    <cellStyle name="Normal 4 4 2 2 2 5 2" xfId="9018" xr:uid="{E9AF53E9-8F82-4245-B39F-F5E954B3F427}"/>
    <cellStyle name="Normal 4 4 2 2 2 5 2 2" xfId="29089" xr:uid="{EFF38729-D6BC-4932-AC44-EA578773EBC7}"/>
    <cellStyle name="Normal 4 4 2 2 2 5 2 3" xfId="19398" xr:uid="{53BA4873-F7AA-46D5-984C-7D06F76CE2C6}"/>
    <cellStyle name="Normal 4 4 2 2 2 5 3" xfId="11851" xr:uid="{9484FA93-8A4D-4135-8E3C-B9DA048FEECE}"/>
    <cellStyle name="Normal 4 4 2 2 2 5 3 2" xfId="22231" xr:uid="{E714DF82-67F8-4F82-92EA-6A400075F110}"/>
    <cellStyle name="Normal 4 4 2 2 2 5 4" xfId="24202" xr:uid="{4E8C4B6F-C3D7-4D57-9485-08951DB99FBF}"/>
    <cellStyle name="Normal 4 4 2 2 2 5 5" xfId="16565" xr:uid="{1DABC36D-944F-42FD-8DE0-AA39F762EE91}"/>
    <cellStyle name="Normal 4 4 2 2 2 6" xfId="5290" xr:uid="{4E40497E-6E2A-434D-87A7-EA8E5896162A}"/>
    <cellStyle name="Normal 4 4 2 2 2 6 2" xfId="27334" xr:uid="{72415122-6861-485B-B3F3-915932AD873D}"/>
    <cellStyle name="Normal 4 4 2 2 2 6 3" xfId="14588" xr:uid="{341FD1A3-1C03-474C-B496-7F4B76F75C23}"/>
    <cellStyle name="Normal 4 4 2 2 2 7" xfId="7041" xr:uid="{A3223282-F4FF-4C25-B57C-E63E4EE3075F}"/>
    <cellStyle name="Normal 4 4 2 2 2 7 2" xfId="17421" xr:uid="{CA7AAA4B-5AC8-4800-8104-9B57188E912F}"/>
    <cellStyle name="Normal 4 4 2 2 2 8" xfId="9874" xr:uid="{AA367147-979C-4209-BE07-E247F79F9987}"/>
    <cellStyle name="Normal 4 4 2 2 2 8 2" xfId="20254" xr:uid="{E25F9F74-8F47-47F4-859D-31C44F7078A0}"/>
    <cellStyle name="Normal 4 4 2 2 2 9" xfId="24171" xr:uid="{340DEFD4-3A60-455F-B7D1-FCE635C519F5}"/>
    <cellStyle name="Normal 4 4 2 2 3" xfId="2786" xr:uid="{00000000-0005-0000-0000-00001F060000}"/>
    <cellStyle name="Normal 4 4 2 2 3 2" xfId="3342" xr:uid="{00000000-0005-0000-0000-000020060000}"/>
    <cellStyle name="Normal 4 4 2 2 3 2 2" xfId="6399" xr:uid="{69768A5D-02B3-4CE8-980B-44CE4EE92A71}"/>
    <cellStyle name="Normal 4 4 2 2 3 2 2 2" xfId="28721" xr:uid="{D78FEAF6-37AF-4F64-9E40-DDF82F1432CF}"/>
    <cellStyle name="Normal 4 4 2 2 3 2 2 3" xfId="15968" xr:uid="{200B21F8-E051-4512-9808-A4DB8CC59D82}"/>
    <cellStyle name="Normal 4 4 2 2 3 2 3" xfId="8421" xr:uid="{3466F2CD-DCA8-4546-8C86-8F3CD1535758}"/>
    <cellStyle name="Normal 4 4 2 2 3 2 3 2" xfId="18801" xr:uid="{602CFB8F-DA78-4834-BA32-7C58AC4CE0DE}"/>
    <cellStyle name="Normal 4 4 2 2 3 2 4" xfId="11254" xr:uid="{6A126DB7-D971-4949-B4D3-9A5DE6CF484A}"/>
    <cellStyle name="Normal 4 4 2 2 3 2 4 2" xfId="21634" xr:uid="{5D54963C-899E-4456-97FC-F90A8C8DDD6B}"/>
    <cellStyle name="Normal 4 4 2 2 3 2 5" xfId="24233" xr:uid="{6CC866C5-BA2D-4DAA-AD10-0FFB2AAC7F19}"/>
    <cellStyle name="Normal 4 4 2 2 3 2 6" xfId="13902" xr:uid="{A7148D7B-9C79-4FA5-BC09-D7F830210FCF}"/>
    <cellStyle name="Normal 4 4 2 2 3 3" xfId="4339" xr:uid="{6A44BF57-F8D2-4E33-BB4C-9D0E9446C87B}"/>
    <cellStyle name="Normal 4 4 2 2 3 3 2" xfId="9110" xr:uid="{79B1799D-E6E3-4844-817D-B3AC2660A494}"/>
    <cellStyle name="Normal 4 4 2 2 3 3 2 2" xfId="29153" xr:uid="{2B362ED0-5344-4B36-A5F2-DC29B4E651E2}"/>
    <cellStyle name="Normal 4 4 2 2 3 3 2 3" xfId="19490" xr:uid="{8910AE9E-9AEE-4D3D-AAB5-C1CF1E1231AC}"/>
    <cellStyle name="Normal 4 4 2 2 3 3 3" xfId="11943" xr:uid="{B582E6F3-2430-4631-8D32-76DEBB197905}"/>
    <cellStyle name="Normal 4 4 2 2 3 3 3 2" xfId="22323" xr:uid="{D543972F-32F3-49D1-A40E-9621FB165C4F}"/>
    <cellStyle name="Normal 4 4 2 2 3 3 4" xfId="24908" xr:uid="{C974BD5E-5D88-4BDE-B086-E99DF87B1C01}"/>
    <cellStyle name="Normal 4 4 2 2 3 3 5" xfId="16657" xr:uid="{F417541B-77ED-42A0-A242-4B91FFDC9C95}"/>
    <cellStyle name="Normal 4 4 2 2 3 4" xfId="6003" xr:uid="{96248991-7D51-4E9B-97A5-A5A3DE115131}"/>
    <cellStyle name="Normal 4 4 2 2 3 4 2" xfId="26936" xr:uid="{5DDB1C1B-3D0C-4DBD-8063-DDE3D7FB13FF}"/>
    <cellStyle name="Normal 4 4 2 2 3 4 3" xfId="15456" xr:uid="{FB994E50-F762-4F05-815A-55EF3687280F}"/>
    <cellStyle name="Normal 4 4 2 2 3 5" xfId="7909" xr:uid="{9EB05466-062C-4469-9947-9025F4C8A514}"/>
    <cellStyle name="Normal 4 4 2 2 3 5 2" xfId="18289" xr:uid="{8C3FAA84-6586-49A1-BE99-2CBB983CBD69}"/>
    <cellStyle name="Normal 4 4 2 2 3 6" xfId="10742" xr:uid="{47C44A2D-A4D2-4DED-A7A4-C203843BB499}"/>
    <cellStyle name="Normal 4 4 2 2 3 6 2" xfId="21122" xr:uid="{DFBB5A1F-C978-4328-A712-F706247A5CEF}"/>
    <cellStyle name="Normal 4 4 2 2 3 7" xfId="23719" xr:uid="{53983EAF-405A-4A68-B671-E39B9079E1D0}"/>
    <cellStyle name="Normal 4 4 2 2 3 8" xfId="13242" xr:uid="{7D6F806D-EC38-440D-B3AD-83353E843758}"/>
    <cellStyle name="Normal 4 4 2 2 4" xfId="3343" xr:uid="{00000000-0005-0000-0000-000021060000}"/>
    <cellStyle name="Normal 4 4 2 2 4 2" xfId="4532" xr:uid="{B295BD5D-4A86-43B3-8633-BD21E21795ED}"/>
    <cellStyle name="Normal 4 4 2 2 4 2 2" xfId="9303" xr:uid="{4AA3D06E-817C-4FE4-A047-54D579A4D61A}"/>
    <cellStyle name="Normal 4 4 2 2 4 2 2 2" xfId="19683" xr:uid="{4BF8F51E-12F7-4D38-BE3F-526DF59CA949}"/>
    <cellStyle name="Normal 4 4 2 2 4 2 3" xfId="12136" xr:uid="{42F26D03-D924-4299-9354-48DF765EA6E1}"/>
    <cellStyle name="Normal 4 4 2 2 4 2 3 2" xfId="22516" xr:uid="{C2826C7B-C340-49D4-AEB9-19C403F9D96B}"/>
    <cellStyle name="Normal 4 4 2 2 4 2 4" xfId="25860" xr:uid="{EDF842B6-3937-4137-8EAE-444882F0819C}"/>
    <cellStyle name="Normal 4 4 2 2 4 2 5" xfId="16850" xr:uid="{7F9F8C60-6B4E-4F6F-A10A-3CE6DA5F2761}"/>
    <cellStyle name="Normal 4 4 2 2 4 3" xfId="6400" xr:uid="{3940C7DE-70FB-49CF-BD1E-CC4625C42B7A}"/>
    <cellStyle name="Normal 4 4 2 2 4 3 2" xfId="15969" xr:uid="{2D54A11E-FF4C-47AC-AE13-47EB5DD75731}"/>
    <cellStyle name="Normal 4 4 2 2 4 4" xfId="8422" xr:uid="{3F679B0C-F09E-4C98-B721-4D0AB18F3AE6}"/>
    <cellStyle name="Normal 4 4 2 2 4 4 2" xfId="18802" xr:uid="{3343F9AC-DB0D-480C-A640-F8DE770B3567}"/>
    <cellStyle name="Normal 4 4 2 2 4 5" xfId="11255" xr:uid="{2302EC03-7E78-4B3A-84BC-D18671DC7463}"/>
    <cellStyle name="Normal 4 4 2 2 4 5 2" xfId="21635" xr:uid="{4E879307-37C7-4D37-AA7E-98FC66DD073C}"/>
    <cellStyle name="Normal 4 4 2 2 4 6" xfId="25390" xr:uid="{2B1BE565-3070-4CBD-A8A7-826B87398CCA}"/>
    <cellStyle name="Normal 4 4 2 2 4 7" xfId="13903" xr:uid="{A9A64EC3-4267-44C0-8F66-ADF1DBE3DA21}"/>
    <cellStyle name="Normal 4 4 2 2 5" xfId="3338" xr:uid="{00000000-0005-0000-0000-000022060000}"/>
    <cellStyle name="Normal 4 4 2 2 5 2" xfId="6395" xr:uid="{5062E618-E82E-42FB-A778-7EC3F6941EE7}"/>
    <cellStyle name="Normal 4 4 2 2 5 2 2" xfId="26528" xr:uid="{BF4A22E8-47BF-4AE4-8B06-189C61C88340}"/>
    <cellStyle name="Normal 4 4 2 2 5 2 3" xfId="15964" xr:uid="{34CFE1EC-966C-4649-BDA4-5B79ED1C886F}"/>
    <cellStyle name="Normal 4 4 2 2 5 3" xfId="8417" xr:uid="{0B715A8F-AAB0-4DFA-BAE7-20B7354D978C}"/>
    <cellStyle name="Normal 4 4 2 2 5 3 2" xfId="18797" xr:uid="{41F0A7D8-AB8E-4B60-982D-97BA8ADCC0F1}"/>
    <cellStyle name="Normal 4 4 2 2 5 4" xfId="11250" xr:uid="{85457368-CE3B-45FB-BA69-8CC85A11D34F}"/>
    <cellStyle name="Normal 4 4 2 2 5 4 2" xfId="21630" xr:uid="{193BE4AF-9649-42CB-89A7-80CFD85DE0CE}"/>
    <cellStyle name="Normal 4 4 2 2 5 5" xfId="24584" xr:uid="{9CB8F697-BCC2-40ED-847C-A67F724127DE}"/>
    <cellStyle name="Normal 4 4 2 2 5 6" xfId="13898" xr:uid="{8DD6C700-A359-472F-A44D-9D09EC1DD08E}"/>
    <cellStyle name="Normal 4 4 2 2 6" xfId="2557" xr:uid="{00000000-0005-0000-0000-000023060000}"/>
    <cellStyle name="Normal 4 4 2 2 6 2" xfId="5826" xr:uid="{DC4B1AE2-E38E-4F7D-B7F9-68E626E6D6E0}"/>
    <cellStyle name="Normal 4 4 2 2 6 2 2" xfId="28405" xr:uid="{0294B801-8558-4D60-BB1D-C74AED4ACEAA}"/>
    <cellStyle name="Normal 4 4 2 2 6 2 3" xfId="15228" xr:uid="{FCF708E1-6C2E-4FB3-B0DE-25CA0F80D6F0}"/>
    <cellStyle name="Normal 4 4 2 2 6 3" xfId="7681" xr:uid="{5ECF2951-199F-4EA0-BB10-67F9E1354813}"/>
    <cellStyle name="Normal 4 4 2 2 6 3 2" xfId="18061" xr:uid="{95620D9C-ED80-4DB4-8DD5-77F617E8DEC6}"/>
    <cellStyle name="Normal 4 4 2 2 6 4" xfId="10514" xr:uid="{2CB7DFE3-E213-4A1A-BE1A-20DE844B62D1}"/>
    <cellStyle name="Normal 4 4 2 2 6 4 2" xfId="20894" xr:uid="{C939A820-A911-45B8-861D-39CA8982E263}"/>
    <cellStyle name="Normal 4 4 2 2 6 5" xfId="25091" xr:uid="{50630A23-1783-4E8E-8EBD-8E95B5AE0135}"/>
    <cellStyle name="Normal 4 4 2 2 6 6" xfId="12944" xr:uid="{DC969C50-06CB-42DE-AAA8-B174C5A7B8E8}"/>
    <cellStyle name="Normal 4 4 2 2 7" xfId="2251" xr:uid="{00000000-0005-0000-0000-000019060000}"/>
    <cellStyle name="Normal 4 4 2 2 7 2" xfId="7377" xr:uid="{49CA78DA-20A4-4038-8506-5DDD29FC25DE}"/>
    <cellStyle name="Normal 4 4 2 2 7 2 2" xfId="17757" xr:uid="{1B2A0586-7E36-4B38-834F-A9A444B3A174}"/>
    <cellStyle name="Normal 4 4 2 2 7 3" xfId="10210" xr:uid="{572E385B-266A-46A8-9ED4-56DED6012742}"/>
    <cellStyle name="Normal 4 4 2 2 7 3 2" xfId="20590" xr:uid="{C8CD3E5D-43F1-48B5-ACE9-D6CD559183A0}"/>
    <cellStyle name="Normal 4 4 2 2 7 4" xfId="25249" xr:uid="{83230BF6-A134-4CA9-9917-EEAFA2C3B914}"/>
    <cellStyle name="Normal 4 4 2 2 7 5" xfId="14924" xr:uid="{D659C309-94E5-4BC5-B696-F22FD405B31F}"/>
    <cellStyle name="Normal 4 4 2 2 8" xfId="3802" xr:uid="{DDC15438-3D68-4FAD-9D9B-C7E2E167FEA4}"/>
    <cellStyle name="Normal 4 4 2 2 8 2" xfId="8637" xr:uid="{4C619C33-DE7C-49B8-B166-2CA910B63CFD}"/>
    <cellStyle name="Normal 4 4 2 2 8 2 2" xfId="19017" xr:uid="{44B94BF2-0CAD-4A78-B3B9-ECF987ADDE5A}"/>
    <cellStyle name="Normal 4 4 2 2 8 3" xfId="11470" xr:uid="{7B76BDC5-3EC5-42AF-8E55-BFF102FBEAC6}"/>
    <cellStyle name="Normal 4 4 2 2 8 3 2" xfId="21850" xr:uid="{34AC7D1B-4264-4C58-B0E6-F3D739E9EB6C}"/>
    <cellStyle name="Normal 4 4 2 2 8 4" xfId="16184" xr:uid="{545ED7F2-872A-448F-928C-E98B0C60218F}"/>
    <cellStyle name="Normal 4 4 2 2 9" xfId="5289" xr:uid="{4258AE63-37FA-4E3B-88C7-E1ACC51B3145}"/>
    <cellStyle name="Normal 4 4 2 2 9 2" xfId="14587" xr:uid="{28244A37-8FC1-4209-BC34-54CFE44D5963}"/>
    <cellStyle name="Normal 4 4 2 3" xfId="989" xr:uid="{00000000-0005-0000-0000-00008F050000}"/>
    <cellStyle name="Normal 4 4 2 3 10" xfId="9875" xr:uid="{B1AD3C3B-E4EF-4540-8370-CA00C891082A}"/>
    <cellStyle name="Normal 4 4 2 3 10 2" xfId="20255" xr:uid="{4960A5F0-C12E-4B12-AC3D-EEDB6B8C464C}"/>
    <cellStyle name="Normal 4 4 2 3 11" xfId="25423" xr:uid="{0AB0255F-72B3-4885-B9E1-813751B34C02}"/>
    <cellStyle name="Normal 4 4 2 3 12" xfId="12599" xr:uid="{CA292A13-D5E7-41FE-9B23-465F582E343E}"/>
    <cellStyle name="Normal 4 4 2 3 2" xfId="2788" xr:uid="{00000000-0005-0000-0000-000025060000}"/>
    <cellStyle name="Normal 4 4 2 3 2 2" xfId="3345" xr:uid="{00000000-0005-0000-0000-000026060000}"/>
    <cellStyle name="Normal 4 4 2 3 2 2 2" xfId="6402" xr:uid="{343E5849-A095-4356-A6E4-AA28C144EC79}"/>
    <cellStyle name="Normal 4 4 2 3 2 2 2 2" xfId="28616" xr:uid="{9F7BCF5F-F784-4400-B20C-6A8977FADB81}"/>
    <cellStyle name="Normal 4 4 2 3 2 2 2 3" xfId="15971" xr:uid="{591177A3-FFCB-4982-BC14-F6A0916A77D9}"/>
    <cellStyle name="Normal 4 4 2 3 2 2 3" xfId="8424" xr:uid="{C2FF869B-A854-4C88-816D-6510E892D87D}"/>
    <cellStyle name="Normal 4 4 2 3 2 2 3 2" xfId="18804" xr:uid="{7FFBDEA1-A1E4-4C6D-AE1C-A491E9D3ABD1}"/>
    <cellStyle name="Normal 4 4 2 3 2 2 4" xfId="11257" xr:uid="{CD8E96AA-81A3-461E-A843-965AE1CC3170}"/>
    <cellStyle name="Normal 4 4 2 3 2 2 4 2" xfId="21637" xr:uid="{77235E0C-8C7F-4FA5-9A70-8801406D4A23}"/>
    <cellStyle name="Normal 4 4 2 3 2 2 5" xfId="25542" xr:uid="{7E2DF8E2-5082-41B1-A468-00E7FFC3BF73}"/>
    <cellStyle name="Normal 4 4 2 3 2 2 6" xfId="13905" xr:uid="{B88B7EB3-9F60-4C35-8B12-3E2052EF28BE}"/>
    <cellStyle name="Normal 4 4 2 3 2 3" xfId="4341" xr:uid="{74B3D252-263A-4214-BAD9-6E1714328469}"/>
    <cellStyle name="Normal 4 4 2 3 2 3 2" xfId="9112" xr:uid="{DB4B5A45-226D-48AB-B1C4-D080C1D639FB}"/>
    <cellStyle name="Normal 4 4 2 3 2 3 2 2" xfId="29155" xr:uid="{77C2008E-03E2-4F0C-8CD8-F2962237139D}"/>
    <cellStyle name="Normal 4 4 2 3 2 3 2 3" xfId="19492" xr:uid="{F109FBB9-64BD-468A-9BC6-6BCA65B9F0D5}"/>
    <cellStyle name="Normal 4 4 2 3 2 3 3" xfId="11945" xr:uid="{44FA4A1B-9B44-4CF4-832E-40967D5F0FCA}"/>
    <cellStyle name="Normal 4 4 2 3 2 3 3 2" xfId="22325" xr:uid="{FA817901-995B-4402-B4DD-318F52720169}"/>
    <cellStyle name="Normal 4 4 2 3 2 3 4" xfId="24398" xr:uid="{64414920-5AB8-4F86-809F-DC5AA7D433CB}"/>
    <cellStyle name="Normal 4 4 2 3 2 3 5" xfId="16659" xr:uid="{8F21A49A-4D31-4E84-B3AA-8FFCA76483E1}"/>
    <cellStyle name="Normal 4 4 2 3 2 4" xfId="6005" xr:uid="{9ED9DD77-8200-4D6A-8D46-C6657E276F95}"/>
    <cellStyle name="Normal 4 4 2 3 2 4 2" xfId="27778" xr:uid="{AE5FCA32-9F15-45B6-9EEB-C0AFB6BF84CE}"/>
    <cellStyle name="Normal 4 4 2 3 2 4 3" xfId="15458" xr:uid="{0F694240-3902-4780-8B9A-3D5321D5FECC}"/>
    <cellStyle name="Normal 4 4 2 3 2 5" xfId="7911" xr:uid="{E3EE78A6-E101-42FF-AEEA-BFEBB2AF86C3}"/>
    <cellStyle name="Normal 4 4 2 3 2 5 2" xfId="18291" xr:uid="{C1E16FBA-FE8E-4A54-B65B-A50FA1CAC283}"/>
    <cellStyle name="Normal 4 4 2 3 2 6" xfId="10744" xr:uid="{0FFF8D92-EAD0-434C-BD7F-BD069BCCF53A}"/>
    <cellStyle name="Normal 4 4 2 3 2 6 2" xfId="21124" xr:uid="{5EB6700C-27A8-4AD6-876E-4973B72CA798}"/>
    <cellStyle name="Normal 4 4 2 3 2 7" xfId="24691" xr:uid="{D52FFB66-82B9-4586-B744-665C9F32E133}"/>
    <cellStyle name="Normal 4 4 2 3 2 8" xfId="13244" xr:uid="{A24D2BD8-95B1-4F46-A668-2EE59A1BDC03}"/>
    <cellStyle name="Normal 4 4 2 3 3" xfId="3346" xr:uid="{00000000-0005-0000-0000-000027060000}"/>
    <cellStyle name="Normal 4 4 2 3 3 2" xfId="4533" xr:uid="{B667C967-0561-4C42-8BC5-90F59086EA4F}"/>
    <cellStyle name="Normal 4 4 2 3 3 2 2" xfId="9304" xr:uid="{5D054F46-D740-4D54-A354-11CE584B8EC4}"/>
    <cellStyle name="Normal 4 4 2 3 3 2 2 2" xfId="29281" xr:uid="{4D6ACDE4-B724-4058-B0EB-6FD435DC408F}"/>
    <cellStyle name="Normal 4 4 2 3 3 2 2 3" xfId="19684" xr:uid="{AD9CB9B7-9155-4620-BD89-267FF7E163A2}"/>
    <cellStyle name="Normal 4 4 2 3 3 2 3" xfId="12137" xr:uid="{B1CEB952-4071-4AA7-B3E2-61A45C9196DF}"/>
    <cellStyle name="Normal 4 4 2 3 3 2 3 2" xfId="22517" xr:uid="{CA3F5B6B-0FB8-40ED-95B1-0404A707E6EF}"/>
    <cellStyle name="Normal 4 4 2 3 3 2 4" xfId="25827" xr:uid="{B557E776-EDB1-4F38-8179-39D0DD17A096}"/>
    <cellStyle name="Normal 4 4 2 3 3 2 5" xfId="16851" xr:uid="{0AC8B89C-7AF6-4A8E-88EC-20BF3A4E2B09}"/>
    <cellStyle name="Normal 4 4 2 3 3 3" xfId="6403" xr:uid="{3E03D1E4-46FB-4EA6-A55D-6CE5D746A0FA}"/>
    <cellStyle name="Normal 4 4 2 3 3 3 2" xfId="27085" xr:uid="{AF6B99DB-4970-44F9-83F8-550353C549F2}"/>
    <cellStyle name="Normal 4 4 2 3 3 3 3" xfId="15972" xr:uid="{05546C51-7A74-4DC9-A123-D32CCF69BB41}"/>
    <cellStyle name="Normal 4 4 2 3 3 4" xfId="8425" xr:uid="{47DC54E8-D290-438B-A9F6-0A176AE63C6C}"/>
    <cellStyle name="Normal 4 4 2 3 3 4 2" xfId="18805" xr:uid="{E1755450-EC70-4494-BA45-A16E3958D2BB}"/>
    <cellStyle name="Normal 4 4 2 3 3 5" xfId="11258" xr:uid="{A6D1E6E4-5971-4942-887A-43650AFFEA0C}"/>
    <cellStyle name="Normal 4 4 2 3 3 5 2" xfId="21638" xr:uid="{B6280641-65D5-4190-AE7B-601DF9196AC1}"/>
    <cellStyle name="Normal 4 4 2 3 3 6" xfId="25561" xr:uid="{A8C4EC16-EA7A-4861-A0BB-F346D7F4F3D0}"/>
    <cellStyle name="Normal 4 4 2 3 3 7" xfId="13906" xr:uid="{02D88B39-740F-4D60-9A15-9A15A8A2BCB9}"/>
    <cellStyle name="Normal 4 4 2 3 4" xfId="3344" xr:uid="{00000000-0005-0000-0000-000028060000}"/>
    <cellStyle name="Normal 4 4 2 3 4 2" xfId="6401" xr:uid="{7CF52855-B221-49CE-A471-59823C1C5EC2}"/>
    <cellStyle name="Normal 4 4 2 3 4 2 2" xfId="27391" xr:uid="{196D2709-DB11-4493-87A8-571EF4FEB300}"/>
    <cellStyle name="Normal 4 4 2 3 4 2 3" xfId="15970" xr:uid="{78E67D20-8500-42B0-8342-77833EBFD547}"/>
    <cellStyle name="Normal 4 4 2 3 4 3" xfId="8423" xr:uid="{D392A788-D3F4-495C-92BB-C7DF535D7F6E}"/>
    <cellStyle name="Normal 4 4 2 3 4 3 2" xfId="18803" xr:uid="{C7850F2B-0321-44D0-A29E-DC57D5733915}"/>
    <cellStyle name="Normal 4 4 2 3 4 4" xfId="11256" xr:uid="{9F189DF0-C5E1-44CC-AC28-952D571D9414}"/>
    <cellStyle name="Normal 4 4 2 3 4 4 2" xfId="21636" xr:uid="{A6696CC3-A819-425E-8415-27596BCDCEF6}"/>
    <cellStyle name="Normal 4 4 2 3 4 5" xfId="25495" xr:uid="{F3F66694-76D2-4DD2-A42D-A490901CEB69}"/>
    <cellStyle name="Normal 4 4 2 3 4 6" xfId="13904" xr:uid="{BA747545-B287-4E7B-A45F-5E00E23DCEAE}"/>
    <cellStyle name="Normal 4 4 2 3 5" xfId="2600" xr:uid="{00000000-0005-0000-0000-000029060000}"/>
    <cellStyle name="Normal 4 4 2 3 5 2" xfId="5864" xr:uid="{139BE8FC-28F1-4734-8901-3B834D3D2588}"/>
    <cellStyle name="Normal 4 4 2 3 5 2 2" xfId="26183" xr:uid="{4DB9D009-C49D-4C9D-8B31-40E993ACDE8F}"/>
    <cellStyle name="Normal 4 4 2 3 5 2 3" xfId="15271" xr:uid="{14A9D6DC-889E-4B88-A44F-DB60655AF6C1}"/>
    <cellStyle name="Normal 4 4 2 3 5 3" xfId="7724" xr:uid="{E5424755-DE56-4D99-BDD0-F7BA8BA601D0}"/>
    <cellStyle name="Normal 4 4 2 3 5 3 2" xfId="18104" xr:uid="{44B2E874-9A5E-4728-B49D-E29AB0D6C375}"/>
    <cellStyle name="Normal 4 4 2 3 5 4" xfId="10557" xr:uid="{1872EAE9-2A01-45E2-840D-0999BEEF9D85}"/>
    <cellStyle name="Normal 4 4 2 3 5 4 2" xfId="20937" xr:uid="{BB83D161-21E9-4D6B-9DDF-6055BE109484}"/>
    <cellStyle name="Normal 4 4 2 3 5 5" xfId="23360" xr:uid="{37031A89-35BD-4127-BFD7-60F5F3E9C2EE}"/>
    <cellStyle name="Normal 4 4 2 3 5 6" xfId="12987" xr:uid="{412C8670-516E-44AC-ABE8-D75E24AA086C}"/>
    <cellStyle name="Normal 4 4 2 3 6" xfId="2366" xr:uid="{00000000-0005-0000-0000-000024060000}"/>
    <cellStyle name="Normal 4 4 2 3 6 2" xfId="7492" xr:uid="{030E696C-1599-4734-A257-268A964EDB54}"/>
    <cellStyle name="Normal 4 4 2 3 6 2 2" xfId="17872" xr:uid="{15D93248-80F7-4215-82CC-88F904825CB5}"/>
    <cellStyle name="Normal 4 4 2 3 6 3" xfId="10325" xr:uid="{20779726-FE34-46AE-8D69-243702F2566F}"/>
    <cellStyle name="Normal 4 4 2 3 6 3 2" xfId="20705" xr:uid="{0C161F4E-0E79-4057-B1D8-D0034A4E854D}"/>
    <cellStyle name="Normal 4 4 2 3 6 4" xfId="22908" xr:uid="{794A6DF2-1520-439A-BD2D-2EBAECF1CA97}"/>
    <cellStyle name="Normal 4 4 2 3 6 5" xfId="15039" xr:uid="{CA3A1C99-7CFD-4A4C-82D1-2277B4C1D22D}"/>
    <cellStyle name="Normal 4 4 2 3 7" xfId="3901" xr:uid="{A0A63680-17CA-489F-95A6-D6826EDC068D}"/>
    <cellStyle name="Normal 4 4 2 3 7 2" xfId="8732" xr:uid="{07A899F3-7EEC-467F-AEF0-B12738453FE0}"/>
    <cellStyle name="Normal 4 4 2 3 7 2 2" xfId="19112" xr:uid="{250E8EC4-8884-454C-9B4B-249992F96958}"/>
    <cellStyle name="Normal 4 4 2 3 7 3" xfId="11565" xr:uid="{9A952F7A-904B-45D3-880B-F6D974671C03}"/>
    <cellStyle name="Normal 4 4 2 3 7 3 2" xfId="21945" xr:uid="{B6ED0CF5-C516-4F13-A8BB-97E471131A4F}"/>
    <cellStyle name="Normal 4 4 2 3 7 4" xfId="16279" xr:uid="{7FA5334C-9CED-4ACE-9A17-0DE4230501E4}"/>
    <cellStyle name="Normal 4 4 2 3 8" xfId="5291" xr:uid="{8FC8B013-9E56-4911-9A8B-CAF8045B656D}"/>
    <cellStyle name="Normal 4 4 2 3 8 2" xfId="14589" xr:uid="{BC50FF17-FFFF-4D6D-B145-ACDCA896327D}"/>
    <cellStyle name="Normal 4 4 2 3 9" xfId="7042" xr:uid="{EE83E8F2-A16A-4CD0-BC5F-8F969FE98924}"/>
    <cellStyle name="Normal 4 4 2 3 9 2" xfId="17422" xr:uid="{51AFD0D0-CB0B-4931-8E43-E335997652BE}"/>
    <cellStyle name="Normal 4 4 2 4" xfId="990" xr:uid="{00000000-0005-0000-0000-000090050000}"/>
    <cellStyle name="Normal 4 4 2 4 2" xfId="3347" xr:uid="{00000000-0005-0000-0000-00002B060000}"/>
    <cellStyle name="Normal 4 4 2 4 2 2" xfId="6404" xr:uid="{20B61733-C29A-4013-826A-91229857E97E}"/>
    <cellStyle name="Normal 4 4 2 4 2 2 2" xfId="27176" xr:uid="{AE11D454-1CD7-41CE-B9C4-CA1ECC737D00}"/>
    <cellStyle name="Normal 4 4 2 4 2 2 3" xfId="15973" xr:uid="{297D34D7-ACE3-4DC9-866A-BB601572E752}"/>
    <cellStyle name="Normal 4 4 2 4 2 3" xfId="8426" xr:uid="{6A70F0BF-D7D0-4B85-B0C1-79744443D8AD}"/>
    <cellStyle name="Normal 4 4 2 4 2 3 2" xfId="18806" xr:uid="{267F612C-EEAF-43EE-B20C-E6ECA5E6DB21}"/>
    <cellStyle name="Normal 4 4 2 4 2 4" xfId="11259" xr:uid="{C6886769-9BD0-4F8E-A386-8BBF708CF0BA}"/>
    <cellStyle name="Normal 4 4 2 4 2 4 2" xfId="21639" xr:uid="{C9F7911D-DEE3-403B-83CD-E2A6C409A7AC}"/>
    <cellStyle name="Normal 4 4 2 4 2 5" xfId="23985" xr:uid="{B23B2DF9-82EF-45C7-9FBB-906912C74F17}"/>
    <cellStyle name="Normal 4 4 2 4 2 6" xfId="13907" xr:uid="{2F1045BB-53EA-4FB1-890A-6A2795B420BD}"/>
    <cellStyle name="Normal 4 4 2 4 3" xfId="2785" xr:uid="{00000000-0005-0000-0000-00002C060000}"/>
    <cellStyle name="Normal 4 4 2 4 3 2" xfId="6002" xr:uid="{95EA8E11-5537-4A68-AF65-8399F5C49F15}"/>
    <cellStyle name="Normal 4 4 2 4 3 2 2" xfId="28141" xr:uid="{68EEADF2-2AD1-47CD-95C5-623C2B15C40B}"/>
    <cellStyle name="Normal 4 4 2 4 3 2 3" xfId="15455" xr:uid="{81AC6881-060D-49E2-85F5-2E625E9E456B}"/>
    <cellStyle name="Normal 4 4 2 4 3 3" xfId="7908" xr:uid="{E3C17826-5BD3-463F-BCD5-BEEF9F957C4C}"/>
    <cellStyle name="Normal 4 4 2 4 3 3 2" xfId="18288" xr:uid="{4A831123-808B-4BCA-BC87-E889B02E29A8}"/>
    <cellStyle name="Normal 4 4 2 4 3 4" xfId="10741" xr:uid="{C684B92C-9FED-4F5B-B80A-33BD8DA70E4D}"/>
    <cellStyle name="Normal 4 4 2 4 3 4 2" xfId="21121" xr:uid="{0740E351-8637-4EB1-A9B8-E45D0364FF18}"/>
    <cellStyle name="Normal 4 4 2 4 3 5" xfId="22647" xr:uid="{771BE6F7-1616-4895-81F6-29430F4DFF5C}"/>
    <cellStyle name="Normal 4 4 2 4 3 6" xfId="13241" xr:uid="{75F1AEE9-9B4E-4585-8635-8BF605B8F223}"/>
    <cellStyle name="Normal 4 4 2 4 4" xfId="4194" xr:uid="{96BB92AC-F20C-4C4D-AE25-AF828871AFE4}"/>
    <cellStyle name="Normal 4 4 2 4 4 2" xfId="8965" xr:uid="{213E87B1-4640-4830-B3FE-2730CE3A4E12}"/>
    <cellStyle name="Normal 4 4 2 4 4 2 2" xfId="19345" xr:uid="{4732E8CE-8314-4A71-965F-4492544F64DC}"/>
    <cellStyle name="Normal 4 4 2 4 4 3" xfId="11798" xr:uid="{1E649367-FA4B-4B30-B77B-B6496126789A}"/>
    <cellStyle name="Normal 4 4 2 4 4 3 2" xfId="22178" xr:uid="{54000B27-16F5-4737-97AC-5EF6B85A6040}"/>
    <cellStyle name="Normal 4 4 2 4 4 4" xfId="23152" xr:uid="{8F9319D7-B853-4F09-B86A-AB41BD9E4F06}"/>
    <cellStyle name="Normal 4 4 2 4 4 5" xfId="16512" xr:uid="{59A15F81-D3BA-4822-93BE-A4760071BFE6}"/>
    <cellStyle name="Normal 4 4 2 4 5" xfId="5292" xr:uid="{533E2B35-FCAF-412B-9DCA-D713E1E837DA}"/>
    <cellStyle name="Normal 4 4 2 4 5 2" xfId="14590" xr:uid="{E45A6DA9-F6DD-4BE1-88EF-D73B6CBFE0B3}"/>
    <cellStyle name="Normal 4 4 2 4 6" xfId="7043" xr:uid="{7D54AB82-DC51-48D5-8538-93D0951DDF25}"/>
    <cellStyle name="Normal 4 4 2 4 6 2" xfId="17423" xr:uid="{0C0B500B-9BD5-484C-824A-61E62BE1B3F2}"/>
    <cellStyle name="Normal 4 4 2 4 7" xfId="9876" xr:uid="{35D85105-00A8-431A-98BC-D4A460429DBC}"/>
    <cellStyle name="Normal 4 4 2 4 7 2" xfId="20256" xr:uid="{A72441B9-8FDE-4736-968C-4714EBB2DBAE}"/>
    <cellStyle name="Normal 4 4 2 4 8" xfId="23944" xr:uid="{519AB3C6-84B3-4A4B-9948-7581BC858FCF}"/>
    <cellStyle name="Normal 4 4 2 4 9" xfId="12757" xr:uid="{1396107D-6352-405C-BCA7-4BC444A9CA14}"/>
    <cellStyle name="Normal 4 4 2 5" xfId="3348" xr:uid="{00000000-0005-0000-0000-00002D060000}"/>
    <cellStyle name="Normal 4 4 2 5 2" xfId="4534" xr:uid="{5E60AF2D-179F-4D24-AD54-5B7AA556A5DD}"/>
    <cellStyle name="Normal 4 4 2 5 2 2" xfId="9305" xr:uid="{35E01CA6-96A3-4431-B026-E09FEF25DB54}"/>
    <cellStyle name="Normal 4 4 2 5 2 2 2" xfId="29282" xr:uid="{C68B05B6-DAA6-4829-9645-882AF5471896}"/>
    <cellStyle name="Normal 4 4 2 5 2 2 3" xfId="19685" xr:uid="{BCAC5E27-933A-43D6-8166-3CDC64456C93}"/>
    <cellStyle name="Normal 4 4 2 5 2 3" xfId="12138" xr:uid="{0D0CE1D9-91A3-4A1B-9092-D86677B77CD0}"/>
    <cellStyle name="Normal 4 4 2 5 2 3 2" xfId="22518" xr:uid="{F63EBC74-937D-4CFC-9C04-84CE1B457986}"/>
    <cellStyle name="Normal 4 4 2 5 2 4" xfId="24128" xr:uid="{3F722632-BEB6-4346-8723-E53DF6D918A5}"/>
    <cellStyle name="Normal 4 4 2 5 2 5" xfId="16852" xr:uid="{36E94304-D19A-4F07-9B37-DC544DDD0F39}"/>
    <cellStyle name="Normal 4 4 2 5 3" xfId="6405" xr:uid="{F785735A-DF6A-4C2D-8853-2D9398843D1C}"/>
    <cellStyle name="Normal 4 4 2 5 3 2" xfId="28160" xr:uid="{4B461DD2-E85E-4D0F-A84C-F33FEE6549B2}"/>
    <cellStyle name="Normal 4 4 2 5 3 3" xfId="15974" xr:uid="{C15983D7-7394-45E1-8C77-4667DF42AD09}"/>
    <cellStyle name="Normal 4 4 2 5 4" xfId="8427" xr:uid="{5C2664CF-91DD-4A80-AE8E-2B2FB102247E}"/>
    <cellStyle name="Normal 4 4 2 5 4 2" xfId="18807" xr:uid="{312626E5-694C-4D09-8BFA-5A6B78A28534}"/>
    <cellStyle name="Normal 4 4 2 5 5" xfId="11260" xr:uid="{AE33355B-2358-4410-84AB-CD4C0EDC0107}"/>
    <cellStyle name="Normal 4 4 2 5 5 2" xfId="21640" xr:uid="{3F5C8609-160F-4530-A90A-D78FEBD4EE7D}"/>
    <cellStyle name="Normal 4 4 2 5 6" xfId="25517" xr:uid="{A9CA32F4-4CF4-4CCD-A676-7EC5AC72E217}"/>
    <cellStyle name="Normal 4 4 2 5 7" xfId="13908" xr:uid="{FF8E5222-B025-4A0F-B407-00746D92BB11}"/>
    <cellStyle name="Normal 4 4 2 6" xfId="2937" xr:uid="{00000000-0005-0000-0000-00002E060000}"/>
    <cellStyle name="Normal 4 4 2 6 2" xfId="6116" xr:uid="{5B3B8C6D-A847-46E6-9FFA-E283D1827F41}"/>
    <cellStyle name="Normal 4 4 2 6 2 2" xfId="27501" xr:uid="{256FD398-1765-4561-B83B-60BA0532852E}"/>
    <cellStyle name="Normal 4 4 2 6 2 3" xfId="15594" xr:uid="{628FFAED-D951-44EC-8EDC-07AD4BDDC531}"/>
    <cellStyle name="Normal 4 4 2 6 3" xfId="8047" xr:uid="{3159FA81-94C4-4D3A-8F13-76BF2389BBB9}"/>
    <cellStyle name="Normal 4 4 2 6 3 2" xfId="18427" xr:uid="{360F8008-33CF-4D76-82CB-D0439AE14674}"/>
    <cellStyle name="Normal 4 4 2 6 4" xfId="10880" xr:uid="{1A7917F8-51D4-4B2F-849F-B7F8A81829AD}"/>
    <cellStyle name="Normal 4 4 2 6 4 2" xfId="21260" xr:uid="{EA4F534D-6D68-42D7-98EB-6CBB0775F31C}"/>
    <cellStyle name="Normal 4 4 2 6 5" xfId="22758" xr:uid="{BE31A1BC-E09B-45D6-A853-5E4B01C10954}"/>
    <cellStyle name="Normal 4 4 2 6 6" xfId="13455" xr:uid="{AC3B5C53-4470-46C2-BD54-B93BA475B524}"/>
    <cellStyle name="Normal 4 4 2 7" xfId="2497" xr:uid="{00000000-0005-0000-0000-00002F060000}"/>
    <cellStyle name="Normal 4 4 2 7 2" xfId="5779" xr:uid="{6C89BBB6-B358-40CC-A506-DF06AF094E74}"/>
    <cellStyle name="Normal 4 4 2 7 2 2" xfId="27186" xr:uid="{AF97877D-DC51-4FD6-8AB3-CF38E2140017}"/>
    <cellStyle name="Normal 4 4 2 7 2 3" xfId="15168" xr:uid="{57C8706A-73C8-4E4E-B7B5-23D436CB38CA}"/>
    <cellStyle name="Normal 4 4 2 7 3" xfId="7621" xr:uid="{4963D2F7-C942-410B-A0FB-94E0DC35EA63}"/>
    <cellStyle name="Normal 4 4 2 7 3 2" xfId="18001" xr:uid="{EB8D888C-28AD-4A32-A8EE-59687F8BC34F}"/>
    <cellStyle name="Normal 4 4 2 7 4" xfId="10454" xr:uid="{42BE68C6-AD2C-4A30-85AC-FF0D67F7855A}"/>
    <cellStyle name="Normal 4 4 2 7 4 2" xfId="20834" xr:uid="{CB5FC10B-AC48-4DA8-A409-C02114CDE171}"/>
    <cellStyle name="Normal 4 4 2 7 5" xfId="22930" xr:uid="{FA34AF95-0BFC-4073-918E-2CF4FC4D06D4}"/>
    <cellStyle name="Normal 4 4 2 7 6" xfId="12884" xr:uid="{3372F42B-11D6-48F8-94B4-E68C129381B2}"/>
    <cellStyle name="Normal 4 4 2 8" xfId="2191" xr:uid="{00000000-0005-0000-0000-000018060000}"/>
    <cellStyle name="Normal 4 4 2 8 2" xfId="7317" xr:uid="{F821927E-FF2E-47FC-B390-71685C7CCE2B}"/>
    <cellStyle name="Normal 4 4 2 8 2 2" xfId="17697" xr:uid="{38FF1FEC-56E1-4843-B852-D3A78EC33CC7}"/>
    <cellStyle name="Normal 4 4 2 8 3" xfId="10150" xr:uid="{71790410-07D4-467B-A565-A2406DC2C56F}"/>
    <cellStyle name="Normal 4 4 2 8 3 2" xfId="20530" xr:uid="{409FBD40-5A2B-4A72-809F-EE173AC1241F}"/>
    <cellStyle name="Normal 4 4 2 8 4" xfId="23159" xr:uid="{06BF8221-A1D6-47ED-82A6-7E370277956D}"/>
    <cellStyle name="Normal 4 4 2 8 5" xfId="14864" xr:uid="{881F6974-E9F0-46E4-8294-8C2A320F09FA}"/>
    <cellStyle name="Normal 4 4 2 9" xfId="3987" xr:uid="{B16C01AD-B9E5-44C6-ADA8-D9B3921D7DFB}"/>
    <cellStyle name="Normal 4 4 2 9 2" xfId="8810" xr:uid="{281D8EDE-F9A6-43C1-9742-21DE38177E57}"/>
    <cellStyle name="Normal 4 4 2 9 2 2" xfId="19190" xr:uid="{9AEBB8E4-FDE3-413D-AA75-01417202CE90}"/>
    <cellStyle name="Normal 4 4 2 9 3" xfId="11643" xr:uid="{3267E1C4-3272-441D-8A24-461403A7F96B}"/>
    <cellStyle name="Normal 4 4 2 9 3 2" xfId="22023" xr:uid="{DDD9BDDF-AFFC-4EB4-9874-C133700B6679}"/>
    <cellStyle name="Normal 4 4 2 9 4" xfId="16357" xr:uid="{C9A5B588-EB5B-4732-9027-4843E7F14F44}"/>
    <cellStyle name="Normal 4 4 3" xfId="991" xr:uid="{00000000-0005-0000-0000-000091050000}"/>
    <cellStyle name="Normal 4 4 3 10" xfId="5293" xr:uid="{88B6DE60-D7A5-41FD-996D-110C6073BC2F}"/>
    <cellStyle name="Normal 4 4 3 10 2" xfId="14591" xr:uid="{CEA30152-4AF3-4C5C-BEAC-D06BFA565B8E}"/>
    <cellStyle name="Normal 4 4 3 11" xfId="7044" xr:uid="{2DC32E99-2A6D-4B7A-91E3-D2377718AACA}"/>
    <cellStyle name="Normal 4 4 3 11 2" xfId="17424" xr:uid="{8134CA82-294A-4E34-AA54-41DC39FEAD23}"/>
    <cellStyle name="Normal 4 4 3 12" xfId="9877" xr:uid="{A898B6A6-D9A0-49CF-843D-5A41ACD04B3E}"/>
    <cellStyle name="Normal 4 4 3 12 2" xfId="20257" xr:uid="{67DD2765-FEF1-4A0A-A1BE-F5BF3D9D41ED}"/>
    <cellStyle name="Normal 4 4 3 13" xfId="24669" xr:uid="{8E62B68A-D58A-4532-91A2-F2AF68881A4F}"/>
    <cellStyle name="Normal 4 4 3 14" xfId="12459" xr:uid="{6D09E4C8-F1C9-40F3-A072-8BF6DC8D0B70}"/>
    <cellStyle name="Normal 4 4 3 2" xfId="992" xr:uid="{00000000-0005-0000-0000-000092050000}"/>
    <cellStyle name="Normal 4 4 3 2 10" xfId="9878" xr:uid="{F255A013-70AB-4A59-8633-B48A70F454FC}"/>
    <cellStyle name="Normal 4 4 3 2 10 2" xfId="20258" xr:uid="{D28DD238-54D2-4B69-A7C1-6CE81E63D2FA}"/>
    <cellStyle name="Normal 4 4 3 2 11" xfId="24673" xr:uid="{366AD8EB-E5A1-4DD2-B560-9D07126072B4}"/>
    <cellStyle name="Normal 4 4 3 2 12" xfId="12600" xr:uid="{1D5673CB-386D-40C7-88B0-0DB1519D39A4}"/>
    <cellStyle name="Normal 4 4 3 2 2" xfId="993" xr:uid="{00000000-0005-0000-0000-000093050000}"/>
    <cellStyle name="Normal 4 4 3 2 2 2" xfId="3350" xr:uid="{00000000-0005-0000-0000-000033060000}"/>
    <cellStyle name="Normal 4 4 3 2 2 2 2" xfId="6407" xr:uid="{00633550-0CEB-489C-BF76-9FA9D44E0746}"/>
    <cellStyle name="Normal 4 4 3 2 2 2 2 2" xfId="28046" xr:uid="{107BB400-7316-403D-A324-78BEE252AE6E}"/>
    <cellStyle name="Normal 4 4 3 2 2 2 2 3" xfId="28055" xr:uid="{D4671570-37DF-4E1F-9685-441CF788607D}"/>
    <cellStyle name="Normal 4 4 3 2 2 2 2 4" xfId="15976" xr:uid="{569A8433-37B8-4B2D-BED4-516E8C1CFB99}"/>
    <cellStyle name="Normal 4 4 3 2 2 2 3" xfId="8429" xr:uid="{43432A74-8AD5-42AF-A9F2-FCAC50F97D32}"/>
    <cellStyle name="Normal 4 4 3 2 2 2 3 2" xfId="28911" xr:uid="{6D738C94-1394-421B-8925-58847C9B12F2}"/>
    <cellStyle name="Normal 4 4 3 2 2 2 3 3" xfId="18809" xr:uid="{C04674E1-32BF-4D6F-B1B9-B9F6653E7F7B}"/>
    <cellStyle name="Normal 4 4 3 2 2 2 4" xfId="11262" xr:uid="{3EDAD551-5A33-47A0-9975-2DE6BABECBDF}"/>
    <cellStyle name="Normal 4 4 3 2 2 2 4 2" xfId="21642" xr:uid="{EBB800D0-4C8B-483A-A777-005DB570AC02}"/>
    <cellStyle name="Normal 4 4 3 2 2 2 5" xfId="25192" xr:uid="{AC222BDA-295B-4B7F-9BF5-C5D478EC2486}"/>
    <cellStyle name="Normal 4 4 3 2 2 2 6" xfId="13910" xr:uid="{27E63BC5-56C9-489C-A731-AF3D82D6E2CC}"/>
    <cellStyle name="Normal 4 4 3 2 2 3" xfId="4343" xr:uid="{0C5886EB-F9A9-433B-B04A-12B1F791A654}"/>
    <cellStyle name="Normal 4 4 3 2 2 3 2" xfId="9114" xr:uid="{48B52A04-3533-40E8-BBC6-9F81FA09C7E8}"/>
    <cellStyle name="Normal 4 4 3 2 2 3 2 2" xfId="29157" xr:uid="{CC7B71A2-16DA-44FB-ABEF-A9D0EFEE69CE}"/>
    <cellStyle name="Normal 4 4 3 2 2 3 2 3" xfId="19494" xr:uid="{5F1BACCC-80CB-498D-9DAC-6A7E5380D294}"/>
    <cellStyle name="Normal 4 4 3 2 2 3 3" xfId="11947" xr:uid="{25FC1F0C-D661-4395-8501-84C4EA98AB69}"/>
    <cellStyle name="Normal 4 4 3 2 2 3 3 2" xfId="22327" xr:uid="{206E4AEB-9D88-4016-85D2-A25E338C833B}"/>
    <cellStyle name="Normal 4 4 3 2 2 3 4" xfId="23496" xr:uid="{AA8374BD-F104-48E4-8843-A94EBE10930E}"/>
    <cellStyle name="Normal 4 4 3 2 2 3 5" xfId="16661" xr:uid="{072914E5-77BE-4B58-9C08-4E51D0FBFA68}"/>
    <cellStyle name="Normal 4 4 3 2 2 4" xfId="5295" xr:uid="{26717934-BE0B-4FD6-B482-94A25175970F}"/>
    <cellStyle name="Normal 4 4 3 2 2 4 2" xfId="27802" xr:uid="{E471440A-0506-45A8-8DCF-223AF063FB8B}"/>
    <cellStyle name="Normal 4 4 3 2 2 4 3" xfId="14593" xr:uid="{58AA8BF7-CC5F-4C5B-9F16-DC942AD323E2}"/>
    <cellStyle name="Normal 4 4 3 2 2 5" xfId="7046" xr:uid="{8C01A2C2-DACA-42D4-ADB1-02790D8E85E5}"/>
    <cellStyle name="Normal 4 4 3 2 2 5 2" xfId="17426" xr:uid="{5B993106-9B55-4855-9C3B-A88708F6DFCF}"/>
    <cellStyle name="Normal 4 4 3 2 2 6" xfId="9879" xr:uid="{9BCF11DB-9CF6-4244-8DF9-783DEDCCADDA}"/>
    <cellStyle name="Normal 4 4 3 2 2 6 2" xfId="20259" xr:uid="{56E7D71D-6185-4232-B67F-A7EC19DCE073}"/>
    <cellStyle name="Normal 4 4 3 2 2 7" xfId="24304" xr:uid="{7A7012E4-D9D2-45AE-B5A2-4FCEDA725ACA}"/>
    <cellStyle name="Normal 4 4 3 2 2 8" xfId="13246" xr:uid="{64D362F5-1611-4AC2-AE01-8C579BB6751B}"/>
    <cellStyle name="Normal 4 4 3 2 3" xfId="3351" xr:uid="{00000000-0005-0000-0000-000034060000}"/>
    <cellStyle name="Normal 4 4 3 2 3 2" xfId="4535" xr:uid="{2A0F3A8C-4A5A-47EC-ACD2-D50F6D6C82F7}"/>
    <cellStyle name="Normal 4 4 3 2 3 2 2" xfId="9306" xr:uid="{386CECEE-1C2B-4675-9F80-8A8AAECC8B6F}"/>
    <cellStyle name="Normal 4 4 3 2 3 2 2 2" xfId="29283" xr:uid="{62E6EE81-F264-4690-B08D-D11F23B9190D}"/>
    <cellStyle name="Normal 4 4 3 2 3 2 2 3" xfId="19686" xr:uid="{EFA10093-6DA2-4B7C-80EA-DD8CD4FA7702}"/>
    <cellStyle name="Normal 4 4 3 2 3 2 3" xfId="12139" xr:uid="{F280EA41-8078-48B8-A463-73C033571C38}"/>
    <cellStyle name="Normal 4 4 3 2 3 2 3 2" xfId="22519" xr:uid="{3D09AA19-0E66-4EB2-A359-633324598582}"/>
    <cellStyle name="Normal 4 4 3 2 3 2 4" xfId="24812" xr:uid="{952D9C29-925D-4A29-8664-70B026A402B6}"/>
    <cellStyle name="Normal 4 4 3 2 3 2 5" xfId="16853" xr:uid="{C02EC18D-4EC3-4EB0-B8D4-17E8B5FDB6EA}"/>
    <cellStyle name="Normal 4 4 3 2 3 3" xfId="6408" xr:uid="{91A91A5F-D051-4EBF-9066-F692AF96864B}"/>
    <cellStyle name="Normal 4 4 3 2 3 3 2" xfId="27553" xr:uid="{C9E2869B-EC75-4687-95C0-6BE5BB5077ED}"/>
    <cellStyle name="Normal 4 4 3 2 3 3 3" xfId="15977" xr:uid="{D4A3621A-2D8E-4B11-9F92-F68142AEBBDA}"/>
    <cellStyle name="Normal 4 4 3 2 3 4" xfId="8430" xr:uid="{A0F448F4-0E27-4CD4-BA2E-E84BC0C84681}"/>
    <cellStyle name="Normal 4 4 3 2 3 4 2" xfId="18810" xr:uid="{4B0F16B0-9C06-4C83-AD89-0D17C2242C3F}"/>
    <cellStyle name="Normal 4 4 3 2 3 5" xfId="11263" xr:uid="{7DF33F54-5FDB-44FE-9057-7B6E59DA09A5}"/>
    <cellStyle name="Normal 4 4 3 2 3 5 2" xfId="21643" xr:uid="{3754B178-E58F-47DB-A78C-F96880072886}"/>
    <cellStyle name="Normal 4 4 3 2 3 6" xfId="23030" xr:uid="{CA007D25-6172-437D-A65E-BFAE886AC180}"/>
    <cellStyle name="Normal 4 4 3 2 3 7" xfId="13911" xr:uid="{BB4D16E7-B394-45F0-AFD2-45F403903763}"/>
    <cellStyle name="Normal 4 4 3 2 4" xfId="3349" xr:uid="{00000000-0005-0000-0000-000035060000}"/>
    <cellStyle name="Normal 4 4 3 2 4 2" xfId="6406" xr:uid="{E1D61AF0-110C-4A7F-A9D6-B3B628E21F99}"/>
    <cellStyle name="Normal 4 4 3 2 4 2 2" xfId="28568" xr:uid="{E915782A-F4DA-4A59-9F00-74A4A8A56104}"/>
    <cellStyle name="Normal 4 4 3 2 4 2 3" xfId="15975" xr:uid="{7C31119E-A159-4E6B-8ADB-126245A31818}"/>
    <cellStyle name="Normal 4 4 3 2 4 3" xfId="8428" xr:uid="{8EE90E21-299B-47B2-A2F4-C7BFE3DD8AAD}"/>
    <cellStyle name="Normal 4 4 3 2 4 3 2" xfId="18808" xr:uid="{7AA1D0A5-007E-4050-9A9B-72623895D301}"/>
    <cellStyle name="Normal 4 4 3 2 4 4" xfId="11261" xr:uid="{94D5D4E3-3608-46BD-B574-85ECE77FAC8E}"/>
    <cellStyle name="Normal 4 4 3 2 4 4 2" xfId="21641" xr:uid="{3EDEE02D-59D4-47A9-9F5E-D57F2BAEF8D7}"/>
    <cellStyle name="Normal 4 4 3 2 4 5" xfId="24726" xr:uid="{D696B5D4-4C25-48F6-A7D7-B57F18260A53}"/>
    <cellStyle name="Normal 4 4 3 2 4 6" xfId="13909" xr:uid="{B03E9160-65CA-4ED8-8AEF-3BE7EC556657}"/>
    <cellStyle name="Normal 4 4 3 2 5" xfId="2534" xr:uid="{00000000-0005-0000-0000-000036060000}"/>
    <cellStyle name="Normal 4 4 3 2 5 2" xfId="5807" xr:uid="{D4BF47C8-FF73-444E-81E2-7F182E7B0AC6}"/>
    <cellStyle name="Normal 4 4 3 2 5 2 2" xfId="26996" xr:uid="{F6291A55-DD33-42BA-BA02-ED344CCDFB28}"/>
    <cellStyle name="Normal 4 4 3 2 5 2 3" xfId="15205" xr:uid="{79871B39-F309-4A30-AD38-F63F5787752B}"/>
    <cellStyle name="Normal 4 4 3 2 5 3" xfId="7658" xr:uid="{58CC0819-D813-425A-973A-3EEEAF1A1778}"/>
    <cellStyle name="Normal 4 4 3 2 5 3 2" xfId="18038" xr:uid="{6EA1ED6B-715D-48FC-A3CB-64B3312C0AA3}"/>
    <cellStyle name="Normal 4 4 3 2 5 4" xfId="10491" xr:uid="{81719869-DC8F-4F37-ABC0-DE4BF813ED34}"/>
    <cellStyle name="Normal 4 4 3 2 5 4 2" xfId="20871" xr:uid="{B8068C4B-6753-42D6-B3E8-27426EE0C0F6}"/>
    <cellStyle name="Normal 4 4 3 2 5 5" xfId="24540" xr:uid="{A318FF14-026E-45A3-A70F-1A2111E853AF}"/>
    <cellStyle name="Normal 4 4 3 2 5 6" xfId="12921" xr:uid="{09E791B4-3C1F-4420-BF75-EC5501BDD391}"/>
    <cellStyle name="Normal 4 4 3 2 6" xfId="2367" xr:uid="{00000000-0005-0000-0000-000031060000}"/>
    <cellStyle name="Normal 4 4 3 2 6 2" xfId="7493" xr:uid="{192012FC-A505-4340-98FE-A3126E95501E}"/>
    <cellStyle name="Normal 4 4 3 2 6 2 2" xfId="17873" xr:uid="{03111FB6-39A8-451B-96F2-72E8DD23A6B9}"/>
    <cellStyle name="Normal 4 4 3 2 6 3" xfId="10326" xr:uid="{904AECDB-464E-4755-BE19-8F70B5547D5C}"/>
    <cellStyle name="Normal 4 4 3 2 6 3 2" xfId="20706" xr:uid="{CFB0C1BB-A858-4141-8C35-EE59CCB35971}"/>
    <cellStyle name="Normal 4 4 3 2 6 4" xfId="25586" xr:uid="{432B12DE-9603-4960-A1BB-3A86AE412E29}"/>
    <cellStyle name="Normal 4 4 3 2 6 5" xfId="15040" xr:uid="{B0DAF18C-3B61-444C-889B-8081FD024C30}"/>
    <cellStyle name="Normal 4 4 3 2 7" xfId="3902" xr:uid="{6225CC75-CA53-4133-8BE5-2959BE0A2A54}"/>
    <cellStyle name="Normal 4 4 3 2 7 2" xfId="8733" xr:uid="{650C195F-1910-4E5D-9E1B-E17080A82A8C}"/>
    <cellStyle name="Normal 4 4 3 2 7 2 2" xfId="19113" xr:uid="{39532BFA-4E0E-4D98-8650-C1361F182236}"/>
    <cellStyle name="Normal 4 4 3 2 7 3" xfId="11566" xr:uid="{FE4574BF-3DA2-426C-8908-083B65F401C2}"/>
    <cellStyle name="Normal 4 4 3 2 7 3 2" xfId="21946" xr:uid="{3CE25913-3A01-4CB2-95CD-67E3AF59AB1A}"/>
    <cellStyle name="Normal 4 4 3 2 7 4" xfId="16280" xr:uid="{8394EDD0-2244-44D5-BD54-BA89D120D19C}"/>
    <cellStyle name="Normal 4 4 3 2 8" xfId="5294" xr:uid="{CC0C7A1D-A8E1-4FAD-A9D6-DBDD1C0D7E69}"/>
    <cellStyle name="Normal 4 4 3 2 8 2" xfId="14592" xr:uid="{A9B60DA8-CCEB-4E20-8F16-DFEB8FE5C967}"/>
    <cellStyle name="Normal 4 4 3 2 9" xfId="7045" xr:uid="{4B57BBD0-EBA8-4E97-B741-1C10AE2A913B}"/>
    <cellStyle name="Normal 4 4 3 2 9 2" xfId="17425" xr:uid="{6A3E1E8E-7DFE-4F85-8B1D-A88865591F12}"/>
    <cellStyle name="Normal 4 4 3 3" xfId="994" xr:uid="{00000000-0005-0000-0000-000094050000}"/>
    <cellStyle name="Normal 4 4 3 3 10" xfId="22807" xr:uid="{987EE5FF-8B79-4E53-A401-27689ED6ACC7}"/>
    <cellStyle name="Normal 4 4 3 3 11" xfId="12758" xr:uid="{5F98A08F-7AEE-4A90-BF5A-5E6C2B3C6D77}"/>
    <cellStyle name="Normal 4 4 3 3 2" xfId="2789" xr:uid="{00000000-0005-0000-0000-000038060000}"/>
    <cellStyle name="Normal 4 4 3 3 2 2" xfId="3353" xr:uid="{00000000-0005-0000-0000-000039060000}"/>
    <cellStyle name="Normal 4 4 3 3 2 2 2" xfId="6410" xr:uid="{F0D7B8CE-5989-4B44-A11D-6BE5EE023DAE}"/>
    <cellStyle name="Normal 4 4 3 3 2 2 2 2" xfId="26310" xr:uid="{20ECE3AB-95E1-4C72-8547-E6DAA8F39BBE}"/>
    <cellStyle name="Normal 4 4 3 3 2 2 2 3" xfId="15979" xr:uid="{8E92EA97-8D72-4EEE-A896-10989C13FA8E}"/>
    <cellStyle name="Normal 4 4 3 3 2 2 3" xfId="8432" xr:uid="{D7890BE3-5F25-4868-9459-F482288A4646}"/>
    <cellStyle name="Normal 4 4 3 3 2 2 3 2" xfId="18812" xr:uid="{266E21A7-4E13-495B-9688-0FE00F07C4C2}"/>
    <cellStyle name="Normal 4 4 3 3 2 2 4" xfId="11265" xr:uid="{6B8BCF1B-AAD3-4E3A-B2FC-149DEA071F0B}"/>
    <cellStyle name="Normal 4 4 3 3 2 2 4 2" xfId="21645" xr:uid="{CA266A13-83DD-4E1A-8451-05463928871A}"/>
    <cellStyle name="Normal 4 4 3 3 2 2 5" xfId="24322" xr:uid="{5C4AF685-1C8F-44AD-A0D2-86B37A4B3AE6}"/>
    <cellStyle name="Normal 4 4 3 3 2 2 6" xfId="13913" xr:uid="{CAC97086-7938-48DA-894B-B82DA6F61B8B}"/>
    <cellStyle name="Normal 4 4 3 3 2 3" xfId="4344" xr:uid="{9B92228C-3E74-489C-8801-556384B30F1A}"/>
    <cellStyle name="Normal 4 4 3 3 2 3 2" xfId="9115" xr:uid="{DDADC91D-FC06-4187-AE2E-AF80FDA92CF5}"/>
    <cellStyle name="Normal 4 4 3 3 2 3 2 2" xfId="29158" xr:uid="{89767C29-DD53-4656-9EB4-8C1FAE3C4C6D}"/>
    <cellStyle name="Normal 4 4 3 3 2 3 2 3" xfId="19495" xr:uid="{14738460-639F-4038-8F22-F3168F19F5A3}"/>
    <cellStyle name="Normal 4 4 3 3 2 3 3" xfId="11948" xr:uid="{C13D50FA-4882-4268-B2A3-32EA8066D09C}"/>
    <cellStyle name="Normal 4 4 3 3 2 3 3 2" xfId="22328" xr:uid="{276D7538-C8F0-4F78-ACF2-D991DFD3DB63}"/>
    <cellStyle name="Normal 4 4 3 3 2 3 4" xfId="25487" xr:uid="{87FF3322-4FC3-4053-A1F2-F8EFC4AAE8BF}"/>
    <cellStyle name="Normal 4 4 3 3 2 3 5" xfId="16662" xr:uid="{64F5A6FE-B27C-419C-8DAC-DD7DEEE8DD7E}"/>
    <cellStyle name="Normal 4 4 3 3 2 4" xfId="6006" xr:uid="{DC03F221-C779-438F-B08A-301AB2C51A32}"/>
    <cellStyle name="Normal 4 4 3 3 2 4 2" xfId="26752" xr:uid="{7E56A677-DD69-4423-A87C-C38E81CDF76C}"/>
    <cellStyle name="Normal 4 4 3 3 2 4 3" xfId="15459" xr:uid="{8CE8E04D-DABA-4F74-A4D7-17932519216B}"/>
    <cellStyle name="Normal 4 4 3 3 2 5" xfId="7912" xr:uid="{135AA85E-B505-4979-8CFE-8F669DFB904C}"/>
    <cellStyle name="Normal 4 4 3 3 2 5 2" xfId="18292" xr:uid="{9C6875CF-756F-4369-917A-1465F7590E8E}"/>
    <cellStyle name="Normal 4 4 3 3 2 6" xfId="10745" xr:uid="{81E31FC3-9B90-4324-A081-8B029DE02FBB}"/>
    <cellStyle name="Normal 4 4 3 3 2 6 2" xfId="21125" xr:uid="{BB59E8E2-2876-44B8-9E50-3A0D9FDF678F}"/>
    <cellStyle name="Normal 4 4 3 3 2 7" xfId="24538" xr:uid="{D0303B1B-2F01-471D-8F33-C7270CAF9253}"/>
    <cellStyle name="Normal 4 4 3 3 2 8" xfId="13247" xr:uid="{173229FF-8CBC-415F-9F70-A0EEEACE8ADD}"/>
    <cellStyle name="Normal 4 4 3 3 3" xfId="3354" xr:uid="{00000000-0005-0000-0000-00003A060000}"/>
    <cellStyle name="Normal 4 4 3 3 3 2" xfId="4536" xr:uid="{2AF32572-1D55-4043-826F-337A7D3BA8CE}"/>
    <cellStyle name="Normal 4 4 3 3 3 2 2" xfId="9307" xr:uid="{45D872CE-A08D-46C5-A3DD-CDA2BF6CAC57}"/>
    <cellStyle name="Normal 4 4 3 3 3 2 2 2" xfId="29284" xr:uid="{CE6FA758-4B8B-4C6D-806B-8AE678C81868}"/>
    <cellStyle name="Normal 4 4 3 3 3 2 2 3" xfId="19687" xr:uid="{44E12208-224C-4FDB-A214-4B6F69A1F655}"/>
    <cellStyle name="Normal 4 4 3 3 3 2 3" xfId="12140" xr:uid="{52809B32-C92D-4190-AB94-36EA9F3C327D}"/>
    <cellStyle name="Normal 4 4 3 3 3 2 3 2" xfId="22520" xr:uid="{45274F09-A6A6-4C4A-90F6-70E767FA7A66}"/>
    <cellStyle name="Normal 4 4 3 3 3 2 4" xfId="24207" xr:uid="{756062A5-B80E-49F4-AFE4-CD7C99C58703}"/>
    <cellStyle name="Normal 4 4 3 3 3 2 5" xfId="16854" xr:uid="{91FE53EC-E4A0-4C39-AE05-CD1981029634}"/>
    <cellStyle name="Normal 4 4 3 3 3 3" xfId="6411" xr:uid="{EA003898-62FC-4629-B6C3-D855DEF0542D}"/>
    <cellStyle name="Normal 4 4 3 3 3 3 2" xfId="27034" xr:uid="{EB7ADEE8-6F10-447A-9F5D-DBF7D9E7F011}"/>
    <cellStyle name="Normal 4 4 3 3 3 3 3" xfId="15980" xr:uid="{4F70E156-9B38-42D4-8E18-B4690DD41064}"/>
    <cellStyle name="Normal 4 4 3 3 3 4" xfId="8433" xr:uid="{28892803-79E2-452F-90CA-6BC77CF0B8F1}"/>
    <cellStyle name="Normal 4 4 3 3 3 4 2" xfId="18813" xr:uid="{F25BF1F6-DAE9-4182-B9D8-83B852976089}"/>
    <cellStyle name="Normal 4 4 3 3 3 5" xfId="11266" xr:uid="{A07FF229-102F-4CE4-B5BB-201F868E9851}"/>
    <cellStyle name="Normal 4 4 3 3 3 5 2" xfId="21646" xr:uid="{9572FE2A-D274-485D-A855-286B92CDED99}"/>
    <cellStyle name="Normal 4 4 3 3 3 6" xfId="24688" xr:uid="{6416F198-8AD4-4B3A-9F17-CEEADF7E3048}"/>
    <cellStyle name="Normal 4 4 3 3 3 7" xfId="13914" xr:uid="{7B4F3DE0-9FDC-4221-AD6B-EE360D26973C}"/>
    <cellStyle name="Normal 4 4 3 3 4" xfId="3352" xr:uid="{00000000-0005-0000-0000-00003B060000}"/>
    <cellStyle name="Normal 4 4 3 3 4 2" xfId="6409" xr:uid="{6A58AA44-063B-43CE-B4FE-985CDAE9F865}"/>
    <cellStyle name="Normal 4 4 3 3 4 2 2" xfId="27092" xr:uid="{01FB4A3D-7480-408E-ABA8-EF7662A5402B}"/>
    <cellStyle name="Normal 4 4 3 3 4 2 3" xfId="15978" xr:uid="{A73A6EF9-151F-4F93-AD08-B5DD39728763}"/>
    <cellStyle name="Normal 4 4 3 3 4 3" xfId="8431" xr:uid="{CF293C32-F919-4C58-AC3E-3E5AB26D8B3C}"/>
    <cellStyle name="Normal 4 4 3 3 4 3 2" xfId="18811" xr:uid="{477A468F-C2D5-4456-890A-FF41B7654703}"/>
    <cellStyle name="Normal 4 4 3 3 4 4" xfId="11264" xr:uid="{A039E16B-631D-427E-895C-CBABD9D4E697}"/>
    <cellStyle name="Normal 4 4 3 3 4 4 2" xfId="21644" xr:uid="{47BDA3F0-6F5E-462A-BC6D-126B47833054}"/>
    <cellStyle name="Normal 4 4 3 3 4 5" xfId="24363" xr:uid="{9538830B-933E-45F1-BC65-9663407F486D}"/>
    <cellStyle name="Normal 4 4 3 3 4 6" xfId="13912" xr:uid="{93F374F6-97EE-4EBD-99B3-147461753B05}"/>
    <cellStyle name="Normal 4 4 3 3 5" xfId="2636" xr:uid="{00000000-0005-0000-0000-00003C060000}"/>
    <cellStyle name="Normal 4 4 3 3 5 2" xfId="5897" xr:uid="{63CA9AAF-F898-4537-8DBE-380FD52EA124}"/>
    <cellStyle name="Normal 4 4 3 3 5 2 2" xfId="25897" xr:uid="{5187551B-F931-4F3F-9206-E053730CE909}"/>
    <cellStyle name="Normal 4 4 3 3 5 2 3" xfId="15307" xr:uid="{961BEBA4-5A1C-4407-BA52-D43019A5E04F}"/>
    <cellStyle name="Normal 4 4 3 3 5 3" xfId="7760" xr:uid="{C6EFDBEE-700F-410E-BB09-BCD1CE215D15}"/>
    <cellStyle name="Normal 4 4 3 3 5 3 2" xfId="18140" xr:uid="{552287C7-C581-4E88-BBC5-A50C28782E2B}"/>
    <cellStyle name="Normal 4 4 3 3 5 4" xfId="10593" xr:uid="{DAA8BED5-C170-49E3-AC82-37DBA6B62B26}"/>
    <cellStyle name="Normal 4 4 3 3 5 4 2" xfId="20973" xr:uid="{7E5C18AC-3CCD-4195-B99A-712E5F5B6083}"/>
    <cellStyle name="Normal 4 4 3 3 5 5" xfId="22810" xr:uid="{7D0DEE30-7119-4E67-838F-7CD9460FC46C}"/>
    <cellStyle name="Normal 4 4 3 3 5 6" xfId="13024" xr:uid="{24990CB0-AC00-47D7-8D6B-73BD6DB6B8DC}"/>
    <cellStyle name="Normal 4 4 3 3 6" xfId="4195" xr:uid="{F8050C67-3479-48F0-B876-AD9FA46BA241}"/>
    <cellStyle name="Normal 4 4 3 3 6 2" xfId="8966" xr:uid="{93D58050-9847-47E1-A557-62177E9B5932}"/>
    <cellStyle name="Normal 4 4 3 3 6 2 2" xfId="19346" xr:uid="{98EFF169-CDEC-4076-B940-C5FA2B85906C}"/>
    <cellStyle name="Normal 4 4 3 3 6 3" xfId="11799" xr:uid="{F09FD3D1-DFD5-4556-90D5-D910BA727AD6}"/>
    <cellStyle name="Normal 4 4 3 3 6 3 2" xfId="22179" xr:uid="{E36F1620-3757-4F53-B69F-A9FF7618A73E}"/>
    <cellStyle name="Normal 4 4 3 3 6 4" xfId="24370" xr:uid="{8EE0D10C-BDC4-4D48-970D-E5DE062DDB5A}"/>
    <cellStyle name="Normal 4 4 3 3 6 5" xfId="16513" xr:uid="{72836CC3-ABF1-40C5-A4D5-2351DEC11668}"/>
    <cellStyle name="Normal 4 4 3 3 7" xfId="5296" xr:uid="{5803F386-E0DE-4418-9726-4CE82A63EF34}"/>
    <cellStyle name="Normal 4 4 3 3 7 2" xfId="14594" xr:uid="{74767BF4-0B8F-4645-BCD0-84EFEFF6D25E}"/>
    <cellStyle name="Normal 4 4 3 3 8" xfId="7047" xr:uid="{013B7FAA-C254-48DA-BE9F-BA80F3E2D199}"/>
    <cellStyle name="Normal 4 4 3 3 8 2" xfId="17427" xr:uid="{CC2020D9-9169-4658-A4C8-416E8A9C78A1}"/>
    <cellStyle name="Normal 4 4 3 3 9" xfId="9880" xr:uid="{EAFE72B4-CD0F-40A2-97A0-4393DEC9A480}"/>
    <cellStyle name="Normal 4 4 3 3 9 2" xfId="20260" xr:uid="{7041593E-E7E2-47B3-9CA6-05347C57A4CB}"/>
    <cellStyle name="Normal 4 4 3 4" xfId="995" xr:uid="{00000000-0005-0000-0000-000095050000}"/>
    <cellStyle name="Normal 4 4 3 4 2" xfId="3355" xr:uid="{00000000-0005-0000-0000-00003E060000}"/>
    <cellStyle name="Normal 4 4 3 4 2 2" xfId="6412" xr:uid="{7251E840-34B1-4638-AC6A-DA67EA434AB4}"/>
    <cellStyle name="Normal 4 4 3 4 2 2 2" xfId="26059" xr:uid="{627FC662-B7FB-4583-9C2B-9F337F31DCAE}"/>
    <cellStyle name="Normal 4 4 3 4 2 2 3" xfId="15981" xr:uid="{AE59D1FA-1A30-4209-96F1-FC197317C669}"/>
    <cellStyle name="Normal 4 4 3 4 2 3" xfId="8434" xr:uid="{5FF22C8E-A8CA-4C6B-B4FA-1490ED4E47C3}"/>
    <cellStyle name="Normal 4 4 3 4 2 3 2" xfId="18814" xr:uid="{0686A48E-2A88-4628-8EFC-A49CE885F430}"/>
    <cellStyle name="Normal 4 4 3 4 2 4" xfId="11267" xr:uid="{167CC1D2-CD4C-4712-A33D-4E588DE42570}"/>
    <cellStyle name="Normal 4 4 3 4 2 4 2" xfId="21647" xr:uid="{0F4F9595-CB11-459A-9B40-40764B12B937}"/>
    <cellStyle name="Normal 4 4 3 4 2 5" xfId="23484" xr:uid="{B004CFA2-89DD-4179-9F8C-5BDF9FA7BDC5}"/>
    <cellStyle name="Normal 4 4 3 4 2 6" xfId="13915" xr:uid="{944A871A-516B-42FA-94EF-A5BB54FDED7E}"/>
    <cellStyle name="Normal 4 4 3 4 3" xfId="4342" xr:uid="{7D4F83D3-ACB9-40A9-BBF0-BFDC42BC3647}"/>
    <cellStyle name="Normal 4 4 3 4 3 2" xfId="9113" xr:uid="{8B672895-02F4-46D7-BB07-6191B75ECEC7}"/>
    <cellStyle name="Normal 4 4 3 4 3 2 2" xfId="29156" xr:uid="{A8188E99-EE5E-42EB-9D07-DBEA1FB140BD}"/>
    <cellStyle name="Normal 4 4 3 4 3 2 3" xfId="19493" xr:uid="{9E0D9D45-A637-47A1-9D94-DEA945466858}"/>
    <cellStyle name="Normal 4 4 3 4 3 3" xfId="11946" xr:uid="{C37B62D0-5209-4909-91FD-D300A2FB3891}"/>
    <cellStyle name="Normal 4 4 3 4 3 3 2" xfId="22326" xr:uid="{B968BC1A-6B8E-47ED-8584-A864CEFD6B6E}"/>
    <cellStyle name="Normal 4 4 3 4 3 4" xfId="23223" xr:uid="{E16F06DC-0EB0-4FC7-9607-F13D9592841D}"/>
    <cellStyle name="Normal 4 4 3 4 3 5" xfId="16660" xr:uid="{44126946-98A6-4740-950A-C7DA3BB4B45B}"/>
    <cellStyle name="Normal 4 4 3 4 4" xfId="5297" xr:uid="{B0EF2E6D-81B5-48F8-B5FD-D81DFC1CB626}"/>
    <cellStyle name="Normal 4 4 3 4 4 2" xfId="28042" xr:uid="{6482ACAE-82B8-439A-9FFC-FDEEFD39B253}"/>
    <cellStyle name="Normal 4 4 3 4 4 3" xfId="14595" xr:uid="{05C94D4E-4FFF-4497-9FCE-11AB953A9D8B}"/>
    <cellStyle name="Normal 4 4 3 4 5" xfId="7048" xr:uid="{169A6ED1-AF28-4045-B936-96D7BAF9625C}"/>
    <cellStyle name="Normal 4 4 3 4 5 2" xfId="17428" xr:uid="{55477A33-839D-48A0-B2A9-85A0FB0C2238}"/>
    <cellStyle name="Normal 4 4 3 4 6" xfId="9881" xr:uid="{196C6DFC-AC44-49BA-89EA-E03915D11B78}"/>
    <cellStyle name="Normal 4 4 3 4 6 2" xfId="20261" xr:uid="{5DFA6B1E-FEC9-426B-83FA-6CDD2B651B13}"/>
    <cellStyle name="Normal 4 4 3 4 7" xfId="24156" xr:uid="{679951C8-21CD-4A49-8DEB-8C20A8418E6C}"/>
    <cellStyle name="Normal 4 4 3 4 8" xfId="13245" xr:uid="{BFC39E2A-444A-4AC8-87C8-4CEB439C1644}"/>
    <cellStyle name="Normal 4 4 3 5" xfId="3356" xr:uid="{00000000-0005-0000-0000-00003F060000}"/>
    <cellStyle name="Normal 4 4 3 5 2" xfId="4537" xr:uid="{8A1DAF0E-EF1C-4E08-A67F-6C06BB375A4D}"/>
    <cellStyle name="Normal 4 4 3 5 2 2" xfId="9308" xr:uid="{CAD5FF71-949E-40AB-9FA0-088DF4BD839F}"/>
    <cellStyle name="Normal 4 4 3 5 2 2 2" xfId="29285" xr:uid="{04BB506C-2A71-4BFD-9845-6C9AA9AF36AB}"/>
    <cellStyle name="Normal 4 4 3 5 2 2 3" xfId="19688" xr:uid="{1F201D51-087C-4219-9FA9-38A39C07136D}"/>
    <cellStyle name="Normal 4 4 3 5 2 3" xfId="12141" xr:uid="{99908F6F-0D6F-4271-9A75-E206ECA258FF}"/>
    <cellStyle name="Normal 4 4 3 5 2 3 2" xfId="22521" xr:uid="{CB2EB327-0AD0-446F-9664-EBA463D847E2}"/>
    <cellStyle name="Normal 4 4 3 5 2 4" xfId="25265" xr:uid="{59F5CA62-8120-4F2C-82A0-5045539D4C2C}"/>
    <cellStyle name="Normal 4 4 3 5 2 5" xfId="16855" xr:uid="{A7B407D5-A51A-41A0-9711-DBE7947E463E}"/>
    <cellStyle name="Normal 4 4 3 5 3" xfId="6413" xr:uid="{CB4A76D2-9AF0-432D-8C48-8A7BB9C8B18C}"/>
    <cellStyle name="Normal 4 4 3 5 3 2" xfId="27156" xr:uid="{0269E9CC-6336-44C0-9176-1025DBB3DCDF}"/>
    <cellStyle name="Normal 4 4 3 5 3 3" xfId="15982" xr:uid="{93FFE143-70C4-48D4-B0A9-0885E9789A11}"/>
    <cellStyle name="Normal 4 4 3 5 4" xfId="8435" xr:uid="{C59EB907-09EE-4AF8-9019-C46D350EC7AB}"/>
    <cellStyle name="Normal 4 4 3 5 4 2" xfId="18815" xr:uid="{6EC7306D-7F0A-4B8B-A8F4-A2A7C560959F}"/>
    <cellStyle name="Normal 4 4 3 5 5" xfId="11268" xr:uid="{BD58CF5E-C3B1-4856-902E-79D56DF7931B}"/>
    <cellStyle name="Normal 4 4 3 5 5 2" xfId="21648" xr:uid="{CE9BBF40-A647-4A2F-8447-89D4B662BB27}"/>
    <cellStyle name="Normal 4 4 3 5 6" xfId="23882" xr:uid="{A113E34D-D55D-4C94-B3BC-F05EF30CC8D4}"/>
    <cellStyle name="Normal 4 4 3 5 7" xfId="13916" xr:uid="{22523A95-0F8B-4172-A2CD-B835B020C780}"/>
    <cellStyle name="Normal 4 4 3 6" xfId="2938" xr:uid="{00000000-0005-0000-0000-000040060000}"/>
    <cellStyle name="Normal 4 4 3 6 2" xfId="6117" xr:uid="{DAC4F8C5-D0B8-4672-83B5-E618AEE1E164}"/>
    <cellStyle name="Normal 4 4 3 6 2 2" xfId="26026" xr:uid="{43F22F43-3278-459A-86F1-BF6E3EF45ED3}"/>
    <cellStyle name="Normal 4 4 3 6 2 3" xfId="15595" xr:uid="{4A0DFF66-2F17-4F1E-85EE-1F4F98DB0015}"/>
    <cellStyle name="Normal 4 4 3 6 3" xfId="8048" xr:uid="{94716FC5-8F13-4058-8889-0545E749DA1E}"/>
    <cellStyle name="Normal 4 4 3 6 3 2" xfId="18428" xr:uid="{F8B88A64-3EF7-435B-A3AD-B277C67767EB}"/>
    <cellStyle name="Normal 4 4 3 6 4" xfId="10881" xr:uid="{C89B3736-DD14-48BD-9BEE-2E04D4FFF3F3}"/>
    <cellStyle name="Normal 4 4 3 6 4 2" xfId="21261" xr:uid="{DB4FBF38-5967-4781-80B6-28D8D153C6A8}"/>
    <cellStyle name="Normal 4 4 3 6 5" xfId="25210" xr:uid="{8363F849-2C9F-40E3-ADF2-CEAC733F65BD}"/>
    <cellStyle name="Normal 4 4 3 6 6" xfId="13456" xr:uid="{B2CBB650-F62F-4F3D-9ED1-D997039E7260}"/>
    <cellStyle name="Normal 4 4 3 7" xfId="2474" xr:uid="{00000000-0005-0000-0000-000041060000}"/>
    <cellStyle name="Normal 4 4 3 7 2" xfId="5761" xr:uid="{04F4AD66-B574-4C00-A1F1-8D40955AE931}"/>
    <cellStyle name="Normal 4 4 3 7 2 2" xfId="27724" xr:uid="{05E38D40-B47F-4473-95C7-E575DD5E21BF}"/>
    <cellStyle name="Normal 4 4 3 7 2 3" xfId="15145" xr:uid="{E55ACBE3-7A92-459B-BB2E-4901B83E95AC}"/>
    <cellStyle name="Normal 4 4 3 7 3" xfId="7598" xr:uid="{C573B88B-0CEC-432B-9DC8-08DC4E6E5C0A}"/>
    <cellStyle name="Normal 4 4 3 7 3 2" xfId="17978" xr:uid="{2302D6E8-5E33-4D96-A441-5E5C58D74428}"/>
    <cellStyle name="Normal 4 4 3 7 4" xfId="10431" xr:uid="{221AB999-3A8B-4ACE-BD55-0D81C441226A}"/>
    <cellStyle name="Normal 4 4 3 7 4 2" xfId="20811" xr:uid="{5D18B6B0-C345-43D1-ACE3-D4A698FC58C5}"/>
    <cellStyle name="Normal 4 4 3 7 5" xfId="25515" xr:uid="{5D7CF3EF-018B-418A-9426-0D93F1C34BEF}"/>
    <cellStyle name="Normal 4 4 3 7 6" xfId="12861" xr:uid="{95CACAF6-1DCB-4CE2-8C6F-C5861D75F36F}"/>
    <cellStyle name="Normal 4 4 3 8" xfId="2228" xr:uid="{00000000-0005-0000-0000-000030060000}"/>
    <cellStyle name="Normal 4 4 3 8 2" xfId="7354" xr:uid="{6A905C87-9A3B-4A07-AB8A-4890593BF642}"/>
    <cellStyle name="Normal 4 4 3 8 2 2" xfId="17734" xr:uid="{543C0C35-BFED-4A8C-A94F-D63E5B9AE1FA}"/>
    <cellStyle name="Normal 4 4 3 8 3" xfId="10187" xr:uid="{7C8E4474-2D02-499F-823F-221C6F1866F6}"/>
    <cellStyle name="Normal 4 4 3 8 3 2" xfId="20567" xr:uid="{4F0ADA6F-04D7-4078-B371-BEF3B5039476}"/>
    <cellStyle name="Normal 4 4 3 8 4" xfId="25375" xr:uid="{5C1437F5-D43E-4C9A-B2CD-ED81A8DDE73B}"/>
    <cellStyle name="Normal 4 4 3 8 5" xfId="14901" xr:uid="{78FD2DB4-8E45-4A7F-8A47-5460CDF24FEC}"/>
    <cellStyle name="Normal 4 4 3 9" xfId="3988" xr:uid="{E3EF4A25-2BD2-4977-A5C2-BF07C1113585}"/>
    <cellStyle name="Normal 4 4 3 9 2" xfId="8811" xr:uid="{E3390F32-FEB1-4383-9E9C-3691EC5FFFA9}"/>
    <cellStyle name="Normal 4 4 3 9 2 2" xfId="19191" xr:uid="{9CAA230E-3855-44C1-A67D-E17285B6D908}"/>
    <cellStyle name="Normal 4 4 3 9 3" xfId="11644" xr:uid="{3F163151-6B58-42FF-9191-F2DC3A72ECB1}"/>
    <cellStyle name="Normal 4 4 3 9 3 2" xfId="22024" xr:uid="{800E4C39-AC10-43D6-B521-0C64FFA290AB}"/>
    <cellStyle name="Normal 4 4 3 9 4" xfId="16358" xr:uid="{DCC940C9-7269-4FEE-9495-8A70DA8BD9C5}"/>
    <cellStyle name="Normal 4 4 4" xfId="996" xr:uid="{00000000-0005-0000-0000-000096050000}"/>
    <cellStyle name="Normal 4 4 4 10" xfId="7049" xr:uid="{C7EDBE78-CBBC-4E77-85E1-B0EA1E404434}"/>
    <cellStyle name="Normal 4 4 4 10 2" xfId="17429" xr:uid="{C4658174-9C40-49D0-932A-153629210D9C}"/>
    <cellStyle name="Normal 4 4 4 11" xfId="9882" xr:uid="{0D7AAE92-58E4-4069-BAAD-BB4CDE465704}"/>
    <cellStyle name="Normal 4 4 4 11 2" xfId="20262" xr:uid="{FE144F4F-1237-49AD-979F-2F30ED9D0743}"/>
    <cellStyle name="Normal 4 4 4 12" xfId="24623" xr:uid="{D6B99D32-8AA4-4D90-8DBD-F965311751D9}"/>
    <cellStyle name="Normal 4 4 4 13" xfId="12439" xr:uid="{FDD600BA-CCB6-4777-8D78-6A0CFC90510C}"/>
    <cellStyle name="Normal 4 4 4 2" xfId="997" xr:uid="{00000000-0005-0000-0000-000097050000}"/>
    <cellStyle name="Normal 4 4 4 2 10" xfId="9883" xr:uid="{C2544300-9B7C-4D63-A209-433FAFF2B1BB}"/>
    <cellStyle name="Normal 4 4 4 2 10 2" xfId="20263" xr:uid="{454D89D9-088E-4D7B-A9A4-004194F8E69A}"/>
    <cellStyle name="Normal 4 4 4 2 11" xfId="25243" xr:uid="{755DBE33-9620-456B-8558-6BA420681A39}"/>
    <cellStyle name="Normal 4 4 4 2 12" xfId="12601" xr:uid="{317D7DEB-5229-49CD-A413-E09E43704806}"/>
    <cellStyle name="Normal 4 4 4 2 2" xfId="998" xr:uid="{00000000-0005-0000-0000-000098050000}"/>
    <cellStyle name="Normal 4 4 4 2 2 2" xfId="3358" xr:uid="{00000000-0005-0000-0000-000045060000}"/>
    <cellStyle name="Normal 4 4 4 2 2 2 2" xfId="6415" xr:uid="{03875090-6E5F-44DD-833A-6C80608078B2}"/>
    <cellStyle name="Normal 4 4 4 2 2 2 2 2" xfId="27414" xr:uid="{2A107DA5-8E44-4520-B9A3-0C79CB3B4BE1}"/>
    <cellStyle name="Normal 4 4 4 2 2 2 2 3" xfId="28107" xr:uid="{766FF5AA-D9D0-4267-A2D6-2B413820192A}"/>
    <cellStyle name="Normal 4 4 4 2 2 2 2 4" xfId="15984" xr:uid="{3EDEC9DC-1BAD-43F4-95DB-A66C7D3F005A}"/>
    <cellStyle name="Normal 4 4 4 2 2 2 3" xfId="8437" xr:uid="{81DEBED4-72AF-42F8-A26D-222CBED8B206}"/>
    <cellStyle name="Normal 4 4 4 2 2 2 3 2" xfId="28912" xr:uid="{59046FA9-E20D-42FC-8A8F-E4227D0ADEC5}"/>
    <cellStyle name="Normal 4 4 4 2 2 2 3 3" xfId="18817" xr:uid="{327CDD8B-9457-4377-A186-8ED1745D4513}"/>
    <cellStyle name="Normal 4 4 4 2 2 2 4" xfId="11270" xr:uid="{51CFC370-F3A0-464B-98B4-EBB03C9F9D6C}"/>
    <cellStyle name="Normal 4 4 4 2 2 2 4 2" xfId="21650" xr:uid="{FCEE6F84-EA65-4CF2-B6F6-CDBB8409B79D}"/>
    <cellStyle name="Normal 4 4 4 2 2 2 5" xfId="23969" xr:uid="{6579C9DC-357E-4683-808E-C8719EB303A7}"/>
    <cellStyle name="Normal 4 4 4 2 2 2 6" xfId="13918" xr:uid="{04038268-992C-4F4A-A232-EF235BA526B4}"/>
    <cellStyle name="Normal 4 4 4 2 2 3" xfId="4345" xr:uid="{0B3F94E3-2FFB-4B2E-B348-19C8D38C1109}"/>
    <cellStyle name="Normal 4 4 4 2 2 3 2" xfId="9116" xr:uid="{C51B5BA3-1795-46B3-93DC-6466DFA19D6F}"/>
    <cellStyle name="Normal 4 4 4 2 2 3 2 2" xfId="29159" xr:uid="{0BA37C82-7F31-4B7E-95E8-2EEA5A3621B4}"/>
    <cellStyle name="Normal 4 4 4 2 2 3 2 3" xfId="19496" xr:uid="{2B7C2475-5837-421D-B8D8-C0AD4F400F54}"/>
    <cellStyle name="Normal 4 4 4 2 2 3 3" xfId="11949" xr:uid="{5EF607E3-F114-438E-A977-013EA6F4F8B6}"/>
    <cellStyle name="Normal 4 4 4 2 2 3 3 2" xfId="22329" xr:uid="{DE1E38F4-A7EB-4AAD-AA00-235D4C03562C}"/>
    <cellStyle name="Normal 4 4 4 2 2 3 4" xfId="23004" xr:uid="{3EB73B3C-11A5-4348-8660-1BFC5438E94E}"/>
    <cellStyle name="Normal 4 4 4 2 2 3 5" xfId="16663" xr:uid="{3AB601D0-759A-4D76-A956-E79F8EEBE6AD}"/>
    <cellStyle name="Normal 4 4 4 2 2 4" xfId="5300" xr:uid="{B6F40529-B4B1-4694-A218-89E1C16032D1}"/>
    <cellStyle name="Normal 4 4 4 2 2 4 2" xfId="26236" xr:uid="{28A02B0F-598D-41B6-8F44-B963E986971B}"/>
    <cellStyle name="Normal 4 4 4 2 2 4 3" xfId="14598" xr:uid="{003158B8-DD79-470F-9493-4A5824D92015}"/>
    <cellStyle name="Normal 4 4 4 2 2 5" xfId="7051" xr:uid="{813813DB-D9EA-4254-98F7-FF76AA85D24F}"/>
    <cellStyle name="Normal 4 4 4 2 2 5 2" xfId="17431" xr:uid="{4E2E89F7-34E3-43A6-A6DB-9EC0660C511E}"/>
    <cellStyle name="Normal 4 4 4 2 2 6" xfId="9884" xr:uid="{D37245F8-80AD-4059-8292-4C422DCA8EF6}"/>
    <cellStyle name="Normal 4 4 4 2 2 6 2" xfId="20264" xr:uid="{DF08AAFB-E7E5-497E-9BC1-7D22BF52ED72}"/>
    <cellStyle name="Normal 4 4 4 2 2 7" xfId="22691" xr:uid="{698C1711-3145-47CF-B9B8-41766CD035E6}"/>
    <cellStyle name="Normal 4 4 4 2 2 8" xfId="13249" xr:uid="{F7631C25-4395-4C75-9604-187F6D7A00F4}"/>
    <cellStyle name="Normal 4 4 4 2 3" xfId="3359" xr:uid="{00000000-0005-0000-0000-000046060000}"/>
    <cellStyle name="Normal 4 4 4 2 3 2" xfId="4538" xr:uid="{6C592024-E6C0-4BA9-A6C4-3A387FCA3D0F}"/>
    <cellStyle name="Normal 4 4 4 2 3 2 2" xfId="9309" xr:uid="{C6C96E63-FAE4-4FA8-8BCE-9E3954748629}"/>
    <cellStyle name="Normal 4 4 4 2 3 2 2 2" xfId="29286" xr:uid="{722FD663-4CC9-481F-9761-D61B64D26F4F}"/>
    <cellStyle name="Normal 4 4 4 2 3 2 2 3" xfId="19689" xr:uid="{A797533B-0B78-43A6-BB75-FE0103340D18}"/>
    <cellStyle name="Normal 4 4 4 2 3 2 3" xfId="12142" xr:uid="{83EF80AA-773B-4C80-AD96-03CE0E217BA2}"/>
    <cellStyle name="Normal 4 4 4 2 3 2 3 2" xfId="22522" xr:uid="{843DC306-8A7A-44D2-B7D0-6F75C703E697}"/>
    <cellStyle name="Normal 4 4 4 2 3 2 4" xfId="25028" xr:uid="{E337B512-1A3F-4BE0-A402-BE5A32D9B531}"/>
    <cellStyle name="Normal 4 4 4 2 3 2 5" xfId="16856" xr:uid="{F0C4DF11-AE9A-4EA8-AA94-AE2F06721B06}"/>
    <cellStyle name="Normal 4 4 4 2 3 3" xfId="6416" xr:uid="{6AA0058B-163A-43B1-BF97-8F9AB6566545}"/>
    <cellStyle name="Normal 4 4 4 2 3 3 2" xfId="28459" xr:uid="{8BCAE36E-3244-4F56-A696-61B2998E5499}"/>
    <cellStyle name="Normal 4 4 4 2 3 3 3" xfId="15985" xr:uid="{6AC2A3E9-7F45-4EF9-8304-D1EB3F06F742}"/>
    <cellStyle name="Normal 4 4 4 2 3 4" xfId="8438" xr:uid="{05322411-0D9D-457F-8699-F75A702D7B11}"/>
    <cellStyle name="Normal 4 4 4 2 3 4 2" xfId="18818" xr:uid="{297C8E3D-ADA5-4FF7-BE81-5DCE5B75A70E}"/>
    <cellStyle name="Normal 4 4 4 2 3 5" xfId="11271" xr:uid="{9446F13C-0682-450A-8B07-2F76361B7A4E}"/>
    <cellStyle name="Normal 4 4 4 2 3 5 2" xfId="21651" xr:uid="{B7020106-92DF-4608-AEC6-11E2C53A6FD3}"/>
    <cellStyle name="Normal 4 4 4 2 3 6" xfId="23113" xr:uid="{F6400042-C5B9-4CD0-BBAD-F179BC62A198}"/>
    <cellStyle name="Normal 4 4 4 2 3 7" xfId="13919" xr:uid="{7A6FAA70-C76F-4F6E-848A-AA747600E6E3}"/>
    <cellStyle name="Normal 4 4 4 2 4" xfId="3357" xr:uid="{00000000-0005-0000-0000-000047060000}"/>
    <cellStyle name="Normal 4 4 4 2 4 2" xfId="6414" xr:uid="{23355853-80A7-4A78-A41B-E45AA896A13D}"/>
    <cellStyle name="Normal 4 4 4 2 4 2 2" xfId="28112" xr:uid="{F127CEAD-9991-4F39-B678-176E526676D4}"/>
    <cellStyle name="Normal 4 4 4 2 4 2 3" xfId="15983" xr:uid="{FAF76BCB-D658-4156-9F72-9A8697882695}"/>
    <cellStyle name="Normal 4 4 4 2 4 3" xfId="8436" xr:uid="{7B236C5C-734C-4965-B2CE-BDBF780D9809}"/>
    <cellStyle name="Normal 4 4 4 2 4 3 2" xfId="18816" xr:uid="{D95EB734-FD68-4B4B-B266-2EC15198E1D9}"/>
    <cellStyle name="Normal 4 4 4 2 4 4" xfId="11269" xr:uid="{30724C10-8100-409A-B817-4823F50D671E}"/>
    <cellStyle name="Normal 4 4 4 2 4 4 2" xfId="21649" xr:uid="{B65EB3B9-7E98-40E8-BC01-369943033362}"/>
    <cellStyle name="Normal 4 4 4 2 4 5" xfId="23003" xr:uid="{FEA1E906-64FF-477F-9484-405B5D1B794A}"/>
    <cellStyle name="Normal 4 4 4 2 4 6" xfId="13917" xr:uid="{9482425E-F774-44A7-B2ED-6B6EE1893FB1}"/>
    <cellStyle name="Normal 4 4 4 2 5" xfId="2617" xr:uid="{00000000-0005-0000-0000-000048060000}"/>
    <cellStyle name="Normal 4 4 4 2 5 2" xfId="5878" xr:uid="{33825492-25B5-435A-917F-DF36DD52F69F}"/>
    <cellStyle name="Normal 4 4 4 2 5 2 2" xfId="28646" xr:uid="{12A95FD4-41F3-4CB7-932A-F8854F50C05D}"/>
    <cellStyle name="Normal 4 4 4 2 5 2 3" xfId="15288" xr:uid="{AFC81E78-B694-4FF6-B936-15FE27118288}"/>
    <cellStyle name="Normal 4 4 4 2 5 3" xfId="7741" xr:uid="{35232396-C4CC-4A08-9C67-964A44A0B0F5}"/>
    <cellStyle name="Normal 4 4 4 2 5 3 2" xfId="18121" xr:uid="{B6CE81D5-60BE-4F7A-9E73-E26308BEA637}"/>
    <cellStyle name="Normal 4 4 4 2 5 4" xfId="10574" xr:uid="{1B794C2B-1150-434B-85D5-01106D15398A}"/>
    <cellStyle name="Normal 4 4 4 2 5 4 2" xfId="20954" xr:uid="{A478C077-071A-46C1-9A5D-904B27385D3D}"/>
    <cellStyle name="Normal 4 4 4 2 5 5" xfId="23192" xr:uid="{8BEBB367-103D-4B1A-8995-B086E2583F9D}"/>
    <cellStyle name="Normal 4 4 4 2 5 6" xfId="13004" xr:uid="{A60375D1-5A3A-4503-B222-2600E2ADFD57}"/>
    <cellStyle name="Normal 4 4 4 2 6" xfId="2368" xr:uid="{00000000-0005-0000-0000-000043060000}"/>
    <cellStyle name="Normal 4 4 4 2 6 2" xfId="7494" xr:uid="{8808D859-AFD6-4F47-BF56-55B490B67563}"/>
    <cellStyle name="Normal 4 4 4 2 6 2 2" xfId="17874" xr:uid="{EFD93F5E-27EE-4326-B314-D61FA627E15F}"/>
    <cellStyle name="Normal 4 4 4 2 6 3" xfId="10327" xr:uid="{59ADA348-4017-4F47-AF30-6D76FA1F83F0}"/>
    <cellStyle name="Normal 4 4 4 2 6 3 2" xfId="20707" xr:uid="{F5854A93-6CCD-4D0A-9D7E-F813AC8B912E}"/>
    <cellStyle name="Normal 4 4 4 2 6 4" xfId="24316" xr:uid="{2C2BA283-8368-40A7-A7D6-1DF17894BA38}"/>
    <cellStyle name="Normal 4 4 4 2 6 5" xfId="15041" xr:uid="{FF33693C-B094-4380-95E9-3BEBAB21CEB7}"/>
    <cellStyle name="Normal 4 4 4 2 7" xfId="3903" xr:uid="{3CF4A500-B3E0-4AE2-981C-1CFFF06BCB70}"/>
    <cellStyle name="Normal 4 4 4 2 7 2" xfId="8734" xr:uid="{84D55116-D32B-4F3F-A3B2-025EAF3A323B}"/>
    <cellStyle name="Normal 4 4 4 2 7 2 2" xfId="19114" xr:uid="{CF8D7CE0-0912-4DBC-8FF5-7FFB36BF357D}"/>
    <cellStyle name="Normal 4 4 4 2 7 3" xfId="11567" xr:uid="{8AACB377-32CA-47EB-BE8A-762FBFB8EA64}"/>
    <cellStyle name="Normal 4 4 4 2 7 3 2" xfId="21947" xr:uid="{9075AC60-42C0-4533-B8A0-D752A7D07D1D}"/>
    <cellStyle name="Normal 4 4 4 2 7 4" xfId="16281" xr:uid="{95389B44-4309-4BC8-8D3C-A340EBF746B7}"/>
    <cellStyle name="Normal 4 4 4 2 8" xfId="5299" xr:uid="{1341A64F-6777-4FF1-9766-E908731CD750}"/>
    <cellStyle name="Normal 4 4 4 2 8 2" xfId="14597" xr:uid="{3D161FB4-19CB-4C08-B57D-D32DCEE28B32}"/>
    <cellStyle name="Normal 4 4 4 2 9" xfId="7050" xr:uid="{0093FB22-402C-4E22-BBED-493F2DDF5C82}"/>
    <cellStyle name="Normal 4 4 4 2 9 2" xfId="17430" xr:uid="{A0BC1E9E-0F8E-459B-AA01-3A63550230D3}"/>
    <cellStyle name="Normal 4 4 4 3" xfId="999" xr:uid="{00000000-0005-0000-0000-000099050000}"/>
    <cellStyle name="Normal 4 4 4 3 2" xfId="3360" xr:uid="{00000000-0005-0000-0000-00004A060000}"/>
    <cellStyle name="Normal 4 4 4 3 2 2" xfId="6417" xr:uid="{EF36B197-7777-4FDF-AEA2-8F5B89E9B752}"/>
    <cellStyle name="Normal 4 4 4 3 2 2 2" xfId="24357" xr:uid="{3070BF9F-455E-4C20-BB12-28F81AE11C96}"/>
    <cellStyle name="Normal 4 4 4 3 2 2 3" xfId="27505" xr:uid="{FDAED2D3-C308-4D07-8CB8-832ABFE1FFAA}"/>
    <cellStyle name="Normal 4 4 4 3 2 2 4" xfId="15986" xr:uid="{18C9191D-C427-4466-9D49-FA8BB378B91F}"/>
    <cellStyle name="Normal 4 4 4 3 2 3" xfId="8439" xr:uid="{9A5E3006-8ED1-4BA3-B888-ACF2AFE02C90}"/>
    <cellStyle name="Normal 4 4 4 3 2 3 2" xfId="28913" xr:uid="{D289254B-F133-4E78-81C9-4FE6B12FEEAD}"/>
    <cellStyle name="Normal 4 4 4 3 2 3 3" xfId="18819" xr:uid="{6E427F0D-995F-4EFD-AA7C-868FC2D13D79}"/>
    <cellStyle name="Normal 4 4 4 3 2 4" xfId="11272" xr:uid="{C959BA1D-45C3-4CBE-95EC-63870B9EAEE3}"/>
    <cellStyle name="Normal 4 4 4 3 2 4 2" xfId="21652" xr:uid="{68C168EE-973D-4DD6-B0ED-252385BB05DE}"/>
    <cellStyle name="Normal 4 4 4 3 2 5" xfId="24084" xr:uid="{648B5734-43DF-47B8-94AB-7B939DF0D284}"/>
    <cellStyle name="Normal 4 4 4 3 2 6" xfId="13920" xr:uid="{BCFA1EE3-744B-495B-892C-6BC66199C631}"/>
    <cellStyle name="Normal 4 4 4 3 3" xfId="2790" xr:uid="{00000000-0005-0000-0000-00004B060000}"/>
    <cellStyle name="Normal 4 4 4 3 3 2" xfId="6007" xr:uid="{95E61078-FB29-4C07-B9E5-FDA436C0E0C6}"/>
    <cellStyle name="Normal 4 4 4 3 3 2 2" xfId="26584" xr:uid="{2C82A59E-33E1-4421-A1FC-2EBE935B4ED8}"/>
    <cellStyle name="Normal 4 4 4 3 3 2 3" xfId="15460" xr:uid="{238BF7DF-13F3-46F9-9D9F-73CA532FC1DA}"/>
    <cellStyle name="Normal 4 4 4 3 3 3" xfId="7913" xr:uid="{0A713D77-728E-4A0A-B24A-81E84B27D68C}"/>
    <cellStyle name="Normal 4 4 4 3 3 3 2" xfId="18293" xr:uid="{6F660398-876E-4C90-A8BF-E7FF7BB518D4}"/>
    <cellStyle name="Normal 4 4 4 3 3 4" xfId="10746" xr:uid="{9590D4EC-AB45-469F-9D72-29B273297575}"/>
    <cellStyle name="Normal 4 4 4 3 3 4 2" xfId="21126" xr:uid="{D48D81C7-E343-4E2E-9532-C38DE0581C14}"/>
    <cellStyle name="Normal 4 4 4 3 3 5" xfId="24408" xr:uid="{C51E5AEC-B189-445D-A2C7-0E691DE2A0E4}"/>
    <cellStyle name="Normal 4 4 4 3 3 6" xfId="13248" xr:uid="{334BB120-5E5A-4C8B-AE73-AAF022AD44AE}"/>
    <cellStyle name="Normal 4 4 4 3 4" xfId="4196" xr:uid="{F1121B20-CEB1-41F1-BA26-3F0D5DDF91BF}"/>
    <cellStyle name="Normal 4 4 4 3 4 2" xfId="8967" xr:uid="{33353A15-1115-4ECC-9A78-82C9DEA231AE}"/>
    <cellStyle name="Normal 4 4 4 3 4 2 2" xfId="29051" xr:uid="{58F58315-0D2F-4E36-8DE9-E69163B7E633}"/>
    <cellStyle name="Normal 4 4 4 3 4 2 3" xfId="19347" xr:uid="{08C5529B-46A8-4265-AF4B-73ACC32FFD23}"/>
    <cellStyle name="Normal 4 4 4 3 4 3" xfId="11800" xr:uid="{2D458C5F-5EEE-419C-9490-F08D1F28FF2E}"/>
    <cellStyle name="Normal 4 4 4 3 4 3 2" xfId="22180" xr:uid="{13DA5644-7E85-4460-BE72-9AF8C8A93061}"/>
    <cellStyle name="Normal 4 4 4 3 4 4" xfId="22718" xr:uid="{1E103680-36F1-4460-8DE2-BCEAE104A888}"/>
    <cellStyle name="Normal 4 4 4 3 4 5" xfId="16514" xr:uid="{B32F69D1-5E44-4D9A-A7DA-11119775A014}"/>
    <cellStyle name="Normal 4 4 4 3 5" xfId="5301" xr:uid="{26D8D285-4BD4-42C3-814B-D5E76D472217}"/>
    <cellStyle name="Normal 4 4 4 3 5 2" xfId="28582" xr:uid="{FD7291A3-5A85-446F-AAA8-EADA62D85BD7}"/>
    <cellStyle name="Normal 4 4 4 3 5 3" xfId="14599" xr:uid="{8BCF75F2-EFBF-464C-820C-50E2DDF40C47}"/>
    <cellStyle name="Normal 4 4 4 3 6" xfId="7052" xr:uid="{F9A011E1-01BB-41C3-93B9-100A91510B54}"/>
    <cellStyle name="Normal 4 4 4 3 6 2" xfId="17432" xr:uid="{1A2FCC99-9A97-403C-971D-8D906980A398}"/>
    <cellStyle name="Normal 4 4 4 3 7" xfId="9885" xr:uid="{33CBCAA6-CE80-4B7E-A27B-E5A0EF03059A}"/>
    <cellStyle name="Normal 4 4 4 3 7 2" xfId="20265" xr:uid="{B739B518-4225-4A2D-A54D-1F1F17AB9887}"/>
    <cellStyle name="Normal 4 4 4 3 8" xfId="24763" xr:uid="{CE7969E2-243A-4991-BF98-03934FF15AF2}"/>
    <cellStyle name="Normal 4 4 4 3 9" xfId="12759" xr:uid="{9BB78BC4-A0D4-45A9-B779-47B542FC8BDE}"/>
    <cellStyle name="Normal 4 4 4 4" xfId="1000" xr:uid="{00000000-0005-0000-0000-00009A050000}"/>
    <cellStyle name="Normal 4 4 4 4 2" xfId="4539" xr:uid="{40DC97A7-EFEC-4AFF-8A63-2DE337282EEB}"/>
    <cellStyle name="Normal 4 4 4 4 2 2" xfId="9310" xr:uid="{0494D8E1-F902-4156-BE81-8D8B6E4D57C7}"/>
    <cellStyle name="Normal 4 4 4 4 2 2 2" xfId="29287" xr:uid="{4E8DAD54-7AA9-4797-9C24-9A650D8CB110}"/>
    <cellStyle name="Normal 4 4 4 4 2 2 3" xfId="19690" xr:uid="{D2B72895-373F-472F-AA24-DFC2EFC23C45}"/>
    <cellStyle name="Normal 4 4 4 4 2 3" xfId="12143" xr:uid="{4FC85916-88D8-4513-8180-248E7D47A6A5}"/>
    <cellStyle name="Normal 4 4 4 4 2 3 2" xfId="22523" xr:uid="{F04625F9-D5CC-4A3C-88D0-AA3C4FB2FA89}"/>
    <cellStyle name="Normal 4 4 4 4 2 4" xfId="25001" xr:uid="{13C1ABF9-9831-400B-8E57-98B05C393A51}"/>
    <cellStyle name="Normal 4 4 4 4 2 5" xfId="16857" xr:uid="{93A21151-956D-4EAD-A21D-18CBE156C7FD}"/>
    <cellStyle name="Normal 4 4 4 4 3" xfId="5302" xr:uid="{B1C309C8-6158-462A-BC6A-39E1933C118C}"/>
    <cellStyle name="Normal 4 4 4 4 3 2" xfId="27252" xr:uid="{6833989B-6348-47FF-818F-5372255DABFF}"/>
    <cellStyle name="Normal 4 4 4 4 3 3" xfId="14600" xr:uid="{6A2FA2C5-145A-4A4D-A081-0C65923EA226}"/>
    <cellStyle name="Normal 4 4 4 4 4" xfId="7053" xr:uid="{5E8FAC5F-71C8-4B72-BBAF-40664B6F0139}"/>
    <cellStyle name="Normal 4 4 4 4 4 2" xfId="17433" xr:uid="{5956EB13-1F99-4810-AA12-F694AFF457BC}"/>
    <cellStyle name="Normal 4 4 4 4 5" xfId="9886" xr:uid="{5FEA5465-80B1-4F65-81A4-A0D8F4AE1FFD}"/>
    <cellStyle name="Normal 4 4 4 4 5 2" xfId="20266" xr:uid="{77EEE273-1844-4963-886E-62ADB1BE98B3}"/>
    <cellStyle name="Normal 4 4 4 4 6" xfId="24313" xr:uid="{EF200C13-1907-4CFE-876F-33E195346D9F}"/>
    <cellStyle name="Normal 4 4 4 4 7" xfId="13921" xr:uid="{5D0D793A-53DE-4DF1-8764-15253F1951D4}"/>
    <cellStyle name="Normal 4 4 4 5" xfId="2939" xr:uid="{00000000-0005-0000-0000-00004D060000}"/>
    <cellStyle name="Normal 4 4 4 5 2" xfId="6118" xr:uid="{F66C619A-2CAC-410A-9256-818C85270A5E}"/>
    <cellStyle name="Normal 4 4 4 5 2 2" xfId="23907" xr:uid="{ECE91F37-C94C-4C62-B4F6-71DC1DC279E9}"/>
    <cellStyle name="Normal 4 4 4 5 2 3" xfId="26447" xr:uid="{CDB1F90C-B5A8-448C-B98A-27F3C5A43FF9}"/>
    <cellStyle name="Normal 4 4 4 5 2 4" xfId="15596" xr:uid="{1403C9B5-01B1-4946-86B2-6DED425ABC8F}"/>
    <cellStyle name="Normal 4 4 4 5 3" xfId="8049" xr:uid="{970FAA52-611A-4954-853F-D0ED3EE406BD}"/>
    <cellStyle name="Normal 4 4 4 5 3 2" xfId="28754" xr:uid="{1A902706-A498-4277-9E62-C751294506B3}"/>
    <cellStyle name="Normal 4 4 4 5 3 3" xfId="18429" xr:uid="{789A6F01-BDCB-49E4-8410-AA4F139DDE1E}"/>
    <cellStyle name="Normal 4 4 4 5 4" xfId="10882" xr:uid="{7B73EF1F-0DF8-4C67-9A50-E91B64C2867C}"/>
    <cellStyle name="Normal 4 4 4 5 4 2" xfId="21262" xr:uid="{FD611D95-78A3-4EE2-9927-46CEFD0025A1}"/>
    <cellStyle name="Normal 4 4 4 5 5" xfId="23993" xr:uid="{1BB774CB-2475-4D4E-ACDF-D608B77C3D12}"/>
    <cellStyle name="Normal 4 4 4 5 6" xfId="13457" xr:uid="{881F866B-C540-4C52-B006-F4F95350F7A5}"/>
    <cellStyle name="Normal 4 4 4 6" xfId="2454" xr:uid="{00000000-0005-0000-0000-00004E060000}"/>
    <cellStyle name="Normal 4 4 4 6 2" xfId="5745" xr:uid="{53A72FD4-2156-487B-9E14-8A5AE2F690C6}"/>
    <cellStyle name="Normal 4 4 4 6 2 2" xfId="26507" xr:uid="{3D30474E-7C03-4D01-95CC-84AE7DAC330D}"/>
    <cellStyle name="Normal 4 4 4 6 2 3" xfId="15125" xr:uid="{9ED9DA40-6B69-4083-AC75-8061A2FA2246}"/>
    <cellStyle name="Normal 4 4 4 6 3" xfId="7578" xr:uid="{CD32499E-F957-46D1-A227-04F7752BF8EB}"/>
    <cellStyle name="Normal 4 4 4 6 3 2" xfId="17958" xr:uid="{5A14481B-CFDC-460B-9FD8-9E0E00EBE5FB}"/>
    <cellStyle name="Normal 4 4 4 6 4" xfId="10411" xr:uid="{42512874-7CC1-4149-908D-506BCD2C29DA}"/>
    <cellStyle name="Normal 4 4 4 6 4 2" xfId="20791" xr:uid="{47521CC3-FF20-4DED-BD47-0781D0D359F5}"/>
    <cellStyle name="Normal 4 4 4 6 5" xfId="25519" xr:uid="{28EFAA7B-5092-4738-B6D0-1E6C65227573}"/>
    <cellStyle name="Normal 4 4 4 6 6" xfId="12841" xr:uid="{4461657B-C7B1-4A5E-88F2-8DD171F38710}"/>
    <cellStyle name="Normal 4 4 4 7" xfId="2208" xr:uid="{00000000-0005-0000-0000-000042060000}"/>
    <cellStyle name="Normal 4 4 4 7 2" xfId="7334" xr:uid="{B38A0759-A4BD-40D7-8CB4-2F5033E2E40F}"/>
    <cellStyle name="Normal 4 4 4 7 2 2" xfId="17714" xr:uid="{ECA286C6-441E-452C-9375-FA7C7E525C61}"/>
    <cellStyle name="Normal 4 4 4 7 3" xfId="10167" xr:uid="{6D7A39DA-7FE7-417A-870F-9781090D11A3}"/>
    <cellStyle name="Normal 4 4 4 7 3 2" xfId="20547" xr:uid="{A4BECFF5-4159-4887-B7F0-434CBC23D0FE}"/>
    <cellStyle name="Normal 4 4 4 7 4" xfId="23397" xr:uid="{485C1E1D-C2FB-48B6-8826-2BB7DFBE3364}"/>
    <cellStyle name="Normal 4 4 4 7 5" xfId="14881" xr:uid="{A6DFB3F5-1D5A-4872-A120-85A7BD096F16}"/>
    <cellStyle name="Normal 4 4 4 8" xfId="3989" xr:uid="{8CD16E0F-DA36-42CE-A34D-ED6AF1FE0895}"/>
    <cellStyle name="Normal 4 4 4 8 2" xfId="8812" xr:uid="{32E12176-7258-4154-A73E-B50821AC7B1A}"/>
    <cellStyle name="Normal 4 4 4 8 2 2" xfId="19192" xr:uid="{58F8214F-97C5-436E-B51A-96BADBE2730D}"/>
    <cellStyle name="Normal 4 4 4 8 3" xfId="11645" xr:uid="{7DEE0DDE-B74F-49B8-BFC0-32E5073415E7}"/>
    <cellStyle name="Normal 4 4 4 8 3 2" xfId="22025" xr:uid="{B885DA79-08FA-4705-AD66-CCDCBB227D49}"/>
    <cellStyle name="Normal 4 4 4 8 4" xfId="16359" xr:uid="{ABFCD0AC-F0DA-4C64-A82C-4EF2D27FFBBE}"/>
    <cellStyle name="Normal 4 4 4 9" xfId="5298" xr:uid="{EF5C3EB4-638F-445E-A79E-41DEB3B50A4C}"/>
    <cellStyle name="Normal 4 4 4 9 2" xfId="14596" xr:uid="{7D3033D7-2B29-4887-9509-AC9C23F1FE5B}"/>
    <cellStyle name="Normal 4 4 5" xfId="1001" xr:uid="{00000000-0005-0000-0000-00009B050000}"/>
    <cellStyle name="Normal 4 4 5 10" xfId="9887" xr:uid="{16F5F45C-D235-49B7-94DE-A3E2C2D06838}"/>
    <cellStyle name="Normal 4 4 5 10 2" xfId="20267" xr:uid="{242E4335-78F5-4F5F-9ABA-CC9C49C6DC96}"/>
    <cellStyle name="Normal 4 4 5 11" xfId="24925" xr:uid="{7998F79C-D3E2-49A1-A95A-98AC8C432774}"/>
    <cellStyle name="Normal 4 4 5 12" xfId="12602" xr:uid="{68B74E87-9871-4A40-87AE-ACC328289E58}"/>
    <cellStyle name="Normal 4 4 5 2" xfId="1002" xr:uid="{00000000-0005-0000-0000-00009C050000}"/>
    <cellStyle name="Normal 4 4 5 2 2" xfId="1003" xr:uid="{00000000-0005-0000-0000-00009D050000}"/>
    <cellStyle name="Normal 4 4 5 2 2 2" xfId="5305" xr:uid="{DD7857A8-D175-4583-AE4A-26DD2B7F5062}"/>
    <cellStyle name="Normal 4 4 5 2 2 2 2" xfId="25701" xr:uid="{88AC2463-1BB3-42E3-9D48-8398256D4AF6}"/>
    <cellStyle name="Normal 4 4 5 2 2 2 3" xfId="26827" xr:uid="{46B3AC03-328A-4440-A341-F5CB77FE611F}"/>
    <cellStyle name="Normal 4 4 5 2 2 2 4" xfId="14603" xr:uid="{E3723172-F2EA-4EFD-BC2F-2C970FA713A4}"/>
    <cellStyle name="Normal 4 4 5 2 2 3" xfId="7056" xr:uid="{DDA45C04-3CFE-4ABA-84CD-152D16D7CC78}"/>
    <cellStyle name="Normal 4 4 5 2 2 3 2" xfId="27633" xr:uid="{BDBB6237-0921-42FE-8629-80819553752C}"/>
    <cellStyle name="Normal 4 4 5 2 2 3 3" xfId="28072" xr:uid="{7C5B4288-D4C8-47CC-B70F-A18C7C11D12F}"/>
    <cellStyle name="Normal 4 4 5 2 2 3 4" xfId="17436" xr:uid="{0AF1FA6A-7CE4-4E51-9CB2-924344A4D2C5}"/>
    <cellStyle name="Normal 4 4 5 2 2 4" xfId="9889" xr:uid="{9093B250-F6EE-4859-9F00-A4653F8B99CD}"/>
    <cellStyle name="Normal 4 4 5 2 2 4 2" xfId="29424" xr:uid="{0CD80B09-EF99-4B7F-AB69-5810AA88D4E4}"/>
    <cellStyle name="Normal 4 4 5 2 2 4 3" xfId="20269" xr:uid="{75EACD12-2681-422C-AC08-3CB872F5B78D}"/>
    <cellStyle name="Normal 4 4 5 2 2 5" xfId="25254" xr:uid="{147C0FE4-3A21-4E94-9914-1B4814A4D8B1}"/>
    <cellStyle name="Normal 4 4 5 2 2 6" xfId="13922" xr:uid="{07E36866-7C18-4DD0-B284-0EF3D8727234}"/>
    <cellStyle name="Normal 4 4 5 2 3" xfId="2791" xr:uid="{00000000-0005-0000-0000-000052060000}"/>
    <cellStyle name="Normal 4 4 5 2 3 2" xfId="6008" xr:uid="{CE7AFD0E-8092-4DA3-80F8-8FA81744DA66}"/>
    <cellStyle name="Normal 4 4 5 2 3 2 2" xfId="27204" xr:uid="{B2E27831-7E3C-49D0-9011-0B7B44A0E7CE}"/>
    <cellStyle name="Normal 4 4 5 2 3 2 3" xfId="15461" xr:uid="{917B7BE5-EDBF-473D-AFC2-BA32433A78DD}"/>
    <cellStyle name="Normal 4 4 5 2 3 3" xfId="7914" xr:uid="{EA3B60D5-C874-427B-8716-9D53F5F4FB6E}"/>
    <cellStyle name="Normal 4 4 5 2 3 3 2" xfId="18294" xr:uid="{B17C187E-B186-4CB5-83C8-40E34B0FA39F}"/>
    <cellStyle name="Normal 4 4 5 2 3 4" xfId="10747" xr:uid="{BDE02073-8405-44C1-BC1B-B051ADC26AA9}"/>
    <cellStyle name="Normal 4 4 5 2 3 4 2" xfId="21127" xr:uid="{F99F29C8-8C7E-4F3E-86C8-704FA96D7231}"/>
    <cellStyle name="Normal 4 4 5 2 3 5" xfId="25479" xr:uid="{A91A1B21-AD46-4711-9B50-CA06B4675BB3}"/>
    <cellStyle name="Normal 4 4 5 2 3 6" xfId="13250" xr:uid="{969C48FF-68B7-4182-A723-66124E589D51}"/>
    <cellStyle name="Normal 4 4 5 2 4" xfId="4197" xr:uid="{99BFB79F-B4CF-4F3B-AAE0-35DF005617EE}"/>
    <cellStyle name="Normal 4 4 5 2 4 2" xfId="8968" xr:uid="{57CE870F-D132-458D-A873-BDB54D8DF4DB}"/>
    <cellStyle name="Normal 4 4 5 2 4 2 2" xfId="29052" xr:uid="{4CF38B8C-6BC1-4C32-B00A-D2DFCB03C3D3}"/>
    <cellStyle name="Normal 4 4 5 2 4 2 3" xfId="19348" xr:uid="{EFDE5DC0-FBAC-409F-A800-8830F172B514}"/>
    <cellStyle name="Normal 4 4 5 2 4 3" xfId="11801" xr:uid="{99DF6630-E4B6-4123-81D2-8F0F5B6EB153}"/>
    <cellStyle name="Normal 4 4 5 2 4 3 2" xfId="22181" xr:uid="{13945A86-9CA3-42D3-9554-8748E71DA122}"/>
    <cellStyle name="Normal 4 4 5 2 4 4" xfId="24716" xr:uid="{45D4E709-B390-40F3-A9F2-4EFA576767BD}"/>
    <cellStyle name="Normal 4 4 5 2 4 5" xfId="16515" xr:uid="{EE3A76F2-C586-4F5F-86EC-2C80C357EE49}"/>
    <cellStyle name="Normal 4 4 5 2 5" xfId="5304" xr:uid="{7D73C64A-02AC-4435-9EEB-01CCDC2B77C3}"/>
    <cellStyle name="Normal 4 4 5 2 5 2" xfId="27878" xr:uid="{AE1F5D17-E54A-4D73-A1CA-3D24092FF178}"/>
    <cellStyle name="Normal 4 4 5 2 5 3" xfId="14602" xr:uid="{3FBA9A7A-34D1-4BE1-AC5D-2344FF63AEBC}"/>
    <cellStyle name="Normal 4 4 5 2 6" xfId="7055" xr:uid="{A37449EC-D562-42CE-A322-BD1E226405CD}"/>
    <cellStyle name="Normal 4 4 5 2 6 2" xfId="17435" xr:uid="{4E6D09B3-DEBE-405E-8E6E-A21E5E93C3EC}"/>
    <cellStyle name="Normal 4 4 5 2 7" xfId="9888" xr:uid="{2829D9F3-BBFF-4808-8252-16EA7EF502D5}"/>
    <cellStyle name="Normal 4 4 5 2 7 2" xfId="20268" xr:uid="{E754C17D-384F-4DDB-B7AC-967A21976FDC}"/>
    <cellStyle name="Normal 4 4 5 2 8" xfId="23289" xr:uid="{40574334-C0E6-4AC8-9B36-A66A8ED60D16}"/>
    <cellStyle name="Normal 4 4 5 2 9" xfId="12760" xr:uid="{F71B41F8-EF3C-4354-A8B2-90D485F75089}"/>
    <cellStyle name="Normal 4 4 5 3" xfId="1004" xr:uid="{00000000-0005-0000-0000-00009E050000}"/>
    <cellStyle name="Normal 4 4 5 3 2" xfId="4540" xr:uid="{2D7A0363-1FAA-4900-BE5D-48C700B5EE01}"/>
    <cellStyle name="Normal 4 4 5 3 2 2" xfId="9311" xr:uid="{69106FA5-8C7B-440D-83A5-AAE9C0C78835}"/>
    <cellStyle name="Normal 4 4 5 3 2 2 2" xfId="29288" xr:uid="{15B04334-15F1-43F6-9C0D-10DCC12795BB}"/>
    <cellStyle name="Normal 4 4 5 3 2 2 3" xfId="19691" xr:uid="{1DF4B71A-C5D4-44B2-A4DB-7A8A1E776D25}"/>
    <cellStyle name="Normal 4 4 5 3 2 3" xfId="12144" xr:uid="{6335F738-FD50-42ED-A853-A2D84AF1A9D0}"/>
    <cellStyle name="Normal 4 4 5 3 2 3 2" xfId="22524" xr:uid="{920126DA-F2B6-43E5-AA97-3404A9EE20D1}"/>
    <cellStyle name="Normal 4 4 5 3 2 4" xfId="24983" xr:uid="{25B352C5-A39F-4314-AEA7-AC6027891DE1}"/>
    <cellStyle name="Normal 4 4 5 3 2 5" xfId="16858" xr:uid="{20753686-122A-46A3-9245-4C0AEAE8699F}"/>
    <cellStyle name="Normal 4 4 5 3 3" xfId="5306" xr:uid="{6D6DA234-9AC1-4169-8BDF-3211187845B4}"/>
    <cellStyle name="Normal 4 4 5 3 3 2" xfId="23673" xr:uid="{3569FF17-3CBD-44DF-9D8F-B5F201627365}"/>
    <cellStyle name="Normal 4 4 5 3 3 3" xfId="26267" xr:uid="{F35D419D-FB03-41DC-B447-33C7AA09F0CF}"/>
    <cellStyle name="Normal 4 4 5 3 3 4" xfId="14604" xr:uid="{A6B424B6-5E71-4A74-8405-8FB97525D24A}"/>
    <cellStyle name="Normal 4 4 5 3 4" xfId="7057" xr:uid="{6CAF7BEF-5982-4DCA-96C9-6B7C80EE4025}"/>
    <cellStyle name="Normal 4 4 5 3 4 2" xfId="25764" xr:uid="{B1B1A273-EC73-4488-B4F3-7D71FDBDDA94}"/>
    <cellStyle name="Normal 4 4 5 3 4 3" xfId="25992" xr:uid="{DB5899AB-E747-43BC-86FA-CBA26A860066}"/>
    <cellStyle name="Normal 4 4 5 3 4 4" xfId="17437" xr:uid="{D80B1D8F-93B5-4435-A434-75FD9D8D7E10}"/>
    <cellStyle name="Normal 4 4 5 3 5" xfId="9890" xr:uid="{90F7CBB5-02A5-4AA1-9BD0-5D8D35B415DC}"/>
    <cellStyle name="Normal 4 4 5 3 5 2" xfId="29425" xr:uid="{A13EEE21-7B0A-4EBD-BEF3-901417E03F3C}"/>
    <cellStyle name="Normal 4 4 5 3 5 3" xfId="20270" xr:uid="{4744E9E6-E976-4329-8229-18CDCC09EAE7}"/>
    <cellStyle name="Normal 4 4 5 3 6" xfId="23929" xr:uid="{D9386DB6-E07F-4DAA-BB80-F66DBF8F3526}"/>
    <cellStyle name="Normal 4 4 5 3 7" xfId="13923" xr:uid="{81C0A880-F72A-4860-BFD6-60ADA17F271B}"/>
    <cellStyle name="Normal 4 4 5 4" xfId="1005" xr:uid="{00000000-0005-0000-0000-00009F050000}"/>
    <cellStyle name="Normal 4 4 5 4 2" xfId="5307" xr:uid="{1A94B53A-833C-4E69-A12A-43F499437481}"/>
    <cellStyle name="Normal 4 4 5 4 2 2" xfId="24574" xr:uid="{618F0D91-24AC-4526-BAC7-F4CC59904697}"/>
    <cellStyle name="Normal 4 4 5 4 2 3" xfId="27690" xr:uid="{70AF2120-D6E0-4679-9E84-A4C1AB1E9147}"/>
    <cellStyle name="Normal 4 4 5 4 2 4" xfId="14605" xr:uid="{6314B871-73F4-42DA-A1BC-B3A211D85F56}"/>
    <cellStyle name="Normal 4 4 5 4 3" xfId="7058" xr:uid="{CF3ABF44-08C1-4B2D-A3B1-88F8A135FCCE}"/>
    <cellStyle name="Normal 4 4 5 4 3 2" xfId="27552" xr:uid="{B23825C7-EE6F-4DE2-AD28-C25CC21EC7C5}"/>
    <cellStyle name="Normal 4 4 5 4 3 3" xfId="17438" xr:uid="{77EA27B9-2A9A-42DE-84EA-741571ED6716}"/>
    <cellStyle name="Normal 4 4 5 4 4" xfId="9891" xr:uid="{7B072EF8-4827-48EF-83D2-52241F50C049}"/>
    <cellStyle name="Normal 4 4 5 4 4 2" xfId="20271" xr:uid="{AD18713A-C709-4872-8060-8246F3E29064}"/>
    <cellStyle name="Normal 4 4 5 4 5" xfId="24278" xr:uid="{327A1E05-9C0B-4A61-86C2-084FE4379863}"/>
    <cellStyle name="Normal 4 4 5 4 6" xfId="13458" xr:uid="{B15A62B1-3EB5-424F-B0C7-E50C2844AA1D}"/>
    <cellStyle name="Normal 4 4 5 5" xfId="2514" xr:uid="{00000000-0005-0000-0000-000055060000}"/>
    <cellStyle name="Normal 4 4 5 5 2" xfId="5791" xr:uid="{F80C5709-8B51-4782-B09A-FB5D51A47210}"/>
    <cellStyle name="Normal 4 4 5 5 2 2" xfId="27016" xr:uid="{69850DA3-4F07-41FF-BC4C-037DD4D2032A}"/>
    <cellStyle name="Normal 4 4 5 5 2 3" xfId="15185" xr:uid="{3432E184-3EE8-4D4D-B7FD-E2B3E982D7A6}"/>
    <cellStyle name="Normal 4 4 5 5 3" xfId="7638" xr:uid="{72294D53-15B9-4DB9-869B-B4E5E3E0BBDF}"/>
    <cellStyle name="Normal 4 4 5 5 3 2" xfId="18018" xr:uid="{1D6459BF-4D37-4C41-9386-007357DBB069}"/>
    <cellStyle name="Normal 4 4 5 5 4" xfId="10471" xr:uid="{738BFEA3-4A2F-4AD0-A8A8-77E35D96E6A3}"/>
    <cellStyle name="Normal 4 4 5 5 4 2" xfId="20851" xr:uid="{494CAAD0-7B56-40EA-B286-5B3AD9EB8690}"/>
    <cellStyle name="Normal 4 4 5 5 5" xfId="24989" xr:uid="{450CD28E-C26E-4BD5-BF97-A427713A773B}"/>
    <cellStyle name="Normal 4 4 5 5 6" xfId="12901" xr:uid="{093D30A8-1BD4-4321-86F0-A5736D3758E3}"/>
    <cellStyle name="Normal 4 4 5 6" xfId="2369" xr:uid="{00000000-0005-0000-0000-00004F060000}"/>
    <cellStyle name="Normal 4 4 5 6 2" xfId="7495" xr:uid="{1B2A7748-D5AE-4E38-BA4C-B2142EE8EF97}"/>
    <cellStyle name="Normal 4 4 5 6 2 2" xfId="27445" xr:uid="{95D02F40-3045-4BEB-9878-F592FA3D8C0C}"/>
    <cellStyle name="Normal 4 4 5 6 2 3" xfId="17875" xr:uid="{72C9FAD3-8A41-4E9F-9C10-9E6828419C2E}"/>
    <cellStyle name="Normal 4 4 5 6 3" xfId="10328" xr:uid="{6F456B92-D2E2-4A6E-BC4B-9372510FD23A}"/>
    <cellStyle name="Normal 4 4 5 6 3 2" xfId="20708" xr:uid="{BEA9430B-5C14-423D-9E97-5D4250C7D95B}"/>
    <cellStyle name="Normal 4 4 5 6 4" xfId="23404" xr:uid="{11D633F0-12A4-4406-8811-53A07D6613B5}"/>
    <cellStyle name="Normal 4 4 5 6 5" xfId="15042" xr:uid="{2C1BBA1E-9DE6-4D11-8D66-8817576A6094}"/>
    <cellStyle name="Normal 4 4 5 7" xfId="3990" xr:uid="{92C63C86-5719-4B31-8589-9D4F4AE9CB95}"/>
    <cellStyle name="Normal 4 4 5 7 2" xfId="8813" xr:uid="{4D9654E6-0611-4A90-AF2E-F648D5625232}"/>
    <cellStyle name="Normal 4 4 5 7 2 2" xfId="19193" xr:uid="{885627D0-3413-4158-A579-0620AA2FF892}"/>
    <cellStyle name="Normal 4 4 5 7 3" xfId="11646" xr:uid="{7067B2DE-2E51-4E9A-A591-30FE48DD678A}"/>
    <cellStyle name="Normal 4 4 5 7 3 2" xfId="22026" xr:uid="{2A7D3620-EDC9-40A5-A8CC-47345B35D85E}"/>
    <cellStyle name="Normal 4 4 5 7 4" xfId="26711" xr:uid="{7FB71A15-6EFB-4AB0-9453-48985C07BB1C}"/>
    <cellStyle name="Normal 4 4 5 7 5" xfId="16360" xr:uid="{BA6F796B-4CF2-496D-A533-DB865784B7FC}"/>
    <cellStyle name="Normal 4 4 5 8" xfId="5303" xr:uid="{E625F85E-866A-4601-961F-6B98C2F8AF7B}"/>
    <cellStyle name="Normal 4 4 5 8 2" xfId="14601" xr:uid="{3CFA5BC5-4474-4165-9DEC-33A0B0D55546}"/>
    <cellStyle name="Normal 4 4 5 9" xfId="7054" xr:uid="{2C3307C6-E532-4616-A2FD-70F09548DA82}"/>
    <cellStyle name="Normal 4 4 5 9 2" xfId="17434" xr:uid="{01BB8787-6EC3-4FD1-B4F1-B2B35749404D}"/>
    <cellStyle name="Normal 4 4 6" xfId="1006" xr:uid="{00000000-0005-0000-0000-0000A0050000}"/>
    <cellStyle name="Normal 4 4 6 10" xfId="9892" xr:uid="{35555099-0C7E-4389-9542-D186D69336E0}"/>
    <cellStyle name="Normal 4 4 6 10 2" xfId="20272" xr:uid="{C3E67B0F-09F5-4C1A-AAB9-BD205F3D9E5C}"/>
    <cellStyle name="Normal 4 4 6 11" xfId="23265" xr:uid="{AAB2BD3A-19FC-4CB0-A99E-03992EEB4657}"/>
    <cellStyle name="Normal 4 4 6 12" xfId="12603" xr:uid="{8B9181DF-4CC3-4F89-A955-CCC1362EE781}"/>
    <cellStyle name="Normal 4 4 6 2" xfId="1007" xr:uid="{00000000-0005-0000-0000-0000A1050000}"/>
    <cellStyle name="Normal 4 4 6 2 2" xfId="1008" xr:uid="{00000000-0005-0000-0000-0000A2050000}"/>
    <cellStyle name="Normal 4 4 6 2 2 2" xfId="5310" xr:uid="{CC89DBF1-7B99-47E4-A6D3-D0436405CC9E}"/>
    <cellStyle name="Normal 4 4 6 2 2 2 2" xfId="24013" xr:uid="{4981416F-3B0F-4676-98D5-6AFDE258BE89}"/>
    <cellStyle name="Normal 4 4 6 2 2 2 3" xfId="26994" xr:uid="{6787D601-1E6A-4740-A280-6A4BCA91A4E4}"/>
    <cellStyle name="Normal 4 4 6 2 2 2 4" xfId="14608" xr:uid="{C680909C-CE46-44F4-B9BE-4E0D04AC9358}"/>
    <cellStyle name="Normal 4 4 6 2 2 3" xfId="7061" xr:uid="{6802134B-1227-4770-B612-678DFA6DE62E}"/>
    <cellStyle name="Normal 4 4 6 2 2 3 2" xfId="27634" xr:uid="{452B0C8E-FD97-40F5-949D-9C4223A37416}"/>
    <cellStyle name="Normal 4 4 6 2 2 3 3" xfId="28058" xr:uid="{3A65D403-450F-4C58-9F99-EF443F7430BE}"/>
    <cellStyle name="Normal 4 4 6 2 2 3 4" xfId="17441" xr:uid="{7FE0B6DB-CF8D-4329-84E7-B421CA66D0A4}"/>
    <cellStyle name="Normal 4 4 6 2 2 4" xfId="9894" xr:uid="{D0D5F939-C22F-4987-9177-2ECB13D3B7BE}"/>
    <cellStyle name="Normal 4 4 6 2 2 4 2" xfId="29426" xr:uid="{3D98BFD9-4436-4701-9F1E-7F14F57B77D6}"/>
    <cellStyle name="Normal 4 4 6 2 2 4 3" xfId="20274" xr:uid="{0DBADDED-EF2D-4E49-A7F6-A9EE0B3F71CB}"/>
    <cellStyle name="Normal 4 4 6 2 2 5" xfId="22645" xr:uid="{A76277E6-4622-4903-9488-C6D42433084B}"/>
    <cellStyle name="Normal 4 4 6 2 2 6" xfId="13924" xr:uid="{D962E703-7C84-4C0F-814A-6CAAAFFD29CA}"/>
    <cellStyle name="Normal 4 4 6 2 3" xfId="2792" xr:uid="{00000000-0005-0000-0000-000059060000}"/>
    <cellStyle name="Normal 4 4 6 2 3 2" xfId="6009" xr:uid="{C443970B-A747-4D81-A575-7502948273F5}"/>
    <cellStyle name="Normal 4 4 6 2 3 2 2" xfId="25956" xr:uid="{01686228-2362-4359-835D-10546A7AF693}"/>
    <cellStyle name="Normal 4 4 6 2 3 2 3" xfId="15462" xr:uid="{56AD114F-DA40-4DC5-BED5-C53EF6E1637B}"/>
    <cellStyle name="Normal 4 4 6 2 3 3" xfId="7915" xr:uid="{7E2FB29E-0BCE-4104-9705-6995F0DA5E69}"/>
    <cellStyle name="Normal 4 4 6 2 3 3 2" xfId="18295" xr:uid="{FAB75683-A1EF-4360-A3C8-8AC87B0431EC}"/>
    <cellStyle name="Normal 4 4 6 2 3 4" xfId="10748" xr:uid="{AC379FB3-3C42-4EA2-BC48-F9148BE23525}"/>
    <cellStyle name="Normal 4 4 6 2 3 4 2" xfId="21128" xr:uid="{3DADD595-B2C9-47C0-AAE2-C06619F92E25}"/>
    <cellStyle name="Normal 4 4 6 2 3 5" xfId="24410" xr:uid="{CDFAD032-DD11-4D52-A6EA-6A35F325D757}"/>
    <cellStyle name="Normal 4 4 6 2 3 6" xfId="13251" xr:uid="{85729ECE-FBE1-4E8F-BAEA-0608FD66CF89}"/>
    <cellStyle name="Normal 4 4 6 2 4" xfId="4198" xr:uid="{646CEC22-B35F-4C0C-AB59-0ADF5B13983F}"/>
    <cellStyle name="Normal 4 4 6 2 4 2" xfId="8969" xr:uid="{E45D12FD-2375-4FD4-AD60-4FE0F86E3711}"/>
    <cellStyle name="Normal 4 4 6 2 4 2 2" xfId="29053" xr:uid="{30B324A7-76C8-4725-B750-82261BBE0ECD}"/>
    <cellStyle name="Normal 4 4 6 2 4 2 3" xfId="19349" xr:uid="{7B0FFB52-B8BA-4312-9EF9-9DAE51FF20A3}"/>
    <cellStyle name="Normal 4 4 6 2 4 3" xfId="11802" xr:uid="{CC1DA033-C7BC-4022-8EC8-0442E52FDA7A}"/>
    <cellStyle name="Normal 4 4 6 2 4 3 2" xfId="22182" xr:uid="{591BAC96-DDBB-4DE0-ABBC-F4C65C4B784F}"/>
    <cellStyle name="Normal 4 4 6 2 4 4" xfId="25468" xr:uid="{345F13CE-9109-4FE5-A949-79D8FFAFEFA8}"/>
    <cellStyle name="Normal 4 4 6 2 4 5" xfId="16516" xr:uid="{7E7F382C-434C-4C82-BE24-1FEECE24B23B}"/>
    <cellStyle name="Normal 4 4 6 2 5" xfId="5309" xr:uid="{79B0C609-91A7-40C0-B374-54F3DDA349FE}"/>
    <cellStyle name="Normal 4 4 6 2 5 2" xfId="26091" xr:uid="{2AEA128B-7177-49EB-8260-F921A8843A1F}"/>
    <cellStyle name="Normal 4 4 6 2 5 3" xfId="14607" xr:uid="{9BF47ECC-E9A5-49D7-8A62-C169172AB25B}"/>
    <cellStyle name="Normal 4 4 6 2 6" xfId="7060" xr:uid="{C3870E88-5149-438E-A19B-CF7A0DC0D070}"/>
    <cellStyle name="Normal 4 4 6 2 6 2" xfId="17440" xr:uid="{2159F246-F892-4A47-B5E6-E0E75B41B2A1}"/>
    <cellStyle name="Normal 4 4 6 2 7" xfId="9893" xr:uid="{49B4CE77-7665-4889-952C-765A49007B1A}"/>
    <cellStyle name="Normal 4 4 6 2 7 2" xfId="20273" xr:uid="{13BB59B0-1857-4E6F-BBB0-C7F1C527C78F}"/>
    <cellStyle name="Normal 4 4 6 2 8" xfId="25232" xr:uid="{F1005FFB-B226-411F-B940-BFB3F0CCF542}"/>
    <cellStyle name="Normal 4 4 6 2 9" xfId="12761" xr:uid="{9AB8D51E-00E0-478D-8115-8C4CFF4742AB}"/>
    <cellStyle name="Normal 4 4 6 3" xfId="1009" xr:uid="{00000000-0005-0000-0000-0000A3050000}"/>
    <cellStyle name="Normal 4 4 6 3 2" xfId="4541" xr:uid="{F1C860A2-948E-4C8C-92FB-4E5A99E46265}"/>
    <cellStyle name="Normal 4 4 6 3 2 2" xfId="9312" xr:uid="{710CFDEA-5D1D-4AA3-86BE-27763845AD26}"/>
    <cellStyle name="Normal 4 4 6 3 2 2 2" xfId="29289" xr:uid="{B5986039-0188-4DA3-94FB-1D99E742FC47}"/>
    <cellStyle name="Normal 4 4 6 3 2 2 3" xfId="19692" xr:uid="{0041879B-E15D-458E-9049-B254F3A37F89}"/>
    <cellStyle name="Normal 4 4 6 3 2 3" xfId="12145" xr:uid="{F0C81F10-17F5-46F7-B082-F3354F0CE65A}"/>
    <cellStyle name="Normal 4 4 6 3 2 3 2" xfId="22525" xr:uid="{FA7D7A90-DBCA-47FF-8CE2-701D6D3282C7}"/>
    <cellStyle name="Normal 4 4 6 3 2 4" xfId="25045" xr:uid="{2F00B6D6-3BD1-4025-BBE7-0999D224CE59}"/>
    <cellStyle name="Normal 4 4 6 3 2 5" xfId="16859" xr:uid="{95614682-4BF5-4C60-B7C7-9BD9AFBE3940}"/>
    <cellStyle name="Normal 4 4 6 3 3" xfId="5311" xr:uid="{C1E7CBFA-8D70-4DC0-9D67-7F1F15B7EBBA}"/>
    <cellStyle name="Normal 4 4 6 3 3 2" xfId="26836" xr:uid="{DEE64D7E-518B-4722-AF17-48D7B372691E}"/>
    <cellStyle name="Normal 4 4 6 3 3 3" xfId="26906" xr:uid="{B9C458B0-18C1-40D6-A0D3-65E43FA1236D}"/>
    <cellStyle name="Normal 4 4 6 3 3 4" xfId="14609" xr:uid="{A19EAD2A-7C80-4745-A34B-DB943E34D81B}"/>
    <cellStyle name="Normal 4 4 6 3 4" xfId="7062" xr:uid="{9AAD0156-9948-48E8-8EBC-1802E7D52EA5}"/>
    <cellStyle name="Normal 4 4 6 3 4 2" xfId="26178" xr:uid="{07B6D851-61F4-49E1-A0A1-D44912F3FF27}"/>
    <cellStyle name="Normal 4 4 6 3 4 3" xfId="27744" xr:uid="{A8891A62-F547-471A-90C5-552DA273F4A0}"/>
    <cellStyle name="Normal 4 4 6 3 4 4" xfId="17442" xr:uid="{B2191D05-8BD2-464E-9B04-21000AF0E0B3}"/>
    <cellStyle name="Normal 4 4 6 3 5" xfId="9895" xr:uid="{4C5C3BCA-64B0-4E94-ADAD-8D656F34962F}"/>
    <cellStyle name="Normal 4 4 6 3 5 2" xfId="29427" xr:uid="{5215AEDB-4EFF-4165-BC2C-62F8FAF9450C}"/>
    <cellStyle name="Normal 4 4 6 3 5 3" xfId="20275" xr:uid="{D279E8D5-0B8B-4DFB-9E28-C211E6E64EED}"/>
    <cellStyle name="Normal 4 4 6 3 6" xfId="24531" xr:uid="{D525E559-2B44-4F09-88B3-C1CF880AB01D}"/>
    <cellStyle name="Normal 4 4 6 3 7" xfId="13925" xr:uid="{D84723B2-AC0D-40AD-9362-9B3C65B0D428}"/>
    <cellStyle name="Normal 4 4 6 4" xfId="1010" xr:uid="{00000000-0005-0000-0000-0000A4050000}"/>
    <cellStyle name="Normal 4 4 6 4 2" xfId="5312" xr:uid="{5DC5CC19-61D9-442D-A07F-3AA03D0924D0}"/>
    <cellStyle name="Normal 4 4 6 4 2 2" xfId="25104" xr:uid="{0C0ABCA3-1415-4A92-857C-A488E2E6DDE0}"/>
    <cellStyle name="Normal 4 4 6 4 2 3" xfId="27000" xr:uid="{E8084F88-466A-4474-AF0E-713070897DEF}"/>
    <cellStyle name="Normal 4 4 6 4 2 4" xfId="14610" xr:uid="{CC533787-6370-4D1A-A406-1786BC8C983D}"/>
    <cellStyle name="Normal 4 4 6 4 3" xfId="7063" xr:uid="{B0C4E085-8262-47C3-9C4F-0FB68070A9CB}"/>
    <cellStyle name="Normal 4 4 6 4 3 2" xfId="25965" xr:uid="{716B544F-6F88-45BB-A69E-A30796EF980C}"/>
    <cellStyle name="Normal 4 4 6 4 3 3" xfId="17443" xr:uid="{0DE44047-A4A2-4246-9D93-7AA3EACFCA4B}"/>
    <cellStyle name="Normal 4 4 6 4 4" xfId="9896" xr:uid="{9EADD135-B447-41E6-9C3C-489290942EF0}"/>
    <cellStyle name="Normal 4 4 6 4 4 2" xfId="20276" xr:uid="{B50305F7-FC13-4F97-AF92-A5492AC0B98D}"/>
    <cellStyle name="Normal 4 4 6 4 5" xfId="24887" xr:uid="{2F8162DB-F64E-4E58-B0F7-C1E051A56005}"/>
    <cellStyle name="Normal 4 4 6 4 6" xfId="13459" xr:uid="{D69AA7B0-0E86-4954-9614-CC301B9E59D0}"/>
    <cellStyle name="Normal 4 4 6 5" xfId="2577" xr:uid="{00000000-0005-0000-0000-00005C060000}"/>
    <cellStyle name="Normal 4 4 6 5 2" xfId="5841" xr:uid="{B8590707-D82D-4B10-8E5C-B46DD1964897}"/>
    <cellStyle name="Normal 4 4 6 5 2 2" xfId="27798" xr:uid="{77ABFE73-E8DE-4CB5-AA43-A2F9060D82E2}"/>
    <cellStyle name="Normal 4 4 6 5 2 3" xfId="15248" xr:uid="{DE20AE6C-F563-4E2C-B6E3-77AC87B7B438}"/>
    <cellStyle name="Normal 4 4 6 5 3" xfId="7701" xr:uid="{E593B547-1A44-4379-8A8B-07DADAE6175D}"/>
    <cellStyle name="Normal 4 4 6 5 3 2" xfId="18081" xr:uid="{F72F5707-7FF8-474F-9824-301D2DAF5EFC}"/>
    <cellStyle name="Normal 4 4 6 5 4" xfId="10534" xr:uid="{2A2CD21C-4AAF-43FD-91A1-927F51089E4C}"/>
    <cellStyle name="Normal 4 4 6 5 4 2" xfId="20914" xr:uid="{FCBC5583-2A22-440C-92F6-A2AFFC55E65D}"/>
    <cellStyle name="Normal 4 4 6 5 5" xfId="24875" xr:uid="{F01D5C4E-835B-4BCD-8ABA-87C976F1E2F5}"/>
    <cellStyle name="Normal 4 4 6 5 6" xfId="12964" xr:uid="{1B78FA1C-312A-42E1-90AD-123870043F67}"/>
    <cellStyle name="Normal 4 4 6 6" xfId="2370" xr:uid="{00000000-0005-0000-0000-000056060000}"/>
    <cellStyle name="Normal 4 4 6 6 2" xfId="7496" xr:uid="{37A6F410-3569-447C-A96D-17475FEF90C0}"/>
    <cellStyle name="Normal 4 4 6 6 2 2" xfId="27450" xr:uid="{C6B8C9AD-BD55-4D6F-BF23-AA4CA629BE17}"/>
    <cellStyle name="Normal 4 4 6 6 2 3" xfId="17876" xr:uid="{2A06F1A9-730A-409C-A166-75FA16781950}"/>
    <cellStyle name="Normal 4 4 6 6 3" xfId="10329" xr:uid="{942397F1-2C1B-4A41-8537-8F1A3A2F0831}"/>
    <cellStyle name="Normal 4 4 6 6 3 2" xfId="20709" xr:uid="{CD637D26-308C-42D9-9836-B3344CB75646}"/>
    <cellStyle name="Normal 4 4 6 6 4" xfId="22749" xr:uid="{45F0A560-B8AB-463B-8B75-827E68D9B470}"/>
    <cellStyle name="Normal 4 4 6 6 5" xfId="15043" xr:uid="{5C3A247B-D151-4634-9793-1C79E2FBFBF5}"/>
    <cellStyle name="Normal 4 4 6 7" xfId="3991" xr:uid="{155B17C1-6D90-4B09-AE72-8D357FDA0CA5}"/>
    <cellStyle name="Normal 4 4 6 7 2" xfId="8814" xr:uid="{D24AE6AB-7CC9-4D83-B241-7D8BDE7FF89D}"/>
    <cellStyle name="Normal 4 4 6 7 2 2" xfId="19194" xr:uid="{8B849538-5B45-466E-A744-95B84BC0C9F9}"/>
    <cellStyle name="Normal 4 4 6 7 3" xfId="11647" xr:uid="{658C68E2-27BB-4FE4-A452-C4CB55953D8A}"/>
    <cellStyle name="Normal 4 4 6 7 3 2" xfId="22027" xr:uid="{647DB8CC-3066-4CC1-87C1-11FA878B1EBB}"/>
    <cellStyle name="Normal 4 4 6 7 4" xfId="27673" xr:uid="{D080A117-65F4-4666-A844-D5784050E378}"/>
    <cellStyle name="Normal 4 4 6 7 5" xfId="16361" xr:uid="{4E16D46C-A24B-49D9-98AE-E8AF2958529B}"/>
    <cellStyle name="Normal 4 4 6 8" xfId="5308" xr:uid="{AD9C102B-E7E3-42B7-B1B6-C3A62299AFFD}"/>
    <cellStyle name="Normal 4 4 6 8 2" xfId="14606" xr:uid="{1685A019-ADCE-4DCC-AC3E-5AE359E98039}"/>
    <cellStyle name="Normal 4 4 6 9" xfId="7059" xr:uid="{0BF99C63-D936-4520-8302-D6886B2EE38C}"/>
    <cellStyle name="Normal 4 4 6 9 2" xfId="17439" xr:uid="{094F1905-0AC2-4F65-AA57-2BEDE667EA1A}"/>
    <cellStyle name="Normal 4 4 7" xfId="1011" xr:uid="{00000000-0005-0000-0000-0000A5050000}"/>
    <cellStyle name="Normal 4 4 7 10" xfId="12604" xr:uid="{BE2E1CCC-8E0B-42B4-80F4-C097E12EA611}"/>
    <cellStyle name="Normal 4 4 7 2" xfId="1012" xr:uid="{00000000-0005-0000-0000-0000A6050000}"/>
    <cellStyle name="Normal 4 4 7 2 2" xfId="2940" xr:uid="{00000000-0005-0000-0000-00005F060000}"/>
    <cellStyle name="Normal 4 4 7 2 2 2" xfId="6119" xr:uid="{739E3C6C-3BC4-4710-BE80-BABD08607F1C}"/>
    <cellStyle name="Normal 4 4 7 2 2 2 2" xfId="28203" xr:uid="{B9B6BB46-17CB-463D-B5E2-D358C4D8E0A3}"/>
    <cellStyle name="Normal 4 4 7 2 2 2 3" xfId="28123" xr:uid="{84041D0C-67BA-42DE-AF1B-CF88387940E8}"/>
    <cellStyle name="Normal 4 4 7 2 2 2 4" xfId="15597" xr:uid="{5BD3ED8F-A6EE-445C-8983-1EA763AEE431}"/>
    <cellStyle name="Normal 4 4 7 2 2 3" xfId="8050" xr:uid="{9BC7E3A2-97B1-4155-BED8-0450534958EB}"/>
    <cellStyle name="Normal 4 4 7 2 2 3 2" xfId="28755" xr:uid="{59F44E47-61D4-487A-B6B0-8DD0578FF29E}"/>
    <cellStyle name="Normal 4 4 7 2 2 3 3" xfId="18430" xr:uid="{A277618E-25E9-45FE-B30E-D361972BFF66}"/>
    <cellStyle name="Normal 4 4 7 2 2 4" xfId="10883" xr:uid="{7BC19122-8DB7-40C1-9B1B-DA4109E1F3B3}"/>
    <cellStyle name="Normal 4 4 7 2 2 4 2" xfId="21263" xr:uid="{2DA393C0-188B-4C45-BC22-0CF9B66ABCE0}"/>
    <cellStyle name="Normal 4 4 7 2 2 5" xfId="25361" xr:uid="{26658244-70BC-43F2-AC33-AC46E39822A2}"/>
    <cellStyle name="Normal 4 4 7 2 2 6" xfId="13460" xr:uid="{53200119-9172-4A95-8A94-C69F418E49D2}"/>
    <cellStyle name="Normal 4 4 7 2 3" xfId="5314" xr:uid="{8855BF12-6019-4F08-8D31-48B5D2CBE86F}"/>
    <cellStyle name="Normal 4 4 7 2 3 2" xfId="25320" xr:uid="{B3546D37-3921-4781-816B-A0D72D6CECCA}"/>
    <cellStyle name="Normal 4 4 7 2 3 3" xfId="27942" xr:uid="{3B488F3E-307F-4D08-91EA-1DA9B36B8E7F}"/>
    <cellStyle name="Normal 4 4 7 2 3 4" xfId="14612" xr:uid="{0873A52E-2D45-4329-A475-6AE635A0044F}"/>
    <cellStyle name="Normal 4 4 7 2 4" xfId="7065" xr:uid="{E0A5C9CA-0461-4194-9D7C-EA7E8E4CB9FD}"/>
    <cellStyle name="Normal 4 4 7 2 4 2" xfId="26121" xr:uid="{C916E597-A8CD-486E-A7F8-EC17BC61C6DA}"/>
    <cellStyle name="Normal 4 4 7 2 4 3" xfId="26843" xr:uid="{93C317D0-1586-4181-9382-AD6CD41ECCB9}"/>
    <cellStyle name="Normal 4 4 7 2 4 4" xfId="17445" xr:uid="{BC5163DF-52C1-44F3-8E66-96FC4FA18BF1}"/>
    <cellStyle name="Normal 4 4 7 2 5" xfId="9898" xr:uid="{86153E0A-46F0-4490-8FB0-9658F09105C3}"/>
    <cellStyle name="Normal 4 4 7 2 5 2" xfId="29428" xr:uid="{77998EB9-9E9D-4C01-BF5B-DBAB23E07B61}"/>
    <cellStyle name="Normal 4 4 7 2 5 3" xfId="20278" xr:uid="{CA409681-E26E-4AA3-B857-CF5E3EAE2290}"/>
    <cellStyle name="Normal 4 4 7 2 6" xfId="25109" xr:uid="{105F8BDA-A8FB-41D5-93EA-6C694D3D11B6}"/>
    <cellStyle name="Normal 4 4 7 2 7" xfId="12762" xr:uid="{7E61096A-02F1-4E78-B943-FCD9B78AC160}"/>
    <cellStyle name="Normal 4 4 7 3" xfId="1013" xr:uid="{00000000-0005-0000-0000-0000A7050000}"/>
    <cellStyle name="Normal 4 4 7 3 2" xfId="5315" xr:uid="{01131E2F-8EF3-4945-8C23-69F1216AC88A}"/>
    <cellStyle name="Normal 4 4 7 3 2 2" xfId="28234" xr:uid="{C434865C-34D3-49FF-8293-9B8656923D8B}"/>
    <cellStyle name="Normal 4 4 7 3 2 3" xfId="27826" xr:uid="{CF036B8A-CD5E-4D53-849A-F97D686F47AA}"/>
    <cellStyle name="Normal 4 4 7 3 2 4" xfId="14613" xr:uid="{5189D6BB-F4D5-4B79-8B8C-C6C836B28BAC}"/>
    <cellStyle name="Normal 4 4 7 3 3" xfId="7066" xr:uid="{7555240E-38B2-43C1-9E90-FD713A904B1F}"/>
    <cellStyle name="Normal 4 4 7 3 3 2" xfId="27893" xr:uid="{EE69ED68-CFCA-4C30-A445-607FAA96086A}"/>
    <cellStyle name="Normal 4 4 7 3 3 3" xfId="26673" xr:uid="{835D1CD2-07EB-4A25-A908-EC8BCEB97763}"/>
    <cellStyle name="Normal 4 4 7 3 3 4" xfId="17446" xr:uid="{ADA868AD-870A-4CA5-8622-ED0B2CCA1006}"/>
    <cellStyle name="Normal 4 4 7 3 4" xfId="9899" xr:uid="{2BFE620A-152E-4F86-8D83-6C4282D8C08B}"/>
    <cellStyle name="Normal 4 4 7 3 4 2" xfId="29429" xr:uid="{62280D68-F16B-4781-8756-B87E8D307E56}"/>
    <cellStyle name="Normal 4 4 7 3 4 3" xfId="20279" xr:uid="{9F6C3DB9-7907-46E1-99DD-A78579C02DD3}"/>
    <cellStyle name="Normal 4 4 7 3 5" xfId="23594" xr:uid="{34E6FD28-94AE-4D10-B5DA-2494E0F80D72}"/>
    <cellStyle name="Normal 4 4 7 3 6" xfId="13252" xr:uid="{8236CB6B-110F-479A-B16F-F1CCAA18212C}"/>
    <cellStyle name="Normal 4 4 7 4" xfId="2371" xr:uid="{00000000-0005-0000-0000-00005D060000}"/>
    <cellStyle name="Normal 4 4 7 4 2" xfId="7497" xr:uid="{C5E5C587-D37B-4EEC-AC44-02E0A02ADAC0}"/>
    <cellStyle name="Normal 4 4 7 4 2 2" xfId="28130" xr:uid="{7CC963D8-A7C0-4AE3-803B-CD3A4A515ACE}"/>
    <cellStyle name="Normal 4 4 7 4 2 3" xfId="17877" xr:uid="{1F68883E-EA4B-400F-9D3E-A0D99942D46A}"/>
    <cellStyle name="Normal 4 4 7 4 3" xfId="10330" xr:uid="{DBF57A1A-56F9-40E0-BDE1-F8652914CED0}"/>
    <cellStyle name="Normal 4 4 7 4 3 2" xfId="20710" xr:uid="{BAEAEC53-A598-4BCE-8947-DB2053EB9A3E}"/>
    <cellStyle name="Normal 4 4 7 4 4" xfId="24324" xr:uid="{B528F158-5BA1-4DE3-A2B8-28688EBCF78E}"/>
    <cellStyle name="Normal 4 4 7 4 5" xfId="15044" xr:uid="{E8FCA9D8-19D6-46FF-989C-F65C6B962B8D}"/>
    <cellStyle name="Normal 4 4 7 5" xfId="3992" xr:uid="{0F79F3EA-E187-4CE0-A8FD-B5B5C55A2C34}"/>
    <cellStyle name="Normal 4 4 7 5 2" xfId="8815" xr:uid="{B9B292B2-B717-4937-A76C-E0D161E48CA1}"/>
    <cellStyle name="Normal 4 4 7 5 2 2" xfId="28988" xr:uid="{162BEE58-A72A-4235-BB90-FDC3F3FCF0D0}"/>
    <cellStyle name="Normal 4 4 7 5 2 3" xfId="19195" xr:uid="{FD39C0AC-80DB-418A-BA40-70EE4F06A60C}"/>
    <cellStyle name="Normal 4 4 7 5 3" xfId="11648" xr:uid="{86EAD745-13DD-4ED2-8C0C-CCE3B7140DC1}"/>
    <cellStyle name="Normal 4 4 7 5 3 2" xfId="22028" xr:uid="{7208CB3C-6719-4C7D-94A0-1D0A5F794197}"/>
    <cellStyle name="Normal 4 4 7 5 4" xfId="22768" xr:uid="{171DFFCF-8897-4D15-BC6C-6BC6A6368CD8}"/>
    <cellStyle name="Normal 4 4 7 5 5" xfId="16362" xr:uid="{56DA68A7-DB3A-4581-BBE8-11EC60C96E9A}"/>
    <cellStyle name="Normal 4 4 7 6" xfId="5313" xr:uid="{A85E22A9-BA61-4E82-9819-FD9350344DC6}"/>
    <cellStyle name="Normal 4 4 7 6 2" xfId="25838" xr:uid="{47E2AEBB-D426-4ED2-BC33-5DF917777329}"/>
    <cellStyle name="Normal 4 4 7 6 3" xfId="26006" xr:uid="{95FB43E7-92C9-47E0-9490-7A66BA3AA9FB}"/>
    <cellStyle name="Normal 4 4 7 6 4" xfId="14611" xr:uid="{3238C1FE-2161-4FA8-A595-B1270CEB73FD}"/>
    <cellStyle name="Normal 4 4 7 7" xfId="7064" xr:uid="{CFF826D0-17A6-4F60-BFC2-4F8BAF7E4B07}"/>
    <cellStyle name="Normal 4 4 7 7 2" xfId="26195" xr:uid="{8E57E475-14CC-45D6-A680-229D5E5F470A}"/>
    <cellStyle name="Normal 4 4 7 7 3" xfId="17444" xr:uid="{42815ED4-7DE4-4A73-B27A-3D4ED683CB7C}"/>
    <cellStyle name="Normal 4 4 7 8" xfId="9897" xr:uid="{F2E3B44A-489C-493E-B3A9-1B228B724265}"/>
    <cellStyle name="Normal 4 4 7 8 2" xfId="20277" xr:uid="{6A72BC74-B1A4-4BDE-B09C-56BC6A952D22}"/>
    <cellStyle name="Normal 4 4 7 9" xfId="24137" xr:uid="{1E88A1D6-AE38-454E-B846-A2C177D96F6C}"/>
    <cellStyle name="Normal 4 4 8" xfId="1014" xr:uid="{00000000-0005-0000-0000-0000A8050000}"/>
    <cellStyle name="Normal 4 4 8 10" xfId="12605" xr:uid="{CA4D673E-C050-4B79-9C4C-56FA448EBC15}"/>
    <cellStyle name="Normal 4 4 8 2" xfId="1015" xr:uid="{00000000-0005-0000-0000-0000A9050000}"/>
    <cellStyle name="Normal 4 4 8 2 2" xfId="2941" xr:uid="{00000000-0005-0000-0000-000063060000}"/>
    <cellStyle name="Normal 4 4 8 2 2 2" xfId="6120" xr:uid="{3B030003-B56E-42A1-BF46-6D8C66FAE20A}"/>
    <cellStyle name="Normal 4 4 8 2 2 2 2" xfId="26502" xr:uid="{55689746-DEF0-4320-848A-9B0759700AEB}"/>
    <cellStyle name="Normal 4 4 8 2 2 2 3" xfId="28054" xr:uid="{C71B9B98-3B4D-4E5F-BB4C-B1108EB56177}"/>
    <cellStyle name="Normal 4 4 8 2 2 2 4" xfId="15598" xr:uid="{8B45946F-F579-493E-A777-F797ED3B3ED7}"/>
    <cellStyle name="Normal 4 4 8 2 2 3" xfId="8051" xr:uid="{A1D8FC59-41AB-4B04-835B-88003565BB56}"/>
    <cellStyle name="Normal 4 4 8 2 2 3 2" xfId="28756" xr:uid="{7A1FB7CD-6657-4363-B93E-C081C6C4C0CB}"/>
    <cellStyle name="Normal 4 4 8 2 2 3 3" xfId="18431" xr:uid="{72AF5404-8023-4DB0-9944-A6DD6DCFB028}"/>
    <cellStyle name="Normal 4 4 8 2 2 4" xfId="10884" xr:uid="{4B8C7705-E943-41CC-AD24-E8C077E49547}"/>
    <cellStyle name="Normal 4 4 8 2 2 4 2" xfId="21264" xr:uid="{7815DE7E-E3DB-4C8C-9ABD-97F8BC87D048}"/>
    <cellStyle name="Normal 4 4 8 2 2 5" xfId="24555" xr:uid="{7B00F632-A9E3-4CE5-A0A3-A286B6264ADD}"/>
    <cellStyle name="Normal 4 4 8 2 2 6" xfId="13461" xr:uid="{D6D86F86-10C3-4068-A8C3-4DF59F5B0A4B}"/>
    <cellStyle name="Normal 4 4 8 2 3" xfId="5317" xr:uid="{9246B56E-1A83-4A34-AEE9-9F32336FBABB}"/>
    <cellStyle name="Normal 4 4 8 2 3 2" xfId="24454" xr:uid="{F6CF408D-21E3-45A3-9562-314F90F14C3B}"/>
    <cellStyle name="Normal 4 4 8 2 3 3" xfId="26425" xr:uid="{FCE6C010-CFD8-4054-95A6-8CA459188694}"/>
    <cellStyle name="Normal 4 4 8 2 3 4" xfId="14615" xr:uid="{DBB95E87-488E-4B51-875B-6DDB208D5741}"/>
    <cellStyle name="Normal 4 4 8 2 4" xfId="7068" xr:uid="{784F18AB-9B24-435D-A6C4-E92B56265C4A}"/>
    <cellStyle name="Normal 4 4 8 2 4 2" xfId="27920" xr:uid="{B516F256-A46D-4533-B3BE-949792F2EE22}"/>
    <cellStyle name="Normal 4 4 8 2 4 3" xfId="26299" xr:uid="{1B4D7294-8EFD-48E3-AFD0-F972FDD89B90}"/>
    <cellStyle name="Normal 4 4 8 2 4 4" xfId="17448" xr:uid="{2E4C7ADD-D813-48C2-9E9A-50A1584D5C47}"/>
    <cellStyle name="Normal 4 4 8 2 5" xfId="9901" xr:uid="{1334673B-C8EC-4F39-8F95-079A2CD23FC4}"/>
    <cellStyle name="Normal 4 4 8 2 5 2" xfId="29430" xr:uid="{687C5457-0533-4C0A-A75C-1E00870144C9}"/>
    <cellStyle name="Normal 4 4 8 2 5 3" xfId="20281" xr:uid="{3C14766A-0A36-4E73-9351-D85562379DCA}"/>
    <cellStyle name="Normal 4 4 8 2 6" xfId="25496" xr:uid="{50DCEEB4-C889-4D27-97DC-BC2667E44D01}"/>
    <cellStyle name="Normal 4 4 8 2 7" xfId="12763" xr:uid="{31369979-5E9F-49CA-B930-C7881B0CFDC4}"/>
    <cellStyle name="Normal 4 4 8 3" xfId="1016" xr:uid="{00000000-0005-0000-0000-0000AA050000}"/>
    <cellStyle name="Normal 4 4 8 3 2" xfId="5318" xr:uid="{E2E86F4F-68D8-4D3C-887D-E8698892714F}"/>
    <cellStyle name="Normal 4 4 8 3 2 2" xfId="28057" xr:uid="{9598AFDD-A9A2-49DD-82A6-683E26459F21}"/>
    <cellStyle name="Normal 4 4 8 3 2 3" xfId="26992" xr:uid="{05E819AC-9A8C-4470-AB06-D02124642DB4}"/>
    <cellStyle name="Normal 4 4 8 3 2 4" xfId="14616" xr:uid="{9DB887E8-6FE6-41E0-9104-704BE88CFAE2}"/>
    <cellStyle name="Normal 4 4 8 3 3" xfId="7069" xr:uid="{6136E152-FF19-4728-A14E-BEDDD685E76B}"/>
    <cellStyle name="Normal 4 4 8 3 3 2" xfId="26273" xr:uid="{85F66EFF-3E16-49ED-A55B-EDFE591B5F31}"/>
    <cellStyle name="Normal 4 4 8 3 3 3" xfId="28441" xr:uid="{ADA1B494-E9DC-4EC2-A61F-A4947ABF1DB0}"/>
    <cellStyle name="Normal 4 4 8 3 3 4" xfId="17449" xr:uid="{967985C4-1652-48A3-99A2-9A65A7D80E71}"/>
    <cellStyle name="Normal 4 4 8 3 4" xfId="9902" xr:uid="{7702B13A-43EF-4E0A-AA07-6FA1DC99BEF8}"/>
    <cellStyle name="Normal 4 4 8 3 4 2" xfId="29431" xr:uid="{2EC8BCFC-BBFD-4382-9809-576090B6E08E}"/>
    <cellStyle name="Normal 4 4 8 3 4 3" xfId="20282" xr:uid="{618991E1-9A96-434F-B9A4-EAED83440C2D}"/>
    <cellStyle name="Normal 4 4 8 3 5" xfId="23292" xr:uid="{18A56854-BEAD-407D-A018-555695D98BFA}"/>
    <cellStyle name="Normal 4 4 8 3 6" xfId="13253" xr:uid="{AF5ACC42-87E4-4CDD-8C76-C26E024EB400}"/>
    <cellStyle name="Normal 4 4 8 4" xfId="2372" xr:uid="{00000000-0005-0000-0000-000061060000}"/>
    <cellStyle name="Normal 4 4 8 4 2" xfId="7498" xr:uid="{FA712A1A-C78D-4566-8A6C-60C002B93D64}"/>
    <cellStyle name="Normal 4 4 8 4 2 2" xfId="27832" xr:uid="{381D6260-34DA-47E2-8058-A41C2BE171A8}"/>
    <cellStyle name="Normal 4 4 8 4 2 3" xfId="17878" xr:uid="{6FE155C9-8C14-4E52-88A7-A2CB0868796E}"/>
    <cellStyle name="Normal 4 4 8 4 3" xfId="10331" xr:uid="{39EB91E6-4ACE-4B49-876D-EAFF865DC635}"/>
    <cellStyle name="Normal 4 4 8 4 3 2" xfId="20711" xr:uid="{FD6F8C03-761E-4C03-8A95-BAE1ADB9BA73}"/>
    <cellStyle name="Normal 4 4 8 4 4" xfId="23867" xr:uid="{F9E5135A-FDC8-4959-8530-BF40C1FAE2F9}"/>
    <cellStyle name="Normal 4 4 8 4 5" xfId="15045" xr:uid="{0A2370EB-20FB-49F5-A552-E0C973F95EA0}"/>
    <cellStyle name="Normal 4 4 8 5" xfId="3993" xr:uid="{66074DC8-455C-4006-ADF6-E0B8C85BED19}"/>
    <cellStyle name="Normal 4 4 8 5 2" xfId="8816" xr:uid="{74F21ABD-C3E3-4736-AAFA-FE36F5BBB9F6}"/>
    <cellStyle name="Normal 4 4 8 5 2 2" xfId="28989" xr:uid="{41717647-6C0F-4488-B084-66A8DF15AC31}"/>
    <cellStyle name="Normal 4 4 8 5 2 3" xfId="19196" xr:uid="{B5BE8052-07B6-43B5-8A4F-7471A7DD6759}"/>
    <cellStyle name="Normal 4 4 8 5 3" xfId="11649" xr:uid="{6BD3B780-1A9D-4CB2-910D-9901479E1CAD}"/>
    <cellStyle name="Normal 4 4 8 5 3 2" xfId="22029" xr:uid="{217EDAC7-5B6E-4A9D-AD15-CC9E63973CD4}"/>
    <cellStyle name="Normal 4 4 8 5 4" xfId="24344" xr:uid="{D28B7987-F71C-4787-A5FC-9EF235555BB9}"/>
    <cellStyle name="Normal 4 4 8 5 5" xfId="16363" xr:uid="{5710F248-B8F6-45C7-9645-D9C127473090}"/>
    <cellStyle name="Normal 4 4 8 6" xfId="5316" xr:uid="{F8D64C33-7F81-41CA-9A7B-BFD5509966D8}"/>
    <cellStyle name="Normal 4 4 8 6 2" xfId="27534" xr:uid="{7187DCBB-45D7-4B5E-A8C5-82C22FFC67E2}"/>
    <cellStyle name="Normal 4 4 8 6 3" xfId="28006" xr:uid="{786F944A-3147-4519-BA27-59A4A7F1B2D6}"/>
    <cellStyle name="Normal 4 4 8 6 4" xfId="14614" xr:uid="{560EE69E-BF5B-4779-B1F0-231547ED5E82}"/>
    <cellStyle name="Normal 4 4 8 7" xfId="7067" xr:uid="{F399FB8A-5BC4-4EB4-B81B-88874D581273}"/>
    <cellStyle name="Normal 4 4 8 7 2" xfId="28315" xr:uid="{91F53F6E-A880-4A63-B005-FD4580B83008}"/>
    <cellStyle name="Normal 4 4 8 7 3" xfId="17447" xr:uid="{CDA6D52B-FFC4-49E4-9A1B-BDB693C3B365}"/>
    <cellStyle name="Normal 4 4 8 8" xfId="9900" xr:uid="{B9C897C8-DF7B-4B98-90AB-F54105A6587F}"/>
    <cellStyle name="Normal 4 4 8 8 2" xfId="20280" xr:uid="{997751F3-F99B-4C88-9BF7-923088706D95}"/>
    <cellStyle name="Normal 4 4 8 9" xfId="24159" xr:uid="{E53EE9DC-B68A-46D1-9E6E-02406200460A}"/>
    <cellStyle name="Normal 4 4 9" xfId="1017" xr:uid="{00000000-0005-0000-0000-0000AB050000}"/>
    <cellStyle name="Normal 4 4 9 10" xfId="12598" xr:uid="{5A0CACBA-0ADF-4C2D-AF49-84D4C895EBAD}"/>
    <cellStyle name="Normal 4 4 9 2" xfId="3361" xr:uid="{00000000-0005-0000-0000-000066060000}"/>
    <cellStyle name="Normal 4 4 9 2 2" xfId="6418" xr:uid="{E4AF7A96-E96D-4A82-ACA7-4C11F0D7C92B}"/>
    <cellStyle name="Normal 4 4 9 2 2 2" xfId="25583" xr:uid="{95E6D108-01E8-4E01-ADAC-DEB0E72B18B2}"/>
    <cellStyle name="Normal 4 4 9 2 2 3" xfId="27009" xr:uid="{BE56A05B-1114-426E-BCA5-3A954C7CD794}"/>
    <cellStyle name="Normal 4 4 9 2 2 4" xfId="15987" xr:uid="{85AE6A65-C461-434B-A61D-C2E0706D0C74}"/>
    <cellStyle name="Normal 4 4 9 2 3" xfId="8440" xr:uid="{577A0B1F-AC1F-4BC0-AB30-531865130E5F}"/>
    <cellStyle name="Normal 4 4 9 2 3 2" xfId="26791" xr:uid="{8D1DA3C0-8FB4-4B9B-A557-EA97B493353B}"/>
    <cellStyle name="Normal 4 4 9 2 3 3" xfId="28914" xr:uid="{4BFC9D8D-BAFA-4124-83BC-9E3B7B622031}"/>
    <cellStyle name="Normal 4 4 9 2 3 4" xfId="18820" xr:uid="{2E647F9E-E2C3-42BC-8F48-0C1C797DE2CC}"/>
    <cellStyle name="Normal 4 4 9 2 4" xfId="11273" xr:uid="{352B4982-1DFF-4298-B613-2AD3941627D6}"/>
    <cellStyle name="Normal 4 4 9 2 4 2" xfId="29481" xr:uid="{A1180E81-8564-4CE8-922C-FF3837930D29}"/>
    <cellStyle name="Normal 4 4 9 2 4 3" xfId="21653" xr:uid="{8A7C8604-394A-444B-BD57-6AD3BB43B5C6}"/>
    <cellStyle name="Normal 4 4 9 2 5" xfId="25248" xr:uid="{16250F2A-05B5-4982-B1E5-77966F846550}"/>
    <cellStyle name="Normal 4 4 9 2 6" xfId="13926" xr:uid="{C57D806F-2A8C-42A5-A13D-1FF5221E0EF1}"/>
    <cellStyle name="Normal 4 4 9 3" xfId="2784" xr:uid="{00000000-0005-0000-0000-000067060000}"/>
    <cellStyle name="Normal 4 4 9 3 2" xfId="6001" xr:uid="{35824E72-C820-4089-9B84-2E0915F4580B}"/>
    <cellStyle name="Normal 4 4 9 3 2 2" xfId="26641" xr:uid="{EF8A40E1-2C34-47A0-8B16-1952077E715F}"/>
    <cellStyle name="Normal 4 4 9 3 2 3" xfId="15454" xr:uid="{B433D18A-56D1-4E0A-AE47-E06C0B81FEEA}"/>
    <cellStyle name="Normal 4 4 9 3 3" xfId="7907" xr:uid="{7769BCCC-8662-45CB-BABF-FE672D2DC0D0}"/>
    <cellStyle name="Normal 4 4 9 3 3 2" xfId="18287" xr:uid="{82CA3D6F-48E9-48C4-B373-F0BC9EF0F919}"/>
    <cellStyle name="Normal 4 4 9 3 4" xfId="10740" xr:uid="{B625FE9A-9DCE-4A4C-863D-8C0F57055D89}"/>
    <cellStyle name="Normal 4 4 9 3 4 2" xfId="21120" xr:uid="{89EE809F-2E16-478F-9505-8E62211C6B74}"/>
    <cellStyle name="Normal 4 4 9 3 5" xfId="24633" xr:uid="{0C71D55D-EBFC-4EE4-B11A-2D9A40CF1681}"/>
    <cellStyle name="Normal 4 4 9 3 6" xfId="13240" xr:uid="{16EADAB8-665E-4FE6-8429-1BFA7B82A5E8}"/>
    <cellStyle name="Normal 4 4 9 4" xfId="2365" xr:uid="{00000000-0005-0000-0000-000065060000}"/>
    <cellStyle name="Normal 4 4 9 4 2" xfId="7491" xr:uid="{0D5B0C44-6BCA-4539-8F51-2C183B8CA95A}"/>
    <cellStyle name="Normal 4 4 9 4 2 2" xfId="27846" xr:uid="{FCE6E47D-11D2-41A0-8218-BEF34BE38AF3}"/>
    <cellStyle name="Normal 4 4 9 4 2 3" xfId="17871" xr:uid="{42B9D3BE-8C30-41DF-96F3-DD334FC868D9}"/>
    <cellStyle name="Normal 4 4 9 4 3" xfId="10324" xr:uid="{7B8E750E-5139-4B20-AA09-F525B515AB18}"/>
    <cellStyle name="Normal 4 4 9 4 3 2" xfId="20704" xr:uid="{4294726E-CB1F-4246-B787-ACAC8C42AF9A}"/>
    <cellStyle name="Normal 4 4 9 4 4" xfId="25581" xr:uid="{30138CC3-E5CB-44A7-B41E-0E5758EEF6B1}"/>
    <cellStyle name="Normal 4 4 9 4 5" xfId="15038" xr:uid="{F338BB69-EDFA-45F5-A04C-D0226545A720}"/>
    <cellStyle name="Normal 4 4 9 5" xfId="3900" xr:uid="{44024C00-D3FE-47D0-B57A-39580CDEC769}"/>
    <cellStyle name="Normal 4 4 9 5 2" xfId="8731" xr:uid="{C9717C74-7ED6-40DF-A525-D9A0632BEECA}"/>
    <cellStyle name="Normal 4 4 9 5 2 2" xfId="19111" xr:uid="{1D841BDB-54D9-4A29-ABBC-AC0A4EDD03CB}"/>
    <cellStyle name="Normal 4 4 9 5 3" xfId="11564" xr:uid="{DE1FCD04-E87D-4AF7-8575-2D2CA3BE974D}"/>
    <cellStyle name="Normal 4 4 9 5 3 2" xfId="21944" xr:uid="{D19CA735-0498-486F-94B6-3344196D843B}"/>
    <cellStyle name="Normal 4 4 9 5 4" xfId="26266" xr:uid="{E400FC7F-A257-4C8F-BEAE-B5BFE3B7941D}"/>
    <cellStyle name="Normal 4 4 9 5 5" xfId="16278" xr:uid="{2C589C1A-4480-4627-B1F6-BC45103A33AC}"/>
    <cellStyle name="Normal 4 4 9 6" xfId="5319" xr:uid="{1569C5B3-5BBD-41FF-A302-F6D3990CFE26}"/>
    <cellStyle name="Normal 4 4 9 6 2" xfId="14617" xr:uid="{90A61658-C676-41E9-AE1D-F2159225B933}"/>
    <cellStyle name="Normal 4 4 9 7" xfId="7070" xr:uid="{3B9657B6-2776-4C06-B00B-D5BF82FB8EBB}"/>
    <cellStyle name="Normal 4 4 9 7 2" xfId="17450" xr:uid="{1EB034C5-53AA-46EE-94D3-339F728C90A8}"/>
    <cellStyle name="Normal 4 4 9 8" xfId="9903" xr:uid="{0324C80B-CF82-4EAF-971C-9218D29CB131}"/>
    <cellStyle name="Normal 4 4 9 8 2" xfId="20283" xr:uid="{28350CE1-D0C6-48D3-B3A0-BCCB4DF62AA3}"/>
    <cellStyle name="Normal 4 4 9 9" xfId="23443" xr:uid="{52970C66-47E4-431A-A6CC-18EE61A73DF0}"/>
    <cellStyle name="Normal 4 5" xfId="1018" xr:uid="{00000000-0005-0000-0000-0000AC050000}"/>
    <cellStyle name="Normal 4 5 10" xfId="5320" xr:uid="{AA327A81-5DC8-4692-9340-18993223415C}"/>
    <cellStyle name="Normal 4 5 10 2" xfId="14618" xr:uid="{7AB21E60-FA17-4254-B2B7-89D2BF5D690D}"/>
    <cellStyle name="Normal 4 5 11" xfId="7071" xr:uid="{C32C56F1-0EAB-44E2-9660-3E5C3F7ADDD7}"/>
    <cellStyle name="Normal 4 5 11 2" xfId="17451" xr:uid="{6D3AC4D4-2603-4D59-9880-7C347BAB594F}"/>
    <cellStyle name="Normal 4 5 12" xfId="9904" xr:uid="{8A633793-0BE1-48E7-9C01-528C21AF03E3}"/>
    <cellStyle name="Normal 4 5 12 2" xfId="20284" xr:uid="{48BB7326-53B9-4CF0-990F-441553D826C0}"/>
    <cellStyle name="Normal 4 5 13" xfId="25554" xr:uid="{2F7C80D2-515F-4B37-B3C2-0F41716B2516}"/>
    <cellStyle name="Normal 4 5 14" xfId="12408" xr:uid="{B417FB53-83C9-4E23-AAD7-B3EAE28C9430}"/>
    <cellStyle name="Normal 4 5 15" xfId="29573" xr:uid="{342C3EE9-6C31-424A-9F89-DC76ECE22115}"/>
    <cellStyle name="Normal 4 5 2" xfId="1019" xr:uid="{00000000-0005-0000-0000-0000AD050000}"/>
    <cellStyle name="Normal 4 5 2 10" xfId="7072" xr:uid="{F155FB5D-A444-46A9-93BA-D8A9F0A5D191}"/>
    <cellStyle name="Normal 4 5 2 10 2" xfId="17452" xr:uid="{0F2B164B-DE3C-46D9-B07B-7FCBDE3FF356}"/>
    <cellStyle name="Normal 4 5 2 11" xfId="9905" xr:uid="{0D429FD2-0B1E-4471-B9F3-559075B323D7}"/>
    <cellStyle name="Normal 4 5 2 11 2" xfId="20285" xr:uid="{77EB6FD4-BFDD-4C63-A826-EAF2B1D2DB15}"/>
    <cellStyle name="Normal 4 5 2 12" xfId="22646" xr:uid="{37A174BD-5DC6-4FD8-94FD-A049106B499C}"/>
    <cellStyle name="Normal 4 5 2 13" xfId="12468" xr:uid="{C96A457C-163F-4A39-B685-9058D2B1740E}"/>
    <cellStyle name="Normal 4 5 2 2" xfId="1020" xr:uid="{00000000-0005-0000-0000-0000AE050000}"/>
    <cellStyle name="Normal 4 5 2 2 10" xfId="9906" xr:uid="{FFBED01D-56C2-4DB9-A0A4-A4A176A4EB92}"/>
    <cellStyle name="Normal 4 5 2 2 10 2" xfId="20286" xr:uid="{18E5ED31-4796-427B-9D96-7A548B10B54A}"/>
    <cellStyle name="Normal 4 5 2 2 11" xfId="25564" xr:uid="{81FE1A69-411D-4DDA-AF27-D125FA94B8BA}"/>
    <cellStyle name="Normal 4 5 2 2 12" xfId="12607" xr:uid="{E5BE488E-DB85-46C7-B4FB-96ECB8A84659}"/>
    <cellStyle name="Normal 4 5 2 2 2" xfId="2795" xr:uid="{00000000-0005-0000-0000-00006B060000}"/>
    <cellStyle name="Normal 4 5 2 2 2 2" xfId="3363" xr:uid="{00000000-0005-0000-0000-00006C060000}"/>
    <cellStyle name="Normal 4 5 2 2 2 2 2" xfId="6420" xr:uid="{CB9A58F2-7890-4B6A-B0C4-08609EA3C9E0}"/>
    <cellStyle name="Normal 4 5 2 2 2 2 2 2" xfId="27472" xr:uid="{6A596950-F3A1-4201-8AF3-BD26A11E2E56}"/>
    <cellStyle name="Normal 4 5 2 2 2 2 2 3" xfId="27697" xr:uid="{659DC479-2BD7-4C6B-A33F-4D56A628B69D}"/>
    <cellStyle name="Normal 4 5 2 2 2 2 2 4" xfId="15989" xr:uid="{AF62BC5F-90DA-48E2-9A61-D3AB3816239E}"/>
    <cellStyle name="Normal 4 5 2 2 2 2 3" xfId="8442" xr:uid="{E90C640C-377B-4859-B0B4-A0564CE7D292}"/>
    <cellStyle name="Normal 4 5 2 2 2 2 3 2" xfId="28915" xr:uid="{54DEA4A0-01F6-40FB-A2AC-E0F618CA4A75}"/>
    <cellStyle name="Normal 4 5 2 2 2 2 3 3" xfId="18822" xr:uid="{1B15CFE1-10C9-40DA-B3F8-660B318D9E18}"/>
    <cellStyle name="Normal 4 5 2 2 2 2 4" xfId="11275" xr:uid="{CBF7840A-2BA2-490C-B408-4DFF8EA1F616}"/>
    <cellStyle name="Normal 4 5 2 2 2 2 4 2" xfId="21655" xr:uid="{45A1692A-DBBE-4571-949E-33F95E2F398C}"/>
    <cellStyle name="Normal 4 5 2 2 2 2 5" xfId="24919" xr:uid="{93AE2126-44B0-49B6-B346-061AC55C26EC}"/>
    <cellStyle name="Normal 4 5 2 2 2 2 6" xfId="13928" xr:uid="{01FF4D2D-6593-4498-AE66-ED53884D3B92}"/>
    <cellStyle name="Normal 4 5 2 2 2 3" xfId="4346" xr:uid="{F0DDF63A-1063-4A2C-834C-B0B9CC1595CB}"/>
    <cellStyle name="Normal 4 5 2 2 2 3 2" xfId="9117" xr:uid="{BE46173D-FC4C-4278-8555-0A3E13585A74}"/>
    <cellStyle name="Normal 4 5 2 2 2 3 2 2" xfId="29160" xr:uid="{EC26D65F-F883-4724-B3CF-72B900784BA4}"/>
    <cellStyle name="Normal 4 5 2 2 2 3 2 3" xfId="19497" xr:uid="{1037B84C-96B6-4E71-AE42-DB51C5047C4E}"/>
    <cellStyle name="Normal 4 5 2 2 2 3 3" xfId="11950" xr:uid="{BF4F16E1-1A00-4456-8E40-339F03E81D01}"/>
    <cellStyle name="Normal 4 5 2 2 2 3 3 2" xfId="22330" xr:uid="{CAEE0D91-E467-4130-A58D-FF5E780ED312}"/>
    <cellStyle name="Normal 4 5 2 2 2 3 4" xfId="24862" xr:uid="{7EAC0034-6BE9-4D0F-B584-A2C11E70DF05}"/>
    <cellStyle name="Normal 4 5 2 2 2 3 5" xfId="16664" xr:uid="{1A28BFBF-7731-4AB4-9B8B-9B1F1C447379}"/>
    <cellStyle name="Normal 4 5 2 2 2 4" xfId="6012" xr:uid="{8B49FA82-7B6D-4BE6-9B2F-5FB1467284B1}"/>
    <cellStyle name="Normal 4 5 2 2 2 4 2" xfId="26079" xr:uid="{D88B92DB-CA08-4AB4-83F0-0D8CC800957B}"/>
    <cellStyle name="Normal 4 5 2 2 2 4 3" xfId="15465" xr:uid="{03A527EE-D9C7-4438-83E1-C40E04B31A48}"/>
    <cellStyle name="Normal 4 5 2 2 2 5" xfId="7918" xr:uid="{46148B9B-5C5A-4E98-A683-7FF0356F6619}"/>
    <cellStyle name="Normal 4 5 2 2 2 5 2" xfId="18298" xr:uid="{FF1EB973-064D-4FD9-A7AF-A7BBDF5F6F43}"/>
    <cellStyle name="Normal 4 5 2 2 2 6" xfId="10751" xr:uid="{2FEAE426-4839-4F92-B94B-9B739D1958A8}"/>
    <cellStyle name="Normal 4 5 2 2 2 6 2" xfId="21131" xr:uid="{12431F26-C05B-4F11-95C5-F538C981F164}"/>
    <cellStyle name="Normal 4 5 2 2 2 7" xfId="24936" xr:uid="{386C30BC-3402-47D3-9CFA-77B7D0AC2B8C}"/>
    <cellStyle name="Normal 4 5 2 2 2 8" xfId="13256" xr:uid="{8151A255-92E0-4CAC-9A64-15EE978BF4BE}"/>
    <cellStyle name="Normal 4 5 2 2 3" xfId="3364" xr:uid="{00000000-0005-0000-0000-00006D060000}"/>
    <cellStyle name="Normal 4 5 2 2 3 2" xfId="4542" xr:uid="{5C992072-2692-40FE-BBF8-3D18743AFE66}"/>
    <cellStyle name="Normal 4 5 2 2 3 2 2" xfId="9313" xr:uid="{880D3A2B-4B2B-4A13-88D5-2BA0CFB149A3}"/>
    <cellStyle name="Normal 4 5 2 2 3 2 2 2" xfId="29290" xr:uid="{1B627872-8AE1-46BF-A8CA-B163849C6562}"/>
    <cellStyle name="Normal 4 5 2 2 3 2 2 3" xfId="19693" xr:uid="{81E00CB2-4CE0-4B43-9C1C-FFDF9B48CF3D}"/>
    <cellStyle name="Normal 4 5 2 2 3 2 3" xfId="12146" xr:uid="{4B085F41-08B4-4921-9306-0A37EB0AF2C5}"/>
    <cellStyle name="Normal 4 5 2 2 3 2 3 2" xfId="22526" xr:uid="{EB117C4D-BCAC-4C76-B3F6-79B66B8993B4}"/>
    <cellStyle name="Normal 4 5 2 2 3 2 4" xfId="26028" xr:uid="{B3F1682C-B58B-4F7B-9F3D-74263D292ABA}"/>
    <cellStyle name="Normal 4 5 2 2 3 2 5" xfId="16860" xr:uid="{D6B3FA64-94BE-402C-BB86-C7993554070A}"/>
    <cellStyle name="Normal 4 5 2 2 3 3" xfId="6421" xr:uid="{5D6D05FC-D0CA-4C56-BAD2-CA5C978CA780}"/>
    <cellStyle name="Normal 4 5 2 2 3 3 2" xfId="26714" xr:uid="{E2CA73D3-3870-41C5-A03B-CC41F8E2DA6E}"/>
    <cellStyle name="Normal 4 5 2 2 3 3 3" xfId="15990" xr:uid="{29D8A29D-7E64-4EA9-9528-D0F4D5EAA5CB}"/>
    <cellStyle name="Normal 4 5 2 2 3 4" xfId="8443" xr:uid="{F0E8D58E-5344-4E20-9372-6C93F92B2146}"/>
    <cellStyle name="Normal 4 5 2 2 3 4 2" xfId="18823" xr:uid="{27A8C04E-8DC4-4EE2-BB1E-2AEF5B1E16C1}"/>
    <cellStyle name="Normal 4 5 2 2 3 5" xfId="11276" xr:uid="{B7FFCAE5-5548-4065-97EF-997CE04E62F1}"/>
    <cellStyle name="Normal 4 5 2 2 3 5 2" xfId="21656" xr:uid="{1E8AE756-E401-42AB-B3D3-BC8125FA3A3E}"/>
    <cellStyle name="Normal 4 5 2 2 3 6" xfId="23297" xr:uid="{550288F8-7D60-4E23-9FEF-C72139F89487}"/>
    <cellStyle name="Normal 4 5 2 2 3 7" xfId="13929" xr:uid="{36AF86DA-92CA-4F5F-A5AA-A6C7EF40C8D0}"/>
    <cellStyle name="Normal 4 5 2 2 4" xfId="3362" xr:uid="{00000000-0005-0000-0000-00006E060000}"/>
    <cellStyle name="Normal 4 5 2 2 4 2" xfId="6419" xr:uid="{CD83A63A-1FFB-48A3-A5DE-2D94ACA440B6}"/>
    <cellStyle name="Normal 4 5 2 2 4 2 2" xfId="27853" xr:uid="{54548210-F9F5-4602-BD11-4984616A93E4}"/>
    <cellStyle name="Normal 4 5 2 2 4 2 3" xfId="15988" xr:uid="{8110A5F6-916F-4FD4-A60D-45568431B32A}"/>
    <cellStyle name="Normal 4 5 2 2 4 3" xfId="8441" xr:uid="{E0961122-8F68-4881-9183-7F705686D820}"/>
    <cellStyle name="Normal 4 5 2 2 4 3 2" xfId="18821" xr:uid="{FC938CFF-74C2-4051-98BE-3EEA45A5EC24}"/>
    <cellStyle name="Normal 4 5 2 2 4 4" xfId="11274" xr:uid="{111655AF-AE58-47F3-A4AD-AB796075E294}"/>
    <cellStyle name="Normal 4 5 2 2 4 4 2" xfId="21654" xr:uid="{BB70FE4F-2CB6-4C7C-AE5B-41648F4D565B}"/>
    <cellStyle name="Normal 4 5 2 2 4 5" xfId="25036" xr:uid="{A4ACC562-9D88-4446-97DF-68459C044C90}"/>
    <cellStyle name="Normal 4 5 2 2 4 6" xfId="13927" xr:uid="{15B98E35-58CB-46EB-9E15-D874394D2F3D}"/>
    <cellStyle name="Normal 4 5 2 2 5" xfId="2645" xr:uid="{00000000-0005-0000-0000-00006F060000}"/>
    <cellStyle name="Normal 4 5 2 2 5 2" xfId="5906" xr:uid="{1CBBE5B8-2179-443A-818B-CA9B82EF9375}"/>
    <cellStyle name="Normal 4 5 2 2 5 2 2" xfId="25868" xr:uid="{B87E1C25-8F25-44D1-9378-D84667DAE326}"/>
    <cellStyle name="Normal 4 5 2 2 5 2 3" xfId="15316" xr:uid="{345AB8E1-DE30-4CF1-B317-80BFA59C3620}"/>
    <cellStyle name="Normal 4 5 2 2 5 3" xfId="7769" xr:uid="{676A888C-7747-4326-BE4B-B6CA19088927}"/>
    <cellStyle name="Normal 4 5 2 2 5 3 2" xfId="18149" xr:uid="{F4A771CB-8EA8-4731-A993-49F9908CE8AF}"/>
    <cellStyle name="Normal 4 5 2 2 5 4" xfId="10602" xr:uid="{BEEF8A5C-90B7-4714-8664-ACF95091B647}"/>
    <cellStyle name="Normal 4 5 2 2 5 4 2" xfId="20982" xr:uid="{D7DDBACC-EB41-40DA-813D-BC1CB3771D23}"/>
    <cellStyle name="Normal 4 5 2 2 5 5" xfId="23115" xr:uid="{8B80382E-C38A-47FA-A5AF-6A30D1D83791}"/>
    <cellStyle name="Normal 4 5 2 2 5 6" xfId="13033" xr:uid="{61309A57-C24C-4900-8B50-03040D9E9E3A}"/>
    <cellStyle name="Normal 4 5 2 2 6" xfId="2374" xr:uid="{00000000-0005-0000-0000-00006A060000}"/>
    <cellStyle name="Normal 4 5 2 2 6 2" xfId="7500" xr:uid="{F5DDBCD1-A370-4BE4-ADF7-46BD5E7DD97F}"/>
    <cellStyle name="Normal 4 5 2 2 6 2 2" xfId="17880" xr:uid="{F453CDBF-C831-42A3-BFC3-C961D652161E}"/>
    <cellStyle name="Normal 4 5 2 2 6 3" xfId="10333" xr:uid="{860BBF6A-8155-4DE9-949D-80FEB27F3863}"/>
    <cellStyle name="Normal 4 5 2 2 6 3 2" xfId="20713" xr:uid="{8AE5DF16-29D6-4421-9F51-9317E93651F0}"/>
    <cellStyle name="Normal 4 5 2 2 6 4" xfId="23377" xr:uid="{DF3EB088-984B-417A-BB85-B384657AE050}"/>
    <cellStyle name="Normal 4 5 2 2 6 5" xfId="15047" xr:uid="{293FAE86-6E93-4DFD-A93B-E82E1E6422AC}"/>
    <cellStyle name="Normal 4 5 2 2 7" xfId="3925" xr:uid="{7E2B3D55-D6D0-4C09-B428-C3AD35411B83}"/>
    <cellStyle name="Normal 4 5 2 2 7 2" xfId="8756" xr:uid="{A650A9D6-C2AB-487C-ADB2-2CE5DE7F65AC}"/>
    <cellStyle name="Normal 4 5 2 2 7 2 2" xfId="19136" xr:uid="{3F3709B6-1FFE-4BDD-9910-F531057AF7F1}"/>
    <cellStyle name="Normal 4 5 2 2 7 3" xfId="11589" xr:uid="{470C3297-9168-421A-A970-7E70E99F9138}"/>
    <cellStyle name="Normal 4 5 2 2 7 3 2" xfId="21969" xr:uid="{AA8A2487-E093-4AFD-A277-EE1F5C962F5E}"/>
    <cellStyle name="Normal 4 5 2 2 7 4" xfId="16303" xr:uid="{2C93F13E-B605-4915-8773-D57DC68E5694}"/>
    <cellStyle name="Normal 4 5 2 2 8" xfId="5322" xr:uid="{CAF91BE3-2382-40FE-9F2E-80D1F470AEA1}"/>
    <cellStyle name="Normal 4 5 2 2 8 2" xfId="14620" xr:uid="{E082096E-F5A6-479A-8B05-758495EE71E3}"/>
    <cellStyle name="Normal 4 5 2 2 9" xfId="7073" xr:uid="{DF087704-CA16-4900-BF9B-2E6F667E0BEA}"/>
    <cellStyle name="Normal 4 5 2 2 9 2" xfId="17453" xr:uid="{B2E5202B-3541-4813-ADD1-48D3D22AFC0D}"/>
    <cellStyle name="Normal 4 5 2 3" xfId="1021" xr:uid="{00000000-0005-0000-0000-0000AF050000}"/>
    <cellStyle name="Normal 4 5 2 3 2" xfId="3365" xr:uid="{00000000-0005-0000-0000-000071060000}"/>
    <cellStyle name="Normal 4 5 2 3 2 2" xfId="6422" xr:uid="{459C8634-173F-4FA7-8F98-1D1FB39BDB13}"/>
    <cellStyle name="Normal 4 5 2 3 2 2 2" xfId="26712" xr:uid="{014981DB-CA37-4B50-9DC7-B2236888C132}"/>
    <cellStyle name="Normal 4 5 2 3 2 2 3" xfId="28205" xr:uid="{2287D21F-F269-4EDE-A5E9-9239AC3D462F}"/>
    <cellStyle name="Normal 4 5 2 3 2 2 4" xfId="15991" xr:uid="{13033BDD-4417-4546-8CFD-8638009AD7C8}"/>
    <cellStyle name="Normal 4 5 2 3 2 3" xfId="8444" xr:uid="{40D61485-F520-49B1-9C29-E069B765A44C}"/>
    <cellStyle name="Normal 4 5 2 3 2 3 2" xfId="28916" xr:uid="{E6E461C7-6D28-4E72-8949-A7E04526583A}"/>
    <cellStyle name="Normal 4 5 2 3 2 3 3" xfId="18824" xr:uid="{A3C05C27-2EDC-4FC4-8A78-2D6E14971659}"/>
    <cellStyle name="Normal 4 5 2 3 2 4" xfId="11277" xr:uid="{EA636CB6-32B7-450C-9E87-0CCC537034BA}"/>
    <cellStyle name="Normal 4 5 2 3 2 4 2" xfId="21657" xr:uid="{8341F538-F959-47F1-81DD-444AAB02536D}"/>
    <cellStyle name="Normal 4 5 2 3 2 5" xfId="23923" xr:uid="{CE4AC6F4-76E0-4F1C-B9A5-5E31E24684C3}"/>
    <cellStyle name="Normal 4 5 2 3 2 6" xfId="13930" xr:uid="{76ADFE17-F2FC-413F-8265-DF1E47501A2D}"/>
    <cellStyle name="Normal 4 5 2 3 3" xfId="2794" xr:uid="{00000000-0005-0000-0000-000072060000}"/>
    <cellStyle name="Normal 4 5 2 3 3 2" xfId="6011" xr:uid="{400D8516-E8C7-4321-B8DB-54514AC3D66C}"/>
    <cellStyle name="Normal 4 5 2 3 3 2 2" xfId="26348" xr:uid="{057C0257-4C3C-4E3B-801C-62361A39334D}"/>
    <cellStyle name="Normal 4 5 2 3 3 2 3" xfId="15464" xr:uid="{E8F3B38E-D972-406C-B8EB-8AF202F55272}"/>
    <cellStyle name="Normal 4 5 2 3 3 3" xfId="7917" xr:uid="{3A3DA035-EEE4-4D6C-8388-45D36777A705}"/>
    <cellStyle name="Normal 4 5 2 3 3 3 2" xfId="18297" xr:uid="{D53A0738-1DC9-45B6-BC04-1A735BF5253C}"/>
    <cellStyle name="Normal 4 5 2 3 3 4" xfId="10750" xr:uid="{3B260D01-0AEC-4BEC-AD71-C0FC7295E086}"/>
    <cellStyle name="Normal 4 5 2 3 3 4 2" xfId="21130" xr:uid="{84D30868-90AE-401A-8540-72E9ED39E07F}"/>
    <cellStyle name="Normal 4 5 2 3 3 5" xfId="24762" xr:uid="{6DD962BE-D982-4AA3-8D54-B11338C5AA27}"/>
    <cellStyle name="Normal 4 5 2 3 3 6" xfId="13255" xr:uid="{3CE8EF1E-53AE-466E-9903-35699626116A}"/>
    <cellStyle name="Normal 4 5 2 3 4" xfId="4200" xr:uid="{1BBE04BA-B312-41DF-8E4F-91CE866111F9}"/>
    <cellStyle name="Normal 4 5 2 3 4 2" xfId="8971" xr:uid="{8C0CCA2C-B560-4ABF-A070-379E56CB628F}"/>
    <cellStyle name="Normal 4 5 2 3 4 2 2" xfId="29055" xr:uid="{CBBEF2D0-1ACB-4FAA-9118-0988D24ACFA7}"/>
    <cellStyle name="Normal 4 5 2 3 4 2 3" xfId="19351" xr:uid="{F6C7C216-708E-4EFA-9CFD-5BF38621E0DB}"/>
    <cellStyle name="Normal 4 5 2 3 4 3" xfId="11804" xr:uid="{64CE70D4-A754-41B3-A960-A290C3878BF3}"/>
    <cellStyle name="Normal 4 5 2 3 4 3 2" xfId="22184" xr:uid="{4942E4E4-488E-4036-A981-3401653602CF}"/>
    <cellStyle name="Normal 4 5 2 3 4 4" xfId="23122" xr:uid="{9037FD61-653D-4558-825E-7AB8F20BDFF9}"/>
    <cellStyle name="Normal 4 5 2 3 4 5" xfId="16518" xr:uid="{B950B559-2C43-4BBF-BAF9-19C3D9A4D097}"/>
    <cellStyle name="Normal 4 5 2 3 5" xfId="5323" xr:uid="{E8C9F035-67B4-4D4E-BEFC-1A01562ADC02}"/>
    <cellStyle name="Normal 4 5 2 3 5 2" xfId="28102" xr:uid="{2B506E37-FFA8-4E02-BAA6-F1B68752E6DD}"/>
    <cellStyle name="Normal 4 5 2 3 5 3" xfId="14621" xr:uid="{B7FEE906-8681-416A-A08E-03393217D948}"/>
    <cellStyle name="Normal 4 5 2 3 6" xfId="7074" xr:uid="{FF80577F-0C14-415F-B02B-440809EF298E}"/>
    <cellStyle name="Normal 4 5 2 3 6 2" xfId="17454" xr:uid="{DCFAB2C2-192E-470A-BDA5-A15F0C6A1833}"/>
    <cellStyle name="Normal 4 5 2 3 7" xfId="9907" xr:uid="{35230ABF-FEB9-4A17-9B50-76B113473D69}"/>
    <cellStyle name="Normal 4 5 2 3 7 2" xfId="20287" xr:uid="{6DF26397-F749-4566-8724-3EAC1C0B5F21}"/>
    <cellStyle name="Normal 4 5 2 3 8" xfId="24272" xr:uid="{DEF51CA1-A777-4F59-AEA8-7F597CE65896}"/>
    <cellStyle name="Normal 4 5 2 3 9" xfId="12765" xr:uid="{F4CD9708-8509-49EF-9028-1858B70BD86E}"/>
    <cellStyle name="Normal 4 5 2 4" xfId="3366" xr:uid="{00000000-0005-0000-0000-000073060000}"/>
    <cellStyle name="Normal 4 5 2 4 2" xfId="4543" xr:uid="{D2E0A647-8B6B-484D-8EE5-B1FB6E1E52A5}"/>
    <cellStyle name="Normal 4 5 2 4 2 2" xfId="9314" xr:uid="{75B32AE0-920B-4E50-9E4B-443BB07783DE}"/>
    <cellStyle name="Normal 4 5 2 4 2 2 2" xfId="29291" xr:uid="{D8687BEB-7788-403F-A995-83E18A9367FE}"/>
    <cellStyle name="Normal 4 5 2 4 2 2 3" xfId="19694" xr:uid="{59100568-AC60-4A4C-A9CC-44EF4D006FA5}"/>
    <cellStyle name="Normal 4 5 2 4 2 3" xfId="12147" xr:uid="{894BA2BA-90E1-4317-A624-28764CE900B2}"/>
    <cellStyle name="Normal 4 5 2 4 2 3 2" xfId="22527" xr:uid="{82A5730E-C394-4437-BA7F-722AC2D07145}"/>
    <cellStyle name="Normal 4 5 2 4 2 4" xfId="25019" xr:uid="{D713E987-184A-413A-B836-C3B46E2666CF}"/>
    <cellStyle name="Normal 4 5 2 4 2 5" xfId="16861" xr:uid="{D933F60A-5A4E-4698-91E8-20233232B81F}"/>
    <cellStyle name="Normal 4 5 2 4 3" xfId="6423" xr:uid="{983D88EE-DF78-4F1B-83D8-DC36886EF344}"/>
    <cellStyle name="Normal 4 5 2 4 3 2" xfId="27519" xr:uid="{A6954AA8-0820-4173-BE56-4C426E4ECE2F}"/>
    <cellStyle name="Normal 4 5 2 4 3 3" xfId="15992" xr:uid="{F5992DB5-F890-4C29-B7BE-91756223422F}"/>
    <cellStyle name="Normal 4 5 2 4 4" xfId="8445" xr:uid="{50121966-DFAF-4303-B730-9406E0ED63E3}"/>
    <cellStyle name="Normal 4 5 2 4 4 2" xfId="18825" xr:uid="{4C0F9CDA-5884-4E28-B870-8DAC82B50996}"/>
    <cellStyle name="Normal 4 5 2 4 5" xfId="11278" xr:uid="{F532776D-2596-4BF2-A6EE-39E9B3A2C549}"/>
    <cellStyle name="Normal 4 5 2 4 5 2" xfId="21658" xr:uid="{D3AB1E21-DB7C-40F0-B25E-2B913D76A52B}"/>
    <cellStyle name="Normal 4 5 2 4 6" xfId="25024" xr:uid="{944C4AA1-0864-47DF-BF38-2010D49F015F}"/>
    <cellStyle name="Normal 4 5 2 4 7" xfId="13931" xr:uid="{89F49A4B-4346-4D42-8E10-799312E09AEF}"/>
    <cellStyle name="Normal 4 5 2 5" xfId="2943" xr:uid="{00000000-0005-0000-0000-000074060000}"/>
    <cellStyle name="Normal 4 5 2 5 2" xfId="6122" xr:uid="{2744C5C0-75C5-4713-BC0A-F01BAADDBA57}"/>
    <cellStyle name="Normal 4 5 2 5 2 2" xfId="27368" xr:uid="{FC4C0F38-2B2C-4837-A1DA-BEF2D68B0720}"/>
    <cellStyle name="Normal 4 5 2 5 2 3" xfId="28357" xr:uid="{40DFC500-5AA3-4A15-9614-05182B12FC67}"/>
    <cellStyle name="Normal 4 5 2 5 2 4" xfId="15600" xr:uid="{77C204C5-CCBA-4322-A4BF-6B2C917B659C}"/>
    <cellStyle name="Normal 4 5 2 5 3" xfId="8053" xr:uid="{A2BE1429-F9BC-4D60-A195-C274BBBBACE0}"/>
    <cellStyle name="Normal 4 5 2 5 3 2" xfId="27517" xr:uid="{EEB7D116-4090-4B01-A5A0-E3B19006C968}"/>
    <cellStyle name="Normal 4 5 2 5 3 3" xfId="18433" xr:uid="{5C80B42C-1955-4E42-8F61-F75CCEAFD189}"/>
    <cellStyle name="Normal 4 5 2 5 4" xfId="10886" xr:uid="{8C22F40A-C5D8-44A4-AED1-028559AEB72C}"/>
    <cellStyle name="Normal 4 5 2 5 4 2" xfId="21266" xr:uid="{90631456-16A4-48B0-A410-5FCA7318B9C2}"/>
    <cellStyle name="Normal 4 5 2 5 5" xfId="23793" xr:uid="{62B9C0EA-202A-4492-81AA-215BEC066F55}"/>
    <cellStyle name="Normal 4 5 2 5 6" xfId="13463" xr:uid="{7C28B4C5-3FCA-4F98-B5BB-5B6EEB327288}"/>
    <cellStyle name="Normal 4 5 2 6" xfId="2543" xr:uid="{00000000-0005-0000-0000-000075060000}"/>
    <cellStyle name="Normal 4 5 2 6 2" xfId="5814" xr:uid="{5986A24A-3267-44F7-BDFA-37391523A0FF}"/>
    <cellStyle name="Normal 4 5 2 6 2 2" xfId="27973" xr:uid="{3A4835A5-C5F7-468B-A642-C7D071561171}"/>
    <cellStyle name="Normal 4 5 2 6 2 3" xfId="15214" xr:uid="{7C4775D2-24AD-4EAA-85A9-BD50BD163413}"/>
    <cellStyle name="Normal 4 5 2 6 3" xfId="7667" xr:uid="{436CBBD9-8020-4EEC-B6DD-0911D57FF9E3}"/>
    <cellStyle name="Normal 4 5 2 6 3 2" xfId="18047" xr:uid="{FF9CBDD4-2A00-48C9-8FAE-F1013466C211}"/>
    <cellStyle name="Normal 4 5 2 6 4" xfId="10500" xr:uid="{FF77A2ED-2A16-46EF-B1A4-178BBD7F2FDB}"/>
    <cellStyle name="Normal 4 5 2 6 4 2" xfId="20880" xr:uid="{D4971610-CD2E-4D89-9CD5-F79318FEB2CE}"/>
    <cellStyle name="Normal 4 5 2 6 5" xfId="23151" xr:uid="{310123C0-F71E-414D-B200-08ED6D598F4B}"/>
    <cellStyle name="Normal 4 5 2 6 6" xfId="12930" xr:uid="{C0662821-CD8B-45D1-A046-854C09043DA1}"/>
    <cellStyle name="Normal 4 5 2 7" xfId="2237" xr:uid="{00000000-0005-0000-0000-000069060000}"/>
    <cellStyle name="Normal 4 5 2 7 2" xfId="7363" xr:uid="{28FE7E03-AD46-4741-A7FC-A676B678967A}"/>
    <cellStyle name="Normal 4 5 2 7 2 2" xfId="17743" xr:uid="{139A849F-7CFF-45E6-9FFD-CE714C088692}"/>
    <cellStyle name="Normal 4 5 2 7 3" xfId="10196" xr:uid="{2173FA89-6B46-4218-B70F-152B78916DF5}"/>
    <cellStyle name="Normal 4 5 2 7 3 2" xfId="20576" xr:uid="{75A2AA50-3592-490A-AF97-366D825E3B28}"/>
    <cellStyle name="Normal 4 5 2 7 4" xfId="23206" xr:uid="{D29F9E26-F9BE-4CD8-BE8C-62F0E5D26E59}"/>
    <cellStyle name="Normal 4 5 2 7 5" xfId="14910" xr:uid="{B891686C-B505-442D-BAC8-21228870E711}"/>
    <cellStyle name="Normal 4 5 2 8" xfId="3995" xr:uid="{E629CDDD-B813-4D71-807C-07FDC78629DF}"/>
    <cellStyle name="Normal 4 5 2 8 2" xfId="8818" xr:uid="{5D54BAB1-67C3-4710-AA67-8A6221137546}"/>
    <cellStyle name="Normal 4 5 2 8 2 2" xfId="19198" xr:uid="{1A57B2EE-5F55-4B87-9DE1-E0E3E445277B}"/>
    <cellStyle name="Normal 4 5 2 8 3" xfId="11651" xr:uid="{05572E02-0B75-4D1E-8E13-82C2E4DC02ED}"/>
    <cellStyle name="Normal 4 5 2 8 3 2" xfId="22031" xr:uid="{C058CAE0-4D4F-4D35-B4C2-74E1FD69A372}"/>
    <cellStyle name="Normal 4 5 2 8 4" xfId="16365" xr:uid="{192B4CD1-614C-44AD-95D8-C6E8AAF67198}"/>
    <cellStyle name="Normal 4 5 2 9" xfId="5321" xr:uid="{93AF8565-2114-4AB8-9876-2498C27D9664}"/>
    <cellStyle name="Normal 4 5 2 9 2" xfId="14619" xr:uid="{D40FF11D-13DB-426F-8633-5700B906C03C}"/>
    <cellStyle name="Normal 4 5 3" xfId="1022" xr:uid="{00000000-0005-0000-0000-0000B0050000}"/>
    <cellStyle name="Normal 4 5 3 10" xfId="9908" xr:uid="{C2AB3C88-B4D7-40DD-9379-8DA92DC41E3F}"/>
    <cellStyle name="Normal 4 5 3 10 2" xfId="20288" xr:uid="{D6FEA916-69B3-43D5-BD39-069339D93CF8}"/>
    <cellStyle name="Normal 4 5 3 11" xfId="23558" xr:uid="{14E72F27-0EBF-4CC1-A22C-453E4D7BA1BE}"/>
    <cellStyle name="Normal 4 5 3 12" xfId="12606" xr:uid="{C04F5E53-07FE-4D1D-BA93-92A7622E5671}"/>
    <cellStyle name="Normal 4 5 3 2" xfId="2796" xr:uid="{00000000-0005-0000-0000-000077060000}"/>
    <cellStyle name="Normal 4 5 3 2 2" xfId="3368" xr:uid="{00000000-0005-0000-0000-000078060000}"/>
    <cellStyle name="Normal 4 5 3 2 2 2" xfId="6425" xr:uid="{CDDD6384-D4EA-4EA1-8AF3-B22C1319784C}"/>
    <cellStyle name="Normal 4 5 3 2 2 2 2" xfId="27035" xr:uid="{47718808-69D2-44BB-B6B5-62AF05398240}"/>
    <cellStyle name="Normal 4 5 3 2 2 2 3" xfId="26022" xr:uid="{E50F255F-8400-46BD-A4E4-C149E4D49D5B}"/>
    <cellStyle name="Normal 4 5 3 2 2 2 4" xfId="15994" xr:uid="{6D2B7213-828E-4619-B9F3-D70C355E9B51}"/>
    <cellStyle name="Normal 4 5 3 2 2 3" xfId="8447" xr:uid="{3350974A-82A5-42D5-8A32-C89687AA424F}"/>
    <cellStyle name="Normal 4 5 3 2 2 3 2" xfId="28917" xr:uid="{329F68BD-C226-49FF-8344-A0B9B3AA855A}"/>
    <cellStyle name="Normal 4 5 3 2 2 3 3" xfId="18827" xr:uid="{1CB9FBE1-4FEF-432E-9AD9-962B501B277D}"/>
    <cellStyle name="Normal 4 5 3 2 2 4" xfId="11280" xr:uid="{B7203EA3-5441-4CE2-83E4-AEDA06983B0C}"/>
    <cellStyle name="Normal 4 5 3 2 2 4 2" xfId="21660" xr:uid="{3EF7E2BC-84C1-45B1-AF06-39A02C2A1AFA}"/>
    <cellStyle name="Normal 4 5 3 2 2 5" xfId="23370" xr:uid="{E9F2DCF3-D677-45D0-9FB0-2130CF05C61F}"/>
    <cellStyle name="Normal 4 5 3 2 2 6" xfId="13933" xr:uid="{C6C8432E-61CB-400A-B4F9-A8ABB02ABA66}"/>
    <cellStyle name="Normal 4 5 3 2 3" xfId="4347" xr:uid="{A37089E4-C760-4D54-9BCC-60B110A38149}"/>
    <cellStyle name="Normal 4 5 3 2 3 2" xfId="9118" xr:uid="{9BC4DA4B-FC10-4819-8AA3-C70EE0DB1A02}"/>
    <cellStyle name="Normal 4 5 3 2 3 2 2" xfId="29161" xr:uid="{A2279844-75AF-4F2D-B8A7-437A9CF27E6B}"/>
    <cellStyle name="Normal 4 5 3 2 3 2 3" xfId="19498" xr:uid="{BA1D082C-F915-4E86-ACB0-4D7152133CDC}"/>
    <cellStyle name="Normal 4 5 3 2 3 3" xfId="11951" xr:uid="{AC170593-1E44-4D79-9C04-59B3C7464D98}"/>
    <cellStyle name="Normal 4 5 3 2 3 3 2" xfId="22331" xr:uid="{8B2FA5CB-B576-4D9B-8B95-FB3C1B17E2D8}"/>
    <cellStyle name="Normal 4 5 3 2 3 4" xfId="24944" xr:uid="{EE8082B8-E8C8-4F16-A431-3BF33F466BA4}"/>
    <cellStyle name="Normal 4 5 3 2 3 5" xfId="16665" xr:uid="{E0D545DC-D036-42AF-82A6-A474358E058F}"/>
    <cellStyle name="Normal 4 5 3 2 4" xfId="6013" xr:uid="{46DC8AD1-A778-4A9B-B266-465C1F6E965B}"/>
    <cellStyle name="Normal 4 5 3 2 4 2" xfId="28207" xr:uid="{C5352B8D-2D4C-4A94-995D-3C2B527636C9}"/>
    <cellStyle name="Normal 4 5 3 2 4 3" xfId="15466" xr:uid="{6242F917-36F3-4071-86C8-B3B61B2199C9}"/>
    <cellStyle name="Normal 4 5 3 2 5" xfId="7919" xr:uid="{ADD9E9B6-DF64-4CEE-960E-3D57D32A6A47}"/>
    <cellStyle name="Normal 4 5 3 2 5 2" xfId="18299" xr:uid="{A6182F69-0633-467E-9C16-FCC5887F5846}"/>
    <cellStyle name="Normal 4 5 3 2 6" xfId="10752" xr:uid="{9B3B9507-35B2-4C6F-A081-90707E0F1F50}"/>
    <cellStyle name="Normal 4 5 3 2 6 2" xfId="21132" xr:uid="{3EDE4003-8002-4D57-ADFD-C8FC42B87326}"/>
    <cellStyle name="Normal 4 5 3 2 7" xfId="23117" xr:uid="{9214831E-63EB-4F9B-8C37-001619DFF200}"/>
    <cellStyle name="Normal 4 5 3 2 8" xfId="13257" xr:uid="{FDD54B08-2957-4F4A-9D51-84AA185B23C0}"/>
    <cellStyle name="Normal 4 5 3 3" xfId="3369" xr:uid="{00000000-0005-0000-0000-000079060000}"/>
    <cellStyle name="Normal 4 5 3 3 2" xfId="4544" xr:uid="{A4BB8FCD-A516-4B8F-9FD5-C02633F3C41E}"/>
    <cellStyle name="Normal 4 5 3 3 2 2" xfId="9315" xr:uid="{65762DF2-16C9-4A1A-AE53-3A9D22630157}"/>
    <cellStyle name="Normal 4 5 3 3 2 2 2" xfId="29292" xr:uid="{80807EDB-C4A0-4C78-9063-146F367F8D4C}"/>
    <cellStyle name="Normal 4 5 3 3 2 2 3" xfId="19695" xr:uid="{02ADD01E-9B8A-4F56-9A26-642AAA4D2B33}"/>
    <cellStyle name="Normal 4 5 3 3 2 3" xfId="12148" xr:uid="{C80691F1-2334-4321-8D18-251F439DD494}"/>
    <cellStyle name="Normal 4 5 3 3 2 3 2" xfId="22528" xr:uid="{2F889955-AA65-4881-BBFD-860DE60993DC}"/>
    <cellStyle name="Normal 4 5 3 3 2 4" xfId="23488" xr:uid="{3C8BB0E9-8267-4FDE-906A-29C20B22F8D2}"/>
    <cellStyle name="Normal 4 5 3 3 2 5" xfId="16862" xr:uid="{8DD6D398-9E33-42CC-A6CE-6741A5213352}"/>
    <cellStyle name="Normal 4 5 3 3 3" xfId="6426" xr:uid="{04605D07-819B-4931-A888-86D2BBB822DE}"/>
    <cellStyle name="Normal 4 5 3 3 3 2" xfId="27371" xr:uid="{51F70EB8-F14F-429C-BA73-AB6E1AC9A64E}"/>
    <cellStyle name="Normal 4 5 3 3 3 3" xfId="15995" xr:uid="{39445E8F-35DC-4CA0-B413-8EA55E918A8D}"/>
    <cellStyle name="Normal 4 5 3 3 4" xfId="8448" xr:uid="{51FAD66A-6840-4746-9F75-BC02A246452D}"/>
    <cellStyle name="Normal 4 5 3 3 4 2" xfId="18828" xr:uid="{B7429266-C428-4494-A399-EE860F13549F}"/>
    <cellStyle name="Normal 4 5 3 3 5" xfId="11281" xr:uid="{D2ED3D46-00C4-4A38-A158-B65142EC9065}"/>
    <cellStyle name="Normal 4 5 3 3 5 2" xfId="21661" xr:uid="{530C4BBB-824C-49F0-A9DC-DB10B354F7CC}"/>
    <cellStyle name="Normal 4 5 3 3 6" xfId="22882" xr:uid="{1C341B25-BD3F-41B0-B7EE-8DFA4F6E1CEA}"/>
    <cellStyle name="Normal 4 5 3 3 7" xfId="13934" xr:uid="{7CF23737-597D-4A42-A2B8-BAAB5597C0DC}"/>
    <cellStyle name="Normal 4 5 3 4" xfId="3367" xr:uid="{00000000-0005-0000-0000-00007A060000}"/>
    <cellStyle name="Normal 4 5 3 4 2" xfId="6424" xr:uid="{3B5BE5A0-FE42-4104-8BA0-6887C298DC19}"/>
    <cellStyle name="Normal 4 5 3 4 2 2" xfId="26747" xr:uid="{143F4099-0362-4499-81BD-AC03DC35B8F0}"/>
    <cellStyle name="Normal 4 5 3 4 2 3" xfId="15993" xr:uid="{4FE40EE6-7168-4E83-98D2-0664591EE9DF}"/>
    <cellStyle name="Normal 4 5 3 4 3" xfId="8446" xr:uid="{CC9B6CF3-EC75-481E-944B-E23CF2B12C38}"/>
    <cellStyle name="Normal 4 5 3 4 3 2" xfId="18826" xr:uid="{F0DB8B7F-4AED-4334-BD3E-0BBC9D40E83B}"/>
    <cellStyle name="Normal 4 5 3 4 4" xfId="11279" xr:uid="{B21DA2A6-4EDC-4D97-A93A-56CB47644E05}"/>
    <cellStyle name="Normal 4 5 3 4 4 2" xfId="21659" xr:uid="{F6E1F950-E577-4949-B354-057561187360}"/>
    <cellStyle name="Normal 4 5 3 4 5" xfId="24617" xr:uid="{E53C5F61-2C38-4EB3-B244-E079DB1AA7D5}"/>
    <cellStyle name="Normal 4 5 3 4 6" xfId="13932" xr:uid="{8266669C-C74A-4B7F-A416-9556F42899E8}"/>
    <cellStyle name="Normal 4 5 3 5" xfId="2586" xr:uid="{00000000-0005-0000-0000-00007B060000}"/>
    <cellStyle name="Normal 4 5 3 5 2" xfId="5850" xr:uid="{8CA30565-C8A5-499F-81EB-C994E3E26CEE}"/>
    <cellStyle name="Normal 4 5 3 5 2 2" xfId="27403" xr:uid="{8A1E56C1-E235-45ED-B0BD-EC133C950A3B}"/>
    <cellStyle name="Normal 4 5 3 5 2 3" xfId="15257" xr:uid="{37F6C1BB-08F0-44A1-9E20-6BC7914D6BE8}"/>
    <cellStyle name="Normal 4 5 3 5 3" xfId="7710" xr:uid="{50692379-D91D-4C07-9DE9-BE085C0335BE}"/>
    <cellStyle name="Normal 4 5 3 5 3 2" xfId="18090" xr:uid="{C877F4E8-7A38-4352-8699-FCC053A57F58}"/>
    <cellStyle name="Normal 4 5 3 5 4" xfId="10543" xr:uid="{15446674-6301-48C8-9CB0-2EA325897001}"/>
    <cellStyle name="Normal 4 5 3 5 4 2" xfId="20923" xr:uid="{37BDA2F8-A64F-4002-A7DD-8B4F2804EB6B}"/>
    <cellStyle name="Normal 4 5 3 5 5" xfId="22973" xr:uid="{E6CC10CC-52FD-46AC-8D1F-4DD7F00D1514}"/>
    <cellStyle name="Normal 4 5 3 5 6" xfId="12973" xr:uid="{3B6D2ED0-900B-4492-8078-22C0B1BCF264}"/>
    <cellStyle name="Normal 4 5 3 6" xfId="2373" xr:uid="{00000000-0005-0000-0000-000076060000}"/>
    <cellStyle name="Normal 4 5 3 6 2" xfId="7499" xr:uid="{58506A69-CFA6-43BA-B90F-1F6DE4551B15}"/>
    <cellStyle name="Normal 4 5 3 6 2 2" xfId="17879" xr:uid="{67F92608-0627-42DC-A26E-011E7DB9BA0B}"/>
    <cellStyle name="Normal 4 5 3 6 3" xfId="10332" xr:uid="{5F4B949F-1C47-433B-8FCF-AC8CD7996BB9}"/>
    <cellStyle name="Normal 4 5 3 6 3 2" xfId="20712" xr:uid="{906D78E2-EAE7-4162-BFD2-15DE8D0F865C}"/>
    <cellStyle name="Normal 4 5 3 6 4" xfId="24345" xr:uid="{E56095CB-0FD6-47CE-9FFB-5D7B2BCE14C0}"/>
    <cellStyle name="Normal 4 5 3 6 5" xfId="15046" xr:uid="{F79FCD76-54CF-4281-83CD-A03A535328F4}"/>
    <cellStyle name="Normal 4 5 3 7" xfId="3916" xr:uid="{06D6F7B0-88A1-4FDA-8A5F-40FAE895E25D}"/>
    <cellStyle name="Normal 4 5 3 7 2" xfId="8747" xr:uid="{8C74A894-709E-4754-BFB5-5F7D9FF716F4}"/>
    <cellStyle name="Normal 4 5 3 7 2 2" xfId="19127" xr:uid="{0DDC1B0B-9292-4631-82B1-91D20E242ECA}"/>
    <cellStyle name="Normal 4 5 3 7 3" xfId="11580" xr:uid="{D276F419-BF9B-4084-A51A-24B3258A579C}"/>
    <cellStyle name="Normal 4 5 3 7 3 2" xfId="21960" xr:uid="{9843EC8B-BA8B-4292-9ECD-ED7BD7DC45BE}"/>
    <cellStyle name="Normal 4 5 3 7 4" xfId="16294" xr:uid="{777C31E9-A830-4EF1-AD59-0E59428A5CB7}"/>
    <cellStyle name="Normal 4 5 3 8" xfId="5324" xr:uid="{93F95F2E-482A-4836-8938-B5C31F660364}"/>
    <cellStyle name="Normal 4 5 3 8 2" xfId="14622" xr:uid="{DB3D4FCF-F1EF-42C4-A98E-86FEC5CF11D4}"/>
    <cellStyle name="Normal 4 5 3 9" xfId="7075" xr:uid="{B5063EEE-FC94-4CBE-A8AD-3A41213A7627}"/>
    <cellStyle name="Normal 4 5 3 9 2" xfId="17455" xr:uid="{0AD4AEF5-C9EE-4A09-B9B4-83B4A0D2A573}"/>
    <cellStyle name="Normal 4 5 4" xfId="1023" xr:uid="{00000000-0005-0000-0000-0000B1050000}"/>
    <cellStyle name="Normal 4 5 4 2" xfId="3370" xr:uid="{00000000-0005-0000-0000-00007D060000}"/>
    <cellStyle name="Normal 4 5 4 2 2" xfId="6427" xr:uid="{F531157A-8A64-42AD-AB38-367C0467017D}"/>
    <cellStyle name="Normal 4 5 4 2 2 2" xfId="24465" xr:uid="{B3D47B1A-51C4-46BC-B691-5C33A014E6D4}"/>
    <cellStyle name="Normal 4 5 4 2 2 3" xfId="26583" xr:uid="{C253BFE2-5027-412F-B218-E93582380519}"/>
    <cellStyle name="Normal 4 5 4 2 2 4" xfId="15996" xr:uid="{967B74A0-774A-48C8-A3C3-EE0F4881CD60}"/>
    <cellStyle name="Normal 4 5 4 2 3" xfId="8449" xr:uid="{4608D409-D28F-4C57-A452-F3B6B05C59D0}"/>
    <cellStyle name="Normal 4 5 4 2 3 2" xfId="28918" xr:uid="{5E4706F0-DD60-4F70-8867-F1F0D1436203}"/>
    <cellStyle name="Normal 4 5 4 2 3 3" xfId="18829" xr:uid="{05511378-9591-44A6-99D5-436A7B51C350}"/>
    <cellStyle name="Normal 4 5 4 2 4" xfId="11282" xr:uid="{1C2F02AD-0D79-453B-8623-F1824FCA615E}"/>
    <cellStyle name="Normal 4 5 4 2 4 2" xfId="21662" xr:uid="{FDC49964-05F1-46FF-8D38-5C337274A0A5}"/>
    <cellStyle name="Normal 4 5 4 2 5" xfId="24103" xr:uid="{328E76FF-8BA1-46E4-86D9-CE673D7A12B9}"/>
    <cellStyle name="Normal 4 5 4 2 6" xfId="13935" xr:uid="{EEB5AF47-5AB2-43F8-85D6-716D9CBCCEE8}"/>
    <cellStyle name="Normal 4 5 4 3" xfId="2793" xr:uid="{00000000-0005-0000-0000-00007E060000}"/>
    <cellStyle name="Normal 4 5 4 3 2" xfId="6010" xr:uid="{F6AD08A0-96EC-440C-9AB6-9D9E39FE0DC4}"/>
    <cellStyle name="Normal 4 5 4 3 2 2" xfId="27431" xr:uid="{650275E6-7018-49FE-A978-E0C83CCC0AD9}"/>
    <cellStyle name="Normal 4 5 4 3 2 3" xfId="15463" xr:uid="{33431AFC-DDFD-48AE-B90D-5EC13EECDEF7}"/>
    <cellStyle name="Normal 4 5 4 3 3" xfId="7916" xr:uid="{F4B719A7-0708-449D-A5BB-ED35762B8AD3}"/>
    <cellStyle name="Normal 4 5 4 3 3 2" xfId="18296" xr:uid="{995D6AC7-C01E-4BAC-9742-19DE13A75250}"/>
    <cellStyle name="Normal 4 5 4 3 4" xfId="10749" xr:uid="{4EEA8DBB-3E22-49B4-86BF-6A81EFACD9FB}"/>
    <cellStyle name="Normal 4 5 4 3 4 2" xfId="21129" xr:uid="{2E25CABE-E320-4D74-8C85-82664600F774}"/>
    <cellStyle name="Normal 4 5 4 3 5" xfId="23094" xr:uid="{AA11B069-EA2A-4668-A7B6-F5ECF714A43F}"/>
    <cellStyle name="Normal 4 5 4 3 6" xfId="13254" xr:uid="{9750CDEC-06B1-4C19-9948-01DBBBDED92F}"/>
    <cellStyle name="Normal 4 5 4 4" xfId="4199" xr:uid="{1645401E-F3F5-499C-937A-D575F5ECD0AA}"/>
    <cellStyle name="Normal 4 5 4 4 2" xfId="8970" xr:uid="{0E6992F0-99C0-4977-AD8D-3395200AD305}"/>
    <cellStyle name="Normal 4 5 4 4 2 2" xfId="29054" xr:uid="{97B7D4EB-0199-4532-9965-1BB565797835}"/>
    <cellStyle name="Normal 4 5 4 4 2 3" xfId="19350" xr:uid="{A42B2B0B-22BB-46E0-BD4E-28ECEBB7D5B3}"/>
    <cellStyle name="Normal 4 5 4 4 3" xfId="11803" xr:uid="{7C2F02D2-678D-4BEF-BBFA-BBF4BDF3F8BA}"/>
    <cellStyle name="Normal 4 5 4 4 3 2" xfId="22183" xr:uid="{33BA402A-475D-403F-8FAC-1503C6D735EC}"/>
    <cellStyle name="Normal 4 5 4 4 4" xfId="23079" xr:uid="{4E375AF9-F0C9-4BC5-82B5-4EC7130621D2}"/>
    <cellStyle name="Normal 4 5 4 4 5" xfId="16517" xr:uid="{63A5E80F-9A87-45C6-BD04-1DA7C178BD4B}"/>
    <cellStyle name="Normal 4 5 4 5" xfId="5325" xr:uid="{597FCC5F-6ACB-4CBA-B673-3ED675AD1915}"/>
    <cellStyle name="Normal 4 5 4 5 2" xfId="28221" xr:uid="{B33BE7A2-09B2-450E-B19D-FECEAC5557B9}"/>
    <cellStyle name="Normal 4 5 4 5 3" xfId="14623" xr:uid="{2B05A4D0-AA97-4EC9-8F7A-17C3998C94FB}"/>
    <cellStyle name="Normal 4 5 4 6" xfId="7076" xr:uid="{757A1225-C23F-47F8-95B9-F8311BE49047}"/>
    <cellStyle name="Normal 4 5 4 6 2" xfId="17456" xr:uid="{98F37E42-1A29-470C-9116-A5404DBF1E4C}"/>
    <cellStyle name="Normal 4 5 4 7" xfId="9909" xr:uid="{FC781E71-4D27-4251-B981-1041BA33DD64}"/>
    <cellStyle name="Normal 4 5 4 7 2" xfId="20289" xr:uid="{605493C5-F06D-43D7-8AE5-FE21B2FA985D}"/>
    <cellStyle name="Normal 4 5 4 8" xfId="23842" xr:uid="{DEE4D0D6-DDAA-47DD-B407-4B63FA530AB1}"/>
    <cellStyle name="Normal 4 5 4 9" xfId="12764" xr:uid="{0F3A30A5-CAF6-4F9B-BDFF-2A7831AAE39D}"/>
    <cellStyle name="Normal 4 5 5" xfId="1024" xr:uid="{00000000-0005-0000-0000-0000B2050000}"/>
    <cellStyle name="Normal 4 5 5 2" xfId="4545" xr:uid="{E7906615-1A5F-4F5F-934B-349A841D2AFE}"/>
    <cellStyle name="Normal 4 5 5 2 2" xfId="9316" xr:uid="{A3029EBE-55A0-4222-869C-1FC4A98761CB}"/>
    <cellStyle name="Normal 4 5 5 2 2 2" xfId="29293" xr:uid="{345A85FA-BE7E-4055-960B-132753D3A999}"/>
    <cellStyle name="Normal 4 5 5 2 2 3" xfId="19696" xr:uid="{524577B2-A602-4A7B-8F62-D52F9266DADC}"/>
    <cellStyle name="Normal 4 5 5 2 3" xfId="12149" xr:uid="{56628441-C5E7-49A3-BFB0-AA576BF9735A}"/>
    <cellStyle name="Normal 4 5 5 2 3 2" xfId="22529" xr:uid="{246B1EAC-4FBF-4A92-8E7F-F20C5FE7E3BB}"/>
    <cellStyle name="Normal 4 5 5 2 4" xfId="24608" xr:uid="{80C73287-3944-4B55-A42C-6138875D6D1F}"/>
    <cellStyle name="Normal 4 5 5 2 5" xfId="16863" xr:uid="{D9BEFC78-FD4F-4A56-9F30-3A5454786AF5}"/>
    <cellStyle name="Normal 4 5 5 3" xfId="5326" xr:uid="{D6D78FE2-1BB5-404C-857A-CF014809247C}"/>
    <cellStyle name="Normal 4 5 5 3 2" xfId="26727" xr:uid="{121DF6EC-14E1-4BFB-8DA2-1285D002466D}"/>
    <cellStyle name="Normal 4 5 5 3 3" xfId="14624" xr:uid="{E140B0F9-CD58-450C-9751-70C636B0EFDC}"/>
    <cellStyle name="Normal 4 5 5 4" xfId="7077" xr:uid="{AE803436-D80B-4D57-B979-6621B8C71ED8}"/>
    <cellStyle name="Normal 4 5 5 4 2" xfId="17457" xr:uid="{FE8FCFAD-D612-458F-8111-9B172F8CDC8B}"/>
    <cellStyle name="Normal 4 5 5 5" xfId="9910" xr:uid="{09018AD2-7195-4BCD-A200-DB43248BB54A}"/>
    <cellStyle name="Normal 4 5 5 5 2" xfId="20290" xr:uid="{DEBBE446-73DC-42F4-A2CE-F06CE3F5CC13}"/>
    <cellStyle name="Normal 4 5 5 6" xfId="24109" xr:uid="{8295CE0F-969D-4DEC-B1FD-A2B0851FBB93}"/>
    <cellStyle name="Normal 4 5 5 7" xfId="13936" xr:uid="{ED9C66A4-C167-408D-A40E-CCD3909AAB32}"/>
    <cellStyle name="Normal 4 5 6" xfId="2942" xr:uid="{00000000-0005-0000-0000-000080060000}"/>
    <cellStyle name="Normal 4 5 6 2" xfId="6121" xr:uid="{8289F053-B125-4065-9B80-4CE1903DC934}"/>
    <cellStyle name="Normal 4 5 6 2 2" xfId="25632" xr:uid="{FB938224-4086-43FB-B5EE-CF78584A9791}"/>
    <cellStyle name="Normal 4 5 6 2 3" xfId="27490" xr:uid="{7D4C0B84-FFDD-489C-A5A5-322D84EA64AB}"/>
    <cellStyle name="Normal 4 5 6 2 4" xfId="15599" xr:uid="{F2DE9FFD-A9D0-4777-AABA-3933C92E408A}"/>
    <cellStyle name="Normal 4 5 6 3" xfId="8052" xr:uid="{97E97715-25E4-45DD-BBB9-7EE1D8D26A29}"/>
    <cellStyle name="Normal 4 5 6 3 2" xfId="28757" xr:uid="{481442CD-098A-4693-AEE9-B34E445C8564}"/>
    <cellStyle name="Normal 4 5 6 3 3" xfId="18432" xr:uid="{A4D5C3BA-C727-49AE-B674-1569EE4AEC46}"/>
    <cellStyle name="Normal 4 5 6 4" xfId="10885" xr:uid="{7FB32AF5-F084-47F5-9D59-1E96D73637F7}"/>
    <cellStyle name="Normal 4 5 6 4 2" xfId="21265" xr:uid="{0E26F104-831C-4146-BBFD-9B01FAAEB27F}"/>
    <cellStyle name="Normal 4 5 6 5" xfId="25563" xr:uid="{C740A216-2D57-4DC2-9D60-F28DEF7CFA53}"/>
    <cellStyle name="Normal 4 5 6 6" xfId="13462" xr:uid="{BEA4189C-BDE5-406D-8106-BAA681283927}"/>
    <cellStyle name="Normal 4 5 7" xfId="2483" xr:uid="{00000000-0005-0000-0000-000081060000}"/>
    <cellStyle name="Normal 4 5 7 2" xfId="5768" xr:uid="{D53AFC23-5220-4212-9169-92706A1A5E76}"/>
    <cellStyle name="Normal 4 5 7 2 2" xfId="28515" xr:uid="{FC06777D-9BE7-45DB-9AFF-1E1E2878CFF4}"/>
    <cellStyle name="Normal 4 5 7 2 3" xfId="15154" xr:uid="{1CF306E4-6761-4571-8151-7925ECDA9294}"/>
    <cellStyle name="Normal 4 5 7 3" xfId="7607" xr:uid="{40B0CBA3-1331-441F-A438-DCCE573111BC}"/>
    <cellStyle name="Normal 4 5 7 3 2" xfId="17987" xr:uid="{93D1D9F1-970E-4FB5-9F4E-9FCC5E03E973}"/>
    <cellStyle name="Normal 4 5 7 4" xfId="10440" xr:uid="{50C57C61-110F-482B-B2D6-9E74AAF3C889}"/>
    <cellStyle name="Normal 4 5 7 4 2" xfId="20820" xr:uid="{088DCA51-F8F7-45F3-8ADE-3690CA5A4DA9}"/>
    <cellStyle name="Normal 4 5 7 5" xfId="25071" xr:uid="{93913901-167A-4853-89BE-CD5C9E2D55BE}"/>
    <cellStyle name="Normal 4 5 7 6" xfId="12870" xr:uid="{D3A27890-A68A-480F-947A-55E902196E2B}"/>
    <cellStyle name="Normal 4 5 8" xfId="2177" xr:uid="{00000000-0005-0000-0000-000068060000}"/>
    <cellStyle name="Normal 4 5 8 2" xfId="7303" xr:uid="{291A5AB1-AC31-49A1-8203-9F51529AD636}"/>
    <cellStyle name="Normal 4 5 8 2 2" xfId="17683" xr:uid="{DE9FB33E-AB3A-47D6-90CB-2CBA608AEA40}"/>
    <cellStyle name="Normal 4 5 8 3" xfId="10136" xr:uid="{EC6E9979-1D68-42ED-BF78-07F100900E03}"/>
    <cellStyle name="Normal 4 5 8 3 2" xfId="20516" xr:uid="{DAF369CA-2D58-4AFD-A919-9EAD2C3CF720}"/>
    <cellStyle name="Normal 4 5 8 4" xfId="22893" xr:uid="{40973BC3-78C2-47D6-ABCC-E65DCBF39FB6}"/>
    <cellStyle name="Normal 4 5 8 5" xfId="14850" xr:uid="{ACAF7595-D900-400F-96B1-516EB766474D}"/>
    <cellStyle name="Normal 4 5 9" xfId="3994" xr:uid="{91D3A399-68E9-469C-8A0A-350305A8561B}"/>
    <cellStyle name="Normal 4 5 9 2" xfId="8817" xr:uid="{EF6897BD-557A-4A45-9F60-B014DCE4A927}"/>
    <cellStyle name="Normal 4 5 9 2 2" xfId="19197" xr:uid="{ACF224B1-ACA4-4ACA-8CC8-004E5D016286}"/>
    <cellStyle name="Normal 4 5 9 3" xfId="11650" xr:uid="{345967C5-DAE6-4233-A16F-747397CE158E}"/>
    <cellStyle name="Normal 4 5 9 3 2" xfId="22030" xr:uid="{97B64D74-B138-4706-A078-CCFD9F606C89}"/>
    <cellStyle name="Normal 4 5 9 4" xfId="16364" xr:uid="{E3E0A48C-0EE3-4A4F-984F-7C509E41F676}"/>
    <cellStyle name="Normal 4 6" xfId="1025" xr:uid="{00000000-0005-0000-0000-0000B3050000}"/>
    <cellStyle name="Normal 4 6 10" xfId="5327" xr:uid="{0C28CB16-68EA-42ED-BB70-906C37DC531A}"/>
    <cellStyle name="Normal 4 6 10 2" xfId="14625" xr:uid="{FF9121A2-83A1-4951-B51F-0ABD25335A2E}"/>
    <cellStyle name="Normal 4 6 11" xfId="7078" xr:uid="{33A56829-01D2-4684-9E7C-A90C663291F2}"/>
    <cellStyle name="Normal 4 6 11 2" xfId="17458" xr:uid="{722E9304-BBD0-4679-B3C2-65715E6CC4A7}"/>
    <cellStyle name="Normal 4 6 12" xfId="9911" xr:uid="{CD9E0B6E-51AE-4A65-BC1B-658D1E621266}"/>
    <cellStyle name="Normal 4 6 12 2" xfId="20291" xr:uid="{814F4D16-02C4-451E-9192-8C98D690B1DD}"/>
    <cellStyle name="Normal 4 6 13" xfId="23301" xr:uid="{62C3DB15-E4ED-45C7-9B52-8901B051FE55}"/>
    <cellStyle name="Normal 4 6 14" xfId="12414" xr:uid="{C633D6F3-9737-4C2E-B84E-2AC91B2C0E85}"/>
    <cellStyle name="Normal 4 6 2" xfId="1026" xr:uid="{00000000-0005-0000-0000-0000B4050000}"/>
    <cellStyle name="Normal 4 6 2 10" xfId="7079" xr:uid="{7A1A84C5-39EF-4122-B38A-C515D21A5FE6}"/>
    <cellStyle name="Normal 4 6 2 10 2" xfId="17459" xr:uid="{F468F3F2-39EF-423B-BEFD-55041D6A2BB3}"/>
    <cellStyle name="Normal 4 6 2 11" xfId="9912" xr:uid="{FCE9CA63-E303-4279-BCEB-BB1AFC702794}"/>
    <cellStyle name="Normal 4 6 2 11 2" xfId="20292" xr:uid="{C70D2436-8A40-40FD-96E2-2F6B5E428B92}"/>
    <cellStyle name="Normal 4 6 2 12" xfId="22693" xr:uid="{669146A1-A520-4013-8D63-08A79CDED512}"/>
    <cellStyle name="Normal 4 6 2 13" xfId="12474" xr:uid="{90241AAD-0CD6-41BC-A879-79AAE70544AC}"/>
    <cellStyle name="Normal 4 6 2 2" xfId="1027" xr:uid="{00000000-0005-0000-0000-0000B5050000}"/>
    <cellStyle name="Normal 4 6 2 2 10" xfId="13039" xr:uid="{6FA01EE3-F9F0-4984-AD38-5C094CD9AE5A}"/>
    <cellStyle name="Normal 4 6 2 2 2" xfId="2799" xr:uid="{00000000-0005-0000-0000-000085060000}"/>
    <cellStyle name="Normal 4 6 2 2 2 2" xfId="3373" xr:uid="{00000000-0005-0000-0000-000086060000}"/>
    <cellStyle name="Normal 4 6 2 2 2 2 2" xfId="6430" xr:uid="{46C1C465-1ECA-4F70-97B0-A5127B806E50}"/>
    <cellStyle name="Normal 4 6 2 2 2 2 2 2" xfId="25945" xr:uid="{EB53E93D-A7E3-4A0B-94AE-601D33B70F7C}"/>
    <cellStyle name="Normal 4 6 2 2 2 2 2 3" xfId="15999" xr:uid="{A9A08517-D890-449F-9AE8-DB3AC7156A4B}"/>
    <cellStyle name="Normal 4 6 2 2 2 2 3" xfId="8452" xr:uid="{FFD41181-32F6-4DB2-BDBA-22F84A18C731}"/>
    <cellStyle name="Normal 4 6 2 2 2 2 3 2" xfId="18832" xr:uid="{D5EEAA85-B873-42BB-A1D6-C3D692D98009}"/>
    <cellStyle name="Normal 4 6 2 2 2 2 4" xfId="11285" xr:uid="{AC591E7F-A936-47AE-8D97-8E58F0CC77C1}"/>
    <cellStyle name="Normal 4 6 2 2 2 2 4 2" xfId="21665" xr:uid="{ED92329A-0CDA-40FA-B99A-6DAE0049D0EE}"/>
    <cellStyle name="Normal 4 6 2 2 2 2 5" xfId="22710" xr:uid="{29DD1439-4647-45C0-A5BB-D8A53D8EA0C6}"/>
    <cellStyle name="Normal 4 6 2 2 2 2 6" xfId="13939" xr:uid="{117987FD-D06D-4E3F-B84D-C32959E27025}"/>
    <cellStyle name="Normal 4 6 2 2 2 3" xfId="4349" xr:uid="{D5DEB954-C0A1-4A31-8478-A8A05F96D4B8}"/>
    <cellStyle name="Normal 4 6 2 2 2 3 2" xfId="9120" xr:uid="{8EF489EF-50C0-43F1-B259-76B2B1811B71}"/>
    <cellStyle name="Normal 4 6 2 2 2 3 2 2" xfId="29163" xr:uid="{F317FB8D-F678-4CC8-9ACD-97F03CF0E5CB}"/>
    <cellStyle name="Normal 4 6 2 2 2 3 2 3" xfId="19500" xr:uid="{4C00B135-26C6-451D-9974-2C80BE207696}"/>
    <cellStyle name="Normal 4 6 2 2 2 3 3" xfId="11953" xr:uid="{14C4C8B8-24FD-4825-A155-75173C10E544}"/>
    <cellStyle name="Normal 4 6 2 2 2 3 3 2" xfId="22333" xr:uid="{329F8AF8-FF7C-4181-B235-DEEA3343C9B7}"/>
    <cellStyle name="Normal 4 6 2 2 2 3 4" xfId="25430" xr:uid="{B521D83F-449A-48BF-917B-E534CA576C87}"/>
    <cellStyle name="Normal 4 6 2 2 2 3 5" xfId="16667" xr:uid="{8102EE3F-FEE4-437B-8EB4-A477D4941138}"/>
    <cellStyle name="Normal 4 6 2 2 2 4" xfId="6016" xr:uid="{C783EF5B-C02D-4E1D-80B9-0CF81A0D89A1}"/>
    <cellStyle name="Normal 4 6 2 2 2 4 2" xfId="26085" xr:uid="{5846167A-769B-4FE7-BD08-54AB5BACF3C7}"/>
    <cellStyle name="Normal 4 6 2 2 2 4 3" xfId="15469" xr:uid="{41262F22-8D53-4A0B-AD9F-5619F796BB3D}"/>
    <cellStyle name="Normal 4 6 2 2 2 5" xfId="7922" xr:uid="{3C2C3F16-B06A-4716-A24E-76E03C1BD422}"/>
    <cellStyle name="Normal 4 6 2 2 2 5 2" xfId="18302" xr:uid="{DD8FE170-101B-42FD-A7F3-255F21271763}"/>
    <cellStyle name="Normal 4 6 2 2 2 6" xfId="10755" xr:uid="{735402AE-AA86-4645-BC87-5D037ED6794D}"/>
    <cellStyle name="Normal 4 6 2 2 2 6 2" xfId="21135" xr:uid="{0BAB771B-960F-4482-9C45-054D3D05C2CD}"/>
    <cellStyle name="Normal 4 6 2 2 2 7" xfId="24346" xr:uid="{4C301CF6-6B74-4665-92EC-864110B94E09}"/>
    <cellStyle name="Normal 4 6 2 2 2 8" xfId="13260" xr:uid="{7B9A48AF-8C5B-463E-91AD-FBC68180DEDF}"/>
    <cellStyle name="Normal 4 6 2 2 3" xfId="3374" xr:uid="{00000000-0005-0000-0000-000087060000}"/>
    <cellStyle name="Normal 4 6 2 2 3 2" xfId="4546" xr:uid="{BFCF5E32-216A-483A-AD55-2722FAC4318F}"/>
    <cellStyle name="Normal 4 6 2 2 3 2 2" xfId="9317" xr:uid="{BA7CAE72-2177-49EC-A9B2-BC87F4E70D4E}"/>
    <cellStyle name="Normal 4 6 2 2 3 2 2 2" xfId="19697" xr:uid="{7228007E-DC5B-44AE-AAE9-11E8B76A8BFF}"/>
    <cellStyle name="Normal 4 6 2 2 3 2 3" xfId="12150" xr:uid="{29DCCD41-7DE6-4377-9C16-0307B6B7E77A}"/>
    <cellStyle name="Normal 4 6 2 2 3 2 3 2" xfId="22530" xr:uid="{23C9BCEB-E65C-45F0-9F26-55E7B1D335CD}"/>
    <cellStyle name="Normal 4 6 2 2 3 2 4" xfId="27463" xr:uid="{021EF560-5E99-4968-9F1D-7509E16725F3}"/>
    <cellStyle name="Normal 4 6 2 2 3 2 5" xfId="16864" xr:uid="{D55ADE14-B7B1-4D41-9029-FDFC077556B0}"/>
    <cellStyle name="Normal 4 6 2 2 3 3" xfId="6431" xr:uid="{DD6B51D7-D03E-466E-BCF0-7778F96B21F9}"/>
    <cellStyle name="Normal 4 6 2 2 3 3 2" xfId="16000" xr:uid="{247704BE-F97F-4C13-8470-47A729758F75}"/>
    <cellStyle name="Normal 4 6 2 2 3 4" xfId="8453" xr:uid="{861ACCDF-A24B-4060-A0E3-8CD3E8CA9A52}"/>
    <cellStyle name="Normal 4 6 2 2 3 4 2" xfId="18833" xr:uid="{DD830CC8-3449-4E92-A65F-AD122329EA83}"/>
    <cellStyle name="Normal 4 6 2 2 3 5" xfId="11286" xr:uid="{2048C4C1-A745-48D0-8F53-7ECC9DC9EE58}"/>
    <cellStyle name="Normal 4 6 2 2 3 5 2" xfId="21666" xr:uid="{D983ABD9-A86E-40CF-9A2C-17BA76DB65F3}"/>
    <cellStyle name="Normal 4 6 2 2 3 6" xfId="23570" xr:uid="{2814C6B9-AF17-482E-BCAD-B9F62AA51F35}"/>
    <cellStyle name="Normal 4 6 2 2 3 7" xfId="13940" xr:uid="{F5739022-5223-406A-BA03-1C91FECBADEF}"/>
    <cellStyle name="Normal 4 6 2 2 4" xfId="3372" xr:uid="{00000000-0005-0000-0000-000088060000}"/>
    <cellStyle name="Normal 4 6 2 2 4 2" xfId="6429" xr:uid="{238C84E5-6F33-43AE-8C8A-00735DF97ECB}"/>
    <cellStyle name="Normal 4 6 2 2 4 2 2" xfId="27684" xr:uid="{217227E8-B500-43BA-A371-EF25835FC96C}"/>
    <cellStyle name="Normal 4 6 2 2 4 2 3" xfId="15998" xr:uid="{A5A40F7E-9E60-4856-B011-E6B594DEDD77}"/>
    <cellStyle name="Normal 4 6 2 2 4 3" xfId="8451" xr:uid="{7702EDA0-DDD6-4B61-A178-22E38269048C}"/>
    <cellStyle name="Normal 4 6 2 2 4 3 2" xfId="18831" xr:uid="{C549DCEC-4430-47E0-B2EC-44589FA07C0C}"/>
    <cellStyle name="Normal 4 6 2 2 4 4" xfId="11284" xr:uid="{AAC401BE-E29B-468C-9674-D73F6EEF4246}"/>
    <cellStyle name="Normal 4 6 2 2 4 4 2" xfId="21664" xr:uid="{01E2D04D-4996-4EBB-AF62-62703EAEF02D}"/>
    <cellStyle name="Normal 4 6 2 2 4 5" xfId="25573" xr:uid="{E1C4CBC8-9ED7-4382-BF6B-7BBCE7379DC1}"/>
    <cellStyle name="Normal 4 6 2 2 4 6" xfId="13938" xr:uid="{AB21AA70-4C29-4E40-82A6-27E05CEFD33C}"/>
    <cellStyle name="Normal 4 6 2 2 5" xfId="4241" xr:uid="{7BBC9497-82B0-4ADB-A7A3-2F1533CE31CC}"/>
    <cellStyle name="Normal 4 6 2 2 5 2" xfId="9012" xr:uid="{B9ED2CFE-69D1-4188-ADEF-5D6363C8360F}"/>
    <cellStyle name="Normal 4 6 2 2 5 2 2" xfId="29083" xr:uid="{7CE498E7-E51D-4A07-B524-3164CAB63061}"/>
    <cellStyle name="Normal 4 6 2 2 5 2 3" xfId="19392" xr:uid="{043CDCFB-1C20-4D1F-91C0-F42D8CEADAE4}"/>
    <cellStyle name="Normal 4 6 2 2 5 3" xfId="11845" xr:uid="{B5DE2472-92FD-4AD6-B80E-8F7054A7112C}"/>
    <cellStyle name="Normal 4 6 2 2 5 3 2" xfId="22225" xr:uid="{2C3B597A-756B-4D67-9D62-0C244C280664}"/>
    <cellStyle name="Normal 4 6 2 2 5 4" xfId="22887" xr:uid="{C6014893-A7C7-4A82-9CA3-CA61DA4F29D4}"/>
    <cellStyle name="Normal 4 6 2 2 5 5" xfId="16559" xr:uid="{4BB7572C-CABF-4AB6-A614-BBE127A3BA44}"/>
    <cellStyle name="Normal 4 6 2 2 6" xfId="5329" xr:uid="{0BC6F27B-5223-4C6B-A1BD-C0DAAC3F5FFA}"/>
    <cellStyle name="Normal 4 6 2 2 6 2" xfId="26510" xr:uid="{B9489960-85F9-4505-A5C2-1F8532D4F4DF}"/>
    <cellStyle name="Normal 4 6 2 2 6 3" xfId="14627" xr:uid="{CF5B7C4E-A7A0-4306-97EE-8FEBF7CAB449}"/>
    <cellStyle name="Normal 4 6 2 2 7" xfId="7080" xr:uid="{DC6C013B-8A94-4095-AF5D-268893FFE2A2}"/>
    <cellStyle name="Normal 4 6 2 2 7 2" xfId="17460" xr:uid="{3E27D583-53B5-49F9-8AA4-8796FABFE141}"/>
    <cellStyle name="Normal 4 6 2 2 8" xfId="9913" xr:uid="{CBB50BD5-681D-443C-9868-4193C8A822BE}"/>
    <cellStyle name="Normal 4 6 2 2 8 2" xfId="20293" xr:uid="{47608F98-F220-4E32-A389-7F1FF8F58975}"/>
    <cellStyle name="Normal 4 6 2 2 9" xfId="25553" xr:uid="{F51A6025-3625-4273-96DD-FA29E6925DE5}"/>
    <cellStyle name="Normal 4 6 2 3" xfId="2798" xr:uid="{00000000-0005-0000-0000-000089060000}"/>
    <cellStyle name="Normal 4 6 2 3 2" xfId="3375" xr:uid="{00000000-0005-0000-0000-00008A060000}"/>
    <cellStyle name="Normal 4 6 2 3 2 2" xfId="6432" xr:uid="{880CAF5C-4AC2-4228-BFF6-717331E14064}"/>
    <cellStyle name="Normal 4 6 2 3 2 2 2" xfId="27458" xr:uid="{C2291383-4F7F-471B-B6F6-643F1244FFA0}"/>
    <cellStyle name="Normal 4 6 2 3 2 2 3" xfId="16001" xr:uid="{8D5A8F50-BECA-49B4-9B6F-7F3E5334F744}"/>
    <cellStyle name="Normal 4 6 2 3 2 3" xfId="8454" xr:uid="{9FD6D99F-F8BC-4485-89F9-262AD42F3226}"/>
    <cellStyle name="Normal 4 6 2 3 2 3 2" xfId="18834" xr:uid="{03B18222-BF3C-42FE-A591-71C34DA0E657}"/>
    <cellStyle name="Normal 4 6 2 3 2 4" xfId="11287" xr:uid="{4D8CE8A3-16C8-4C1F-ADA3-A839C5636C16}"/>
    <cellStyle name="Normal 4 6 2 3 2 4 2" xfId="21667" xr:uid="{3EB5A2D3-8416-40DA-85A2-7E435DA59E15}"/>
    <cellStyle name="Normal 4 6 2 3 2 5" xfId="23456" xr:uid="{A9AE0ADF-588F-433F-BC38-596516722669}"/>
    <cellStyle name="Normal 4 6 2 3 2 6" xfId="13941" xr:uid="{EA1AC588-B608-4722-8945-FC4F3505763E}"/>
    <cellStyle name="Normal 4 6 2 3 3" xfId="4348" xr:uid="{33991BCD-F775-4318-80DB-758A0F992761}"/>
    <cellStyle name="Normal 4 6 2 3 3 2" xfId="9119" xr:uid="{B420165E-4375-445C-A6FA-7FDFBC7CFB61}"/>
    <cellStyle name="Normal 4 6 2 3 3 2 2" xfId="29162" xr:uid="{7C4D684C-7F2D-4649-ABF0-FCD9C55140AA}"/>
    <cellStyle name="Normal 4 6 2 3 3 2 3" xfId="19499" xr:uid="{9E68BC75-A358-42E8-ACFB-EDBA14863A2E}"/>
    <cellStyle name="Normal 4 6 2 3 3 3" xfId="11952" xr:uid="{261320A2-93F7-4A07-9958-424AAD113807}"/>
    <cellStyle name="Normal 4 6 2 3 3 3 2" xfId="22332" xr:uid="{949CAFC4-8871-4ACE-BEDE-5CF90CEFC2B9}"/>
    <cellStyle name="Normal 4 6 2 3 3 4" xfId="23789" xr:uid="{74D6E03D-3524-44D2-95CC-50F897D80617}"/>
    <cellStyle name="Normal 4 6 2 3 3 5" xfId="16666" xr:uid="{2236F4F1-DC6E-4ADC-B66E-8AD3A6423D89}"/>
    <cellStyle name="Normal 4 6 2 3 4" xfId="6015" xr:uid="{549DDB82-193B-40EB-BA86-5591FDFDE21C}"/>
    <cellStyle name="Normal 4 6 2 3 4 2" xfId="28740" xr:uid="{66E455AA-C372-40FF-BCAA-19EB6694B7F7}"/>
    <cellStyle name="Normal 4 6 2 3 4 3" xfId="15468" xr:uid="{05D3D57B-DDB3-41F1-82B1-B823E9146CA9}"/>
    <cellStyle name="Normal 4 6 2 3 5" xfId="7921" xr:uid="{578D98C4-7BBC-4E51-A64A-87B87A34B3A3}"/>
    <cellStyle name="Normal 4 6 2 3 5 2" xfId="18301" xr:uid="{887E17B5-1162-4D84-910B-C7259F3F7D5C}"/>
    <cellStyle name="Normal 4 6 2 3 6" xfId="10754" xr:uid="{EC7B1093-E08D-43FB-A576-FB7BF1F8C0E9}"/>
    <cellStyle name="Normal 4 6 2 3 6 2" xfId="21134" xr:uid="{002DD402-31AF-43C4-A8FD-480AABED7F2F}"/>
    <cellStyle name="Normal 4 6 2 3 7" xfId="24846" xr:uid="{5FA861CB-960F-4F70-8496-8715392A77B1}"/>
    <cellStyle name="Normal 4 6 2 3 8" xfId="13259" xr:uid="{5F45DE9B-7C40-47FD-A7B2-AA4DF5042440}"/>
    <cellStyle name="Normal 4 6 2 4" xfId="3376" xr:uid="{00000000-0005-0000-0000-00008B060000}"/>
    <cellStyle name="Normal 4 6 2 4 2" xfId="4547" xr:uid="{749E27D2-7FCE-4D76-9AA5-6D44FC29F920}"/>
    <cellStyle name="Normal 4 6 2 4 2 2" xfId="9318" xr:uid="{9EFD28D9-37C4-4EDC-AA86-4C8EFF8AF0C6}"/>
    <cellStyle name="Normal 4 6 2 4 2 2 2" xfId="19698" xr:uid="{9DEFEACB-BD51-4E5C-ADB6-7EE6CE7D305E}"/>
    <cellStyle name="Normal 4 6 2 4 2 3" xfId="12151" xr:uid="{1422BA2B-04C1-464D-8F5A-C55CBB0A4305}"/>
    <cellStyle name="Normal 4 6 2 4 2 3 2" xfId="22531" xr:uid="{E0E79656-BC44-4B8D-BC07-773BF57F1545}"/>
    <cellStyle name="Normal 4 6 2 4 2 4" xfId="28224" xr:uid="{27FFF2D2-6DF0-4A23-9AE8-59C2B0104837}"/>
    <cellStyle name="Normal 4 6 2 4 2 5" xfId="16865" xr:uid="{ABE290DE-BBD1-4714-B8E9-936D08C7DAC6}"/>
    <cellStyle name="Normal 4 6 2 4 3" xfId="6433" xr:uid="{9E72A876-C62D-4F44-8E52-DCAC54AC59A6}"/>
    <cellStyle name="Normal 4 6 2 4 3 2" xfId="16002" xr:uid="{5ED750DD-F985-4D60-B795-87EA2355995A}"/>
    <cellStyle name="Normal 4 6 2 4 4" xfId="8455" xr:uid="{FCCF48FB-37BC-42B7-9431-B4CDCEFB7844}"/>
    <cellStyle name="Normal 4 6 2 4 4 2" xfId="18835" xr:uid="{FFA19266-D96D-4747-AA47-FD9F5C716AC7}"/>
    <cellStyle name="Normal 4 6 2 4 5" xfId="11288" xr:uid="{52B16D53-16A7-4D69-B14D-5E03BD6D4452}"/>
    <cellStyle name="Normal 4 6 2 4 5 2" xfId="21668" xr:uid="{E7995802-90F3-422F-8B7F-E0636E370639}"/>
    <cellStyle name="Normal 4 6 2 4 6" xfId="23820" xr:uid="{F2D36C3B-1B93-4771-8680-B2C00BEE802A}"/>
    <cellStyle name="Normal 4 6 2 4 7" xfId="13942" xr:uid="{F2571187-447E-4431-998D-0C219264E416}"/>
    <cellStyle name="Normal 4 6 2 5" xfId="3371" xr:uid="{00000000-0005-0000-0000-00008C060000}"/>
    <cellStyle name="Normal 4 6 2 5 2" xfId="6428" xr:uid="{01A369A0-5815-472D-97F3-A707B176889F}"/>
    <cellStyle name="Normal 4 6 2 5 2 2" xfId="26381" xr:uid="{16CB294B-F5FE-4515-BC4C-7748DEE1246C}"/>
    <cellStyle name="Normal 4 6 2 5 2 3" xfId="15997" xr:uid="{72F13864-9C06-40FA-BE5B-611CC6680535}"/>
    <cellStyle name="Normal 4 6 2 5 3" xfId="8450" xr:uid="{329386A7-6D86-40F6-8462-4DBE5BCB0B6D}"/>
    <cellStyle name="Normal 4 6 2 5 3 2" xfId="18830" xr:uid="{66D3882B-A6BA-47A6-8426-7BF6347CC412}"/>
    <cellStyle name="Normal 4 6 2 5 4" xfId="11283" xr:uid="{0D6E7808-C939-4A45-835C-6D27BEA1445A}"/>
    <cellStyle name="Normal 4 6 2 5 4 2" xfId="21663" xr:uid="{0C4BD208-8BE2-47DF-95F1-9787C9753DB7}"/>
    <cellStyle name="Normal 4 6 2 5 5" xfId="23230" xr:uid="{A0757412-99F0-4C37-9858-3E46AAA0C5DD}"/>
    <cellStyle name="Normal 4 6 2 5 6" xfId="13937" xr:uid="{E9B9564E-68B5-4E24-9065-9266C55071EC}"/>
    <cellStyle name="Normal 4 6 2 6" xfId="2549" xr:uid="{00000000-0005-0000-0000-00008D060000}"/>
    <cellStyle name="Normal 4 6 2 6 2" xfId="5820" xr:uid="{41544DA0-315C-44C7-AB6A-C9E301631538}"/>
    <cellStyle name="Normal 4 6 2 6 2 2" xfId="27510" xr:uid="{B3544BF6-F1E3-4B61-A540-E164104E4554}"/>
    <cellStyle name="Normal 4 6 2 6 2 3" xfId="15220" xr:uid="{7CD8B811-98BB-46E5-9CBA-D4CB87EA26E7}"/>
    <cellStyle name="Normal 4 6 2 6 3" xfId="7673" xr:uid="{7DCDBF62-8E47-4CB3-B802-602270E11C65}"/>
    <cellStyle name="Normal 4 6 2 6 3 2" xfId="18053" xr:uid="{61C0FDFA-84FE-454C-BD28-7756B99CB7D9}"/>
    <cellStyle name="Normal 4 6 2 6 4" xfId="10506" xr:uid="{0844F20E-431F-4A55-9533-1A1A9A61E0C7}"/>
    <cellStyle name="Normal 4 6 2 6 4 2" xfId="20886" xr:uid="{2882705B-DE5A-47A0-980E-CCA99F13C3A7}"/>
    <cellStyle name="Normal 4 6 2 6 5" xfId="22883" xr:uid="{E569D9BE-2496-4E68-BCDB-7012DD07E64E}"/>
    <cellStyle name="Normal 4 6 2 6 6" xfId="12936" xr:uid="{5886AA2B-A425-4F55-ACF6-F4BA10054406}"/>
    <cellStyle name="Normal 4 6 2 7" xfId="2243" xr:uid="{00000000-0005-0000-0000-000083060000}"/>
    <cellStyle name="Normal 4 6 2 7 2" xfId="7369" xr:uid="{84744B32-E0B7-4FC2-BB3B-B844A50F7DD0}"/>
    <cellStyle name="Normal 4 6 2 7 2 2" xfId="17749" xr:uid="{EDB24E2C-1183-4A31-B407-E5DFC0DCEDDC}"/>
    <cellStyle name="Normal 4 6 2 7 3" xfId="10202" xr:uid="{BA064AAF-62D6-4D3E-A5FB-B26EF5E73022}"/>
    <cellStyle name="Normal 4 6 2 7 3 2" xfId="20582" xr:uid="{FC3E2AD7-2C23-44A9-8943-266601646C4B}"/>
    <cellStyle name="Normal 4 6 2 7 4" xfId="25326" xr:uid="{222E9E21-D11A-4201-9FF5-9E84412AD29A}"/>
    <cellStyle name="Normal 4 6 2 7 5" xfId="14916" xr:uid="{8E47B897-A7B3-49F2-94FB-E0E005800D29}"/>
    <cellStyle name="Normal 4 6 2 8" xfId="3796" xr:uid="{66B84ED8-BC9E-4498-A73B-35889857A41E}"/>
    <cellStyle name="Normal 4 6 2 8 2" xfId="8631" xr:uid="{0F4416F8-99F8-41E9-A3CF-47FF7549839A}"/>
    <cellStyle name="Normal 4 6 2 8 2 2" xfId="19011" xr:uid="{A666FD74-CE94-4372-8D89-8248332C0E1E}"/>
    <cellStyle name="Normal 4 6 2 8 3" xfId="11464" xr:uid="{A0875D6F-228A-4E12-BCF7-F94FD1AB637F}"/>
    <cellStyle name="Normal 4 6 2 8 3 2" xfId="21844" xr:uid="{DE2D0665-F305-444B-955F-D1DD4BFCD16F}"/>
    <cellStyle name="Normal 4 6 2 8 4" xfId="16178" xr:uid="{38500B39-885A-4599-BE45-97D879E734F5}"/>
    <cellStyle name="Normal 4 6 2 9" xfId="5328" xr:uid="{65FE34F6-2A0D-4B2D-BC52-5DA0F62E3CEE}"/>
    <cellStyle name="Normal 4 6 2 9 2" xfId="14626" xr:uid="{005A2762-6103-4BE6-A709-99F685D5DE72}"/>
    <cellStyle name="Normal 4 6 3" xfId="1028" xr:uid="{00000000-0005-0000-0000-0000B6050000}"/>
    <cellStyle name="Normal 4 6 3 10" xfId="9914" xr:uid="{65D62F54-5204-4AF7-A9C3-2B42FD0785E3}"/>
    <cellStyle name="Normal 4 6 3 10 2" xfId="20294" xr:uid="{8B81BF18-E32E-4551-B32C-DD2102694D8F}"/>
    <cellStyle name="Normal 4 6 3 11" xfId="24209" xr:uid="{C8F8A3B3-7610-4B3D-88F8-49B14B8E669F}"/>
    <cellStyle name="Normal 4 6 3 12" xfId="12608" xr:uid="{92ACC22C-1DCF-4694-902C-29F38736A8E4}"/>
    <cellStyle name="Normal 4 6 3 2" xfId="2800" xr:uid="{00000000-0005-0000-0000-00008F060000}"/>
    <cellStyle name="Normal 4 6 3 2 2" xfId="3378" xr:uid="{00000000-0005-0000-0000-000090060000}"/>
    <cellStyle name="Normal 4 6 3 2 2 2" xfId="6435" xr:uid="{ECC1323C-BBCE-4C05-85B0-B7CD0379B66F}"/>
    <cellStyle name="Normal 4 6 3 2 2 2 2" xfId="28306" xr:uid="{CC38E7A4-818E-4713-AA1B-5EDBDD564FF5}"/>
    <cellStyle name="Normal 4 6 3 2 2 2 3" xfId="16004" xr:uid="{5D2BBA40-6627-4DA8-894C-64BF6AFF0124}"/>
    <cellStyle name="Normal 4 6 3 2 2 3" xfId="8457" xr:uid="{43FD189E-CF21-4F1F-84A3-354648D057E9}"/>
    <cellStyle name="Normal 4 6 3 2 2 3 2" xfId="18837" xr:uid="{2B00C903-3F5A-47B0-8475-DB1A2595A7FF}"/>
    <cellStyle name="Normal 4 6 3 2 2 4" xfId="11290" xr:uid="{9F945B0E-35D3-47C6-B261-9488E148600D}"/>
    <cellStyle name="Normal 4 6 3 2 2 4 2" xfId="21670" xr:uid="{9BE4E36D-2165-4661-B95D-60B47B200893}"/>
    <cellStyle name="Normal 4 6 3 2 2 5" xfId="23901" xr:uid="{99ADA984-40C4-405F-9146-D49474D20BF9}"/>
    <cellStyle name="Normal 4 6 3 2 2 6" xfId="13944" xr:uid="{4251F45D-B259-4191-887B-749C4FDC8CE6}"/>
    <cellStyle name="Normal 4 6 3 2 3" xfId="4350" xr:uid="{901FB3A0-8012-498C-9CCB-3EF37ACD6D75}"/>
    <cellStyle name="Normal 4 6 3 2 3 2" xfId="9121" xr:uid="{D16C0C56-8186-4342-8995-BAEF3C464C17}"/>
    <cellStyle name="Normal 4 6 3 2 3 2 2" xfId="29164" xr:uid="{C7EF66EA-693F-4B28-9BBC-25B8894BDAE5}"/>
    <cellStyle name="Normal 4 6 3 2 3 2 3" xfId="19501" xr:uid="{5E451109-4797-4230-9A2C-67668D2DDAFC}"/>
    <cellStyle name="Normal 4 6 3 2 3 3" xfId="11954" xr:uid="{BEEED125-E58D-4368-AED4-BBD4584C6ED8}"/>
    <cellStyle name="Normal 4 6 3 2 3 3 2" xfId="22334" xr:uid="{33CE28C0-6194-40B2-BB08-EEACDD9E6787}"/>
    <cellStyle name="Normal 4 6 3 2 3 4" xfId="24024" xr:uid="{7989FA24-BFED-499B-9E24-07FDD2DAA521}"/>
    <cellStyle name="Normal 4 6 3 2 3 5" xfId="16668" xr:uid="{91CA9D4E-359C-4C52-8609-A7C8330665B8}"/>
    <cellStyle name="Normal 4 6 3 2 4" xfId="6017" xr:uid="{59E052AB-7D7E-4A3D-976D-4709C348FFB7}"/>
    <cellStyle name="Normal 4 6 3 2 4 2" xfId="26947" xr:uid="{02767540-DF5E-4B92-80D7-9FD45739C69D}"/>
    <cellStyle name="Normal 4 6 3 2 4 3" xfId="15470" xr:uid="{DDDB477A-4CD4-4AC8-84C7-B0A32B3EBDDC}"/>
    <cellStyle name="Normal 4 6 3 2 5" xfId="7923" xr:uid="{4E6E7CA1-9D4F-4542-984E-C278AFFBBC10}"/>
    <cellStyle name="Normal 4 6 3 2 5 2" xfId="18303" xr:uid="{61542B72-7518-472E-BD8F-792E0FF34D99}"/>
    <cellStyle name="Normal 4 6 3 2 6" xfId="10756" xr:uid="{ABD51765-B398-485E-8795-9B8333D02366}"/>
    <cellStyle name="Normal 4 6 3 2 6 2" xfId="21136" xr:uid="{93867C53-5D9A-4BD7-90FE-2978CC3A71BD}"/>
    <cellStyle name="Normal 4 6 3 2 7" xfId="23037" xr:uid="{D9FA77CE-9ED0-4400-9135-1F8631E9D081}"/>
    <cellStyle name="Normal 4 6 3 2 8" xfId="13261" xr:uid="{51C5BCC4-BF37-4FC8-A816-6C0EC2E4824E}"/>
    <cellStyle name="Normal 4 6 3 3" xfId="3379" xr:uid="{00000000-0005-0000-0000-000091060000}"/>
    <cellStyle name="Normal 4 6 3 3 2" xfId="4548" xr:uid="{E221C829-7C95-4079-854A-5EBDF76DD425}"/>
    <cellStyle name="Normal 4 6 3 3 2 2" xfId="9319" xr:uid="{4DEF5092-6EB7-4BC7-9957-FECF1C25D9F1}"/>
    <cellStyle name="Normal 4 6 3 3 2 2 2" xfId="29294" xr:uid="{D3A93D07-91C3-4843-A204-60D26D324504}"/>
    <cellStyle name="Normal 4 6 3 3 2 2 3" xfId="19699" xr:uid="{DD7743E5-D6EA-4048-BE56-A3455AB786FD}"/>
    <cellStyle name="Normal 4 6 3 3 2 3" xfId="12152" xr:uid="{77A8F7AB-4E87-4258-807B-C7F69B105ADF}"/>
    <cellStyle name="Normal 4 6 3 3 2 3 2" xfId="22532" xr:uid="{58610B75-D3AA-4372-AE19-009B80C3D1A7}"/>
    <cellStyle name="Normal 4 6 3 3 2 4" xfId="24086" xr:uid="{0D6BCC69-94B7-4F2D-AFED-7BA5C54DEC4A}"/>
    <cellStyle name="Normal 4 6 3 3 2 5" xfId="16866" xr:uid="{27469A74-8DD6-41A1-B7AC-C6C4FAAFD828}"/>
    <cellStyle name="Normal 4 6 3 3 3" xfId="6436" xr:uid="{623468F2-DB1D-4A25-9F04-83975724908B}"/>
    <cellStyle name="Normal 4 6 3 3 3 2" xfId="27817" xr:uid="{EBF82967-C964-4B43-BCF0-0679A04E8F94}"/>
    <cellStyle name="Normal 4 6 3 3 3 3" xfId="16005" xr:uid="{5494DBDC-DD7D-4D87-8DEE-442698AE16EA}"/>
    <cellStyle name="Normal 4 6 3 3 4" xfId="8458" xr:uid="{A8365E87-BB44-439D-9A0C-3F33A415FE65}"/>
    <cellStyle name="Normal 4 6 3 3 4 2" xfId="18838" xr:uid="{18EEF64B-50EE-4128-A3E3-2DA4BBF896F7}"/>
    <cellStyle name="Normal 4 6 3 3 5" xfId="11291" xr:uid="{789E31E8-3EB5-48E4-B8B1-CABF5AA7D4A0}"/>
    <cellStyle name="Normal 4 6 3 3 5 2" xfId="21671" xr:uid="{0DEB7017-66B9-4564-A4BB-9E3C9FE50BAC}"/>
    <cellStyle name="Normal 4 6 3 3 6" xfId="25503" xr:uid="{3436378B-9E79-4637-A21E-71AC240B0DDD}"/>
    <cellStyle name="Normal 4 6 3 3 7" xfId="13945" xr:uid="{9AF3BE5F-10EF-4920-A4B5-935A140E3D04}"/>
    <cellStyle name="Normal 4 6 3 4" xfId="3377" xr:uid="{00000000-0005-0000-0000-000092060000}"/>
    <cellStyle name="Normal 4 6 3 4 2" xfId="6434" xr:uid="{A886D118-9798-4B5F-B36C-335C108265F6}"/>
    <cellStyle name="Normal 4 6 3 4 2 2" xfId="26705" xr:uid="{FAB36108-C6D0-47AF-BEE1-BC28397C8375}"/>
    <cellStyle name="Normal 4 6 3 4 2 3" xfId="16003" xr:uid="{CB19526C-0119-4CF9-AAB4-86A3527D295C}"/>
    <cellStyle name="Normal 4 6 3 4 3" xfId="8456" xr:uid="{AF3CC76E-0B3E-4EB8-A8A1-5953B3F0274B}"/>
    <cellStyle name="Normal 4 6 3 4 3 2" xfId="18836" xr:uid="{2EFF01A5-BFE2-42F0-B845-57884D25FD7F}"/>
    <cellStyle name="Normal 4 6 3 4 4" xfId="11289" xr:uid="{625C0DC1-3F0E-4E75-8366-20573A204629}"/>
    <cellStyle name="Normal 4 6 3 4 4 2" xfId="21669" xr:uid="{F42CB666-5D98-4AB0-8DA7-A311C7ED6FFD}"/>
    <cellStyle name="Normal 4 6 3 4 5" xfId="25121" xr:uid="{8232A13F-E8FD-43DB-A4C5-900C2D745B05}"/>
    <cellStyle name="Normal 4 6 3 4 6" xfId="13943" xr:uid="{E230A255-7C47-4E73-9DCC-7CC97062DFB8}"/>
    <cellStyle name="Normal 4 6 3 5" xfId="2592" xr:uid="{00000000-0005-0000-0000-000093060000}"/>
    <cellStyle name="Normal 4 6 3 5 2" xfId="5856" xr:uid="{6D81AD73-E358-4DC6-B538-A344F8457572}"/>
    <cellStyle name="Normal 4 6 3 5 2 2" xfId="26790" xr:uid="{16CED827-F0E7-46A8-96CD-1D6D37DD6EC7}"/>
    <cellStyle name="Normal 4 6 3 5 2 3" xfId="15263" xr:uid="{44B554EA-51CE-4740-88C4-673048E6CE4E}"/>
    <cellStyle name="Normal 4 6 3 5 3" xfId="7716" xr:uid="{E5302134-8F60-4297-9414-BF9364858382}"/>
    <cellStyle name="Normal 4 6 3 5 3 2" xfId="18096" xr:uid="{95A2416F-C317-4DCF-B9B0-F5D2680D25D6}"/>
    <cellStyle name="Normal 4 6 3 5 4" xfId="10549" xr:uid="{6189DE3A-7947-47B5-BFBB-FE8ED5761E0A}"/>
    <cellStyle name="Normal 4 6 3 5 4 2" xfId="20929" xr:uid="{44CBDEB3-C6B6-4F6D-A1B9-6FE03C2B83B1}"/>
    <cellStyle name="Normal 4 6 3 5 5" xfId="23928" xr:uid="{BC0E6D03-EBDA-495D-884C-09FD51EE881D}"/>
    <cellStyle name="Normal 4 6 3 5 6" xfId="12979" xr:uid="{40EAB2F3-82C5-4BFA-8CBB-A38D930B46D9}"/>
    <cellStyle name="Normal 4 6 3 6" xfId="2375" xr:uid="{00000000-0005-0000-0000-00008E060000}"/>
    <cellStyle name="Normal 4 6 3 6 2" xfId="7501" xr:uid="{D5F0E475-829F-4382-B8E0-F6660E807072}"/>
    <cellStyle name="Normal 4 6 3 6 2 2" xfId="17881" xr:uid="{4937C117-2160-4AB8-BEBD-AABD170FF688}"/>
    <cellStyle name="Normal 4 6 3 6 3" xfId="10334" xr:uid="{EBC08E7D-5530-47D8-A3F4-26578A6FE87F}"/>
    <cellStyle name="Normal 4 6 3 6 3 2" xfId="20714" xr:uid="{7AC2691F-6757-43AF-BCC2-16AE5386A8B5}"/>
    <cellStyle name="Normal 4 6 3 6 4" xfId="25445" xr:uid="{9C4F7415-8D2D-4E21-9BFE-337BF7D76875}"/>
    <cellStyle name="Normal 4 6 3 6 5" xfId="15048" xr:uid="{F992069E-7030-4E0F-8FC2-7DF6BC38C7D4}"/>
    <cellStyle name="Normal 4 6 3 7" xfId="3926" xr:uid="{924801CF-FC74-4CA9-B147-9E360EDB88E6}"/>
    <cellStyle name="Normal 4 6 3 7 2" xfId="8757" xr:uid="{4D943242-7C2D-42A4-A9EF-D885DE73F0F0}"/>
    <cellStyle name="Normal 4 6 3 7 2 2" xfId="19137" xr:uid="{88F63E08-9EF1-4D65-85FD-DB425D9DEE45}"/>
    <cellStyle name="Normal 4 6 3 7 3" xfId="11590" xr:uid="{D4F74956-11A9-4EC4-881E-71BDF2275367}"/>
    <cellStyle name="Normal 4 6 3 7 3 2" xfId="21970" xr:uid="{19FDC02D-D04F-456E-9356-E9B81E218EC7}"/>
    <cellStyle name="Normal 4 6 3 7 4" xfId="16304" xr:uid="{E6E6D48B-F82C-45C2-B441-F678F8C3916E}"/>
    <cellStyle name="Normal 4 6 3 8" xfId="5330" xr:uid="{607ADC84-15AD-45CE-8404-B51B4BCF585F}"/>
    <cellStyle name="Normal 4 6 3 8 2" xfId="14628" xr:uid="{423F566A-93EB-4271-9D48-AE6925D4E99E}"/>
    <cellStyle name="Normal 4 6 3 9" xfId="7081" xr:uid="{6B1299FA-5846-4160-B210-58C7C0DDF07D}"/>
    <cellStyle name="Normal 4 6 3 9 2" xfId="17461" xr:uid="{3A67E0D5-267D-4E35-8F08-7307358D77B8}"/>
    <cellStyle name="Normal 4 6 4" xfId="1029" xr:uid="{00000000-0005-0000-0000-0000B7050000}"/>
    <cellStyle name="Normal 4 6 4 2" xfId="3380" xr:uid="{00000000-0005-0000-0000-000095060000}"/>
    <cellStyle name="Normal 4 6 4 2 2" xfId="6437" xr:uid="{DF2BC96C-2FB0-4962-9806-62CD31B7ECED}"/>
    <cellStyle name="Normal 4 6 4 2 2 2" xfId="26973" xr:uid="{8716AC8C-11C4-474C-8456-E9B906350AA6}"/>
    <cellStyle name="Normal 4 6 4 2 2 3" xfId="16006" xr:uid="{A2B4B55D-AE48-42DA-9B4D-D608BAA9A44D}"/>
    <cellStyle name="Normal 4 6 4 2 3" xfId="8459" xr:uid="{6DBD12A6-2213-429C-AC16-8933FD49C409}"/>
    <cellStyle name="Normal 4 6 4 2 3 2" xfId="18839" xr:uid="{8135583A-409D-4449-BE67-C70F4FC82A0F}"/>
    <cellStyle name="Normal 4 6 4 2 4" xfId="11292" xr:uid="{974BD558-C368-47BB-B456-94E3E124EE42}"/>
    <cellStyle name="Normal 4 6 4 2 4 2" xfId="21672" xr:uid="{8B909957-D330-4C32-9A3C-E9EA72CC9DF6}"/>
    <cellStyle name="Normal 4 6 4 2 5" xfId="23755" xr:uid="{80E40EDF-AC2D-43E5-AF8D-8B8412EA8E75}"/>
    <cellStyle name="Normal 4 6 4 2 6" xfId="13946" xr:uid="{9AC6C785-FA2C-4C59-9E87-BABB63367A3C}"/>
    <cellStyle name="Normal 4 6 4 3" xfId="2797" xr:uid="{00000000-0005-0000-0000-000096060000}"/>
    <cellStyle name="Normal 4 6 4 3 2" xfId="6014" xr:uid="{6C483FC5-646A-4F50-85C1-8E995DCF95F1}"/>
    <cellStyle name="Normal 4 6 4 3 2 2" xfId="27503" xr:uid="{8ADA07F8-9A0B-4FC4-A429-84D780E180CE}"/>
    <cellStyle name="Normal 4 6 4 3 2 3" xfId="15467" xr:uid="{C62DDB48-E9B1-4C52-9486-4A9C55884380}"/>
    <cellStyle name="Normal 4 6 4 3 3" xfId="7920" xr:uid="{10E3C720-B3FB-4150-8280-9F5978754AB3}"/>
    <cellStyle name="Normal 4 6 4 3 3 2" xfId="18300" xr:uid="{8BB6CA60-1AC8-47E9-9408-6B49377EC56A}"/>
    <cellStyle name="Normal 4 6 4 3 4" xfId="10753" xr:uid="{21F570A0-3A0C-4A55-830B-E33CF98C2F1B}"/>
    <cellStyle name="Normal 4 6 4 3 4 2" xfId="21133" xr:uid="{BE0654F7-F076-4459-B2AE-3701B9BDDD41}"/>
    <cellStyle name="Normal 4 6 4 3 5" xfId="24884" xr:uid="{5608BF8D-F8BE-4E20-9495-238DAD20BFD1}"/>
    <cellStyle name="Normal 4 6 4 3 6" xfId="13258" xr:uid="{D4DC4BC2-2489-434E-B83E-F5C77EB46244}"/>
    <cellStyle name="Normal 4 6 4 4" xfId="4201" xr:uid="{A57E2CE8-3522-4BE4-A60A-936B9032D4FA}"/>
    <cellStyle name="Normal 4 6 4 4 2" xfId="8972" xr:uid="{C94728F6-AC6E-455A-908E-50D33529407D}"/>
    <cellStyle name="Normal 4 6 4 4 2 2" xfId="19352" xr:uid="{0CA64AC8-0492-4B95-9D47-014B6E1AABEE}"/>
    <cellStyle name="Normal 4 6 4 4 3" xfId="11805" xr:uid="{4AD76A22-88B8-4419-862B-F0BD30D77D2E}"/>
    <cellStyle name="Normal 4 6 4 4 3 2" xfId="22185" xr:uid="{4EB621FE-93A1-4D11-87A8-8318FEB65438}"/>
    <cellStyle name="Normal 4 6 4 4 4" xfId="23075" xr:uid="{733A50BF-9F77-4A27-B6D3-AC1CAF03E720}"/>
    <cellStyle name="Normal 4 6 4 4 5" xfId="16519" xr:uid="{645438F7-51BC-45C7-AE07-E4D07A053734}"/>
    <cellStyle name="Normal 4 6 4 5" xfId="5331" xr:uid="{9AB68C42-FC3A-4C78-8542-B8DA3FD6B9FB}"/>
    <cellStyle name="Normal 4 6 4 5 2" xfId="14629" xr:uid="{73F47F6E-2A0E-4804-AC52-DADCA8073015}"/>
    <cellStyle name="Normal 4 6 4 6" xfId="7082" xr:uid="{73D88EF4-697B-4643-B67A-ADBF92497027}"/>
    <cellStyle name="Normal 4 6 4 6 2" xfId="17462" xr:uid="{E2F6927A-9127-41AD-A8A9-A72D9C1DEF4A}"/>
    <cellStyle name="Normal 4 6 4 7" xfId="9915" xr:uid="{505BD350-6781-42B3-B3A5-60CCEB242031}"/>
    <cellStyle name="Normal 4 6 4 7 2" xfId="20295" xr:uid="{BC126441-CDF2-49F7-8E8E-C90F634FFA7D}"/>
    <cellStyle name="Normal 4 6 4 8" xfId="24941" xr:uid="{8CBEC4C0-6167-4ACD-B708-2F1EF5FCBA0D}"/>
    <cellStyle name="Normal 4 6 4 9" xfId="12766" xr:uid="{F1573951-130D-4364-86D9-F96C85D8EA5C}"/>
    <cellStyle name="Normal 4 6 5" xfId="3381" xr:uid="{00000000-0005-0000-0000-000097060000}"/>
    <cellStyle name="Normal 4 6 5 2" xfId="4549" xr:uid="{581CFBF6-C1AC-444F-A46C-02981E676F45}"/>
    <cellStyle name="Normal 4 6 5 2 2" xfId="9320" xr:uid="{CFAAE2CF-B7A9-4A13-A923-164E8CDC0A96}"/>
    <cellStyle name="Normal 4 6 5 2 2 2" xfId="29295" xr:uid="{ED4DE572-AFE9-42EB-A725-25F832C8068A}"/>
    <cellStyle name="Normal 4 6 5 2 2 3" xfId="19700" xr:uid="{E0FCC1E7-FE38-42F2-B0E0-07FCC59D20A8}"/>
    <cellStyle name="Normal 4 6 5 2 3" xfId="12153" xr:uid="{A1925F0E-E782-467A-B13D-335839335128}"/>
    <cellStyle name="Normal 4 6 5 2 3 2" xfId="22533" xr:uid="{AC00FD10-3A98-4B2C-827D-6861B8AA029B}"/>
    <cellStyle name="Normal 4 6 5 2 4" xfId="23304" xr:uid="{C9677F74-E8DA-4B04-B1E5-90A610B7759B}"/>
    <cellStyle name="Normal 4 6 5 2 5" xfId="16867" xr:uid="{BBFEB372-A371-413B-BB71-5A998ACFD46D}"/>
    <cellStyle name="Normal 4 6 5 3" xfId="6438" xr:uid="{7BEDD6E8-8DEB-4481-93FD-E3DDF32C9C2E}"/>
    <cellStyle name="Normal 4 6 5 3 2" xfId="26243" xr:uid="{243F8F15-6787-4C0A-A720-7FADCA7EEA10}"/>
    <cellStyle name="Normal 4 6 5 3 3" xfId="16007" xr:uid="{A5D04E9F-CB05-4A4F-8261-564A0F8E7F47}"/>
    <cellStyle name="Normal 4 6 5 4" xfId="8460" xr:uid="{532730D0-B859-46F1-8F49-E074F3AD6383}"/>
    <cellStyle name="Normal 4 6 5 4 2" xfId="18840" xr:uid="{DBB5BC43-DA6F-4B42-B0E7-8C259BA09246}"/>
    <cellStyle name="Normal 4 6 5 5" xfId="11293" xr:uid="{162DD07D-91B8-403D-9E9D-0E51B22F1306}"/>
    <cellStyle name="Normal 4 6 5 5 2" xfId="21673" xr:uid="{A456DF34-40D1-4C8D-9238-1A647AA31703}"/>
    <cellStyle name="Normal 4 6 5 6" xfId="25111" xr:uid="{0CC5BDD8-8D65-423E-85DA-4B5C43D446A2}"/>
    <cellStyle name="Normal 4 6 5 7" xfId="13947" xr:uid="{197DA3D7-F9EF-4319-8013-37E02FA82DBE}"/>
    <cellStyle name="Normal 4 6 6" xfId="2944" xr:uid="{00000000-0005-0000-0000-000098060000}"/>
    <cellStyle name="Normal 4 6 6 2" xfId="6123" xr:uid="{AB61B0ED-0C05-4DA9-A5B5-9B1C7FDA926D}"/>
    <cellStyle name="Normal 4 6 6 2 2" xfId="26508" xr:uid="{4E26FDE3-85AD-41CB-BE54-C9C7D9AED855}"/>
    <cellStyle name="Normal 4 6 6 2 3" xfId="15601" xr:uid="{FEB8E9C5-960A-4575-8FDE-A17B18FE6308}"/>
    <cellStyle name="Normal 4 6 6 3" xfId="8054" xr:uid="{7E7448F5-FD6C-40E9-A151-B5B80535108C}"/>
    <cellStyle name="Normal 4 6 6 3 2" xfId="18434" xr:uid="{DE24D157-716F-431F-890B-BD71DF75388E}"/>
    <cellStyle name="Normal 4 6 6 4" xfId="10887" xr:uid="{4AF5FA3F-E5DF-451E-B08B-27DE264D3C73}"/>
    <cellStyle name="Normal 4 6 6 4 2" xfId="21267" xr:uid="{85296F37-8CF4-4711-AAD8-2164B0504D56}"/>
    <cellStyle name="Normal 4 6 6 5" xfId="24034" xr:uid="{EFD7E220-F198-47E0-B4BD-5358AAF6C1A3}"/>
    <cellStyle name="Normal 4 6 6 6" xfId="13464" xr:uid="{2503850D-3D78-45E2-B8FA-EB848C72E4DA}"/>
    <cellStyle name="Normal 4 6 7" xfId="2489" xr:uid="{00000000-0005-0000-0000-000099060000}"/>
    <cellStyle name="Normal 4 6 7 2" xfId="5773" xr:uid="{50B46806-7D8D-42E2-9C6C-C21CBC4D37E3}"/>
    <cellStyle name="Normal 4 6 7 2 2" xfId="26159" xr:uid="{5256F9A0-EFB7-41AC-8504-22C92C43AF49}"/>
    <cellStyle name="Normal 4 6 7 2 3" xfId="15160" xr:uid="{6897A209-42EE-48B8-BFAE-E2EB752E78D0}"/>
    <cellStyle name="Normal 4 6 7 3" xfId="7613" xr:uid="{928CE829-45FF-468E-A724-D3EE3587A3C7}"/>
    <cellStyle name="Normal 4 6 7 3 2" xfId="17993" xr:uid="{F45296D9-6049-45CD-B7D0-0CFB0861CF15}"/>
    <cellStyle name="Normal 4 6 7 4" xfId="10446" xr:uid="{BA5CEA8B-76A7-4BFB-BA5E-EAEA0955FEB6}"/>
    <cellStyle name="Normal 4 6 7 4 2" xfId="20826" xr:uid="{A8D583BB-F8BD-4143-BF7C-57AA7EAD4000}"/>
    <cellStyle name="Normal 4 6 7 5" xfId="23319" xr:uid="{103450DD-2735-4A4C-A33D-984DF1C76EF3}"/>
    <cellStyle name="Normal 4 6 7 6" xfId="12876" xr:uid="{5E9881F1-2B8A-4A6A-B900-3DD69FFF754E}"/>
    <cellStyle name="Normal 4 6 8" xfId="2183" xr:uid="{00000000-0005-0000-0000-000082060000}"/>
    <cellStyle name="Normal 4 6 8 2" xfId="7309" xr:uid="{15F803F6-1D1C-408C-8311-625EC20A9C42}"/>
    <cellStyle name="Normal 4 6 8 2 2" xfId="17689" xr:uid="{ECBBA2BE-6D98-41EE-955A-755DC0787FD2}"/>
    <cellStyle name="Normal 4 6 8 3" xfId="10142" xr:uid="{D7A27A57-4429-427A-B428-FE3C620908DD}"/>
    <cellStyle name="Normal 4 6 8 3 2" xfId="20522" xr:uid="{27F0C316-878F-4708-A6DC-5E58065A94E5}"/>
    <cellStyle name="Normal 4 6 8 4" xfId="24270" xr:uid="{57A341D5-D594-4091-B7AB-8FBEB2695850}"/>
    <cellStyle name="Normal 4 6 8 5" xfId="14856" xr:uid="{B9219575-002C-4DFB-927E-315FE24DBD76}"/>
    <cellStyle name="Normal 4 6 9" xfId="3996" xr:uid="{5B3FB2E7-98AC-4D7F-BA21-C2139A83A87B}"/>
    <cellStyle name="Normal 4 6 9 2" xfId="8819" xr:uid="{3E5090D4-3654-4158-BCF2-FABCE5B40C12}"/>
    <cellStyle name="Normal 4 6 9 2 2" xfId="19199" xr:uid="{7D347B0F-9A4C-4D9C-8307-CFF1A1F2517E}"/>
    <cellStyle name="Normal 4 6 9 3" xfId="11652" xr:uid="{86DCD437-03D8-46D8-8996-3ADBC1159A65}"/>
    <cellStyle name="Normal 4 6 9 3 2" xfId="22032" xr:uid="{50E8EB04-21AB-46A5-8681-584EA55457EA}"/>
    <cellStyle name="Normal 4 6 9 4" xfId="16366" xr:uid="{6FA59F06-511F-49EB-9289-21244F33BEA0}"/>
    <cellStyle name="Normal 4 7" xfId="1030" xr:uid="{00000000-0005-0000-0000-0000B8050000}"/>
    <cellStyle name="Normal 4 7 10" xfId="5332" xr:uid="{ECD87BB0-BD90-49E2-9EE4-1F117221ACC5}"/>
    <cellStyle name="Normal 4 7 10 2" xfId="14630" xr:uid="{578552DA-6914-4709-8E5C-C93C603F32F4}"/>
    <cellStyle name="Normal 4 7 11" xfId="7083" xr:uid="{9290D053-35CD-4DAD-B80F-CACC9D3EF23C}"/>
    <cellStyle name="Normal 4 7 11 2" xfId="17463" xr:uid="{9A5C5777-3C3B-4BE8-A61E-31C493E774F9}"/>
    <cellStyle name="Normal 4 7 12" xfId="9916" xr:uid="{54880313-3C79-496B-A6D2-CCD9E0A1380A}"/>
    <cellStyle name="Normal 4 7 12 2" xfId="20296" xr:uid="{A2342BC1-9AA9-4364-9E56-FE359188ABB0}"/>
    <cellStyle name="Normal 4 7 13" xfId="23855" xr:uid="{EBC395B5-5298-4DCD-92C9-D8E9E3D2D57F}"/>
    <cellStyle name="Normal 4 7 14" xfId="12448" xr:uid="{FCC9BB74-58F6-4344-8DA8-0B927FF84A14}"/>
    <cellStyle name="Normal 4 7 2" xfId="1031" xr:uid="{00000000-0005-0000-0000-0000B9050000}"/>
    <cellStyle name="Normal 4 7 2 10" xfId="9917" xr:uid="{94CF7FCF-8478-4AE2-BFEB-AA8994DB8173}"/>
    <cellStyle name="Normal 4 7 2 10 2" xfId="20297" xr:uid="{B8110599-1DF2-4031-8E30-7BC6F555E3E1}"/>
    <cellStyle name="Normal 4 7 2 11" xfId="23058" xr:uid="{C66A64D2-0115-49AB-8BAC-36C4C9F008CD}"/>
    <cellStyle name="Normal 4 7 2 12" xfId="12609" xr:uid="{372D399D-0D52-40E3-994E-BA9ACBAB3711}"/>
    <cellStyle name="Normal 4 7 2 2" xfId="1032" xr:uid="{00000000-0005-0000-0000-0000BA050000}"/>
    <cellStyle name="Normal 4 7 2 2 2" xfId="3383" xr:uid="{00000000-0005-0000-0000-00009D060000}"/>
    <cellStyle name="Normal 4 7 2 2 2 2" xfId="6440" xr:uid="{E8A3B782-7144-4FB0-A0EE-14B664F1AEEF}"/>
    <cellStyle name="Normal 4 7 2 2 2 2 2" xfId="28065" xr:uid="{29F7E3EA-44BD-4021-8043-DAFB97F08BE6}"/>
    <cellStyle name="Normal 4 7 2 2 2 2 3" xfId="28197" xr:uid="{4F7C77A2-78FE-4A4A-B990-19A68F9D2F5F}"/>
    <cellStyle name="Normal 4 7 2 2 2 2 4" xfId="16009" xr:uid="{F484AA9B-596C-4BA3-AAF6-DE2DAFBC6117}"/>
    <cellStyle name="Normal 4 7 2 2 2 3" xfId="8462" xr:uid="{DB1A5F90-6857-43A1-8F1C-44EADF4E8061}"/>
    <cellStyle name="Normal 4 7 2 2 2 3 2" xfId="28919" xr:uid="{76A5D998-14F7-4EAD-91A8-CE53040F9BFB}"/>
    <cellStyle name="Normal 4 7 2 2 2 3 3" xfId="18842" xr:uid="{5A3404FA-1001-4144-A50A-EE677EE8B9B8}"/>
    <cellStyle name="Normal 4 7 2 2 2 4" xfId="11295" xr:uid="{A28B9933-EC09-4B39-9F68-FD7D5F491CFA}"/>
    <cellStyle name="Normal 4 7 2 2 2 4 2" xfId="21675" xr:uid="{139D2729-7A86-450C-ADE0-E252CD4B5BC9}"/>
    <cellStyle name="Normal 4 7 2 2 2 5" xfId="25330" xr:uid="{8FF248EE-F638-42F5-ACC7-A7C7BDB6519A}"/>
    <cellStyle name="Normal 4 7 2 2 2 6" xfId="13949" xr:uid="{29518F3D-1C02-4796-BB61-1355E1A9BFAF}"/>
    <cellStyle name="Normal 4 7 2 2 3" xfId="4352" xr:uid="{7C9569F9-0B92-4310-B4E2-53E9059F7EF8}"/>
    <cellStyle name="Normal 4 7 2 2 3 2" xfId="9123" xr:uid="{63FAED40-B796-4AEF-BC17-2BF11FA5189D}"/>
    <cellStyle name="Normal 4 7 2 2 3 2 2" xfId="29166" xr:uid="{F085E40B-C5E6-49D6-AEE1-8FC4AA0BDC7C}"/>
    <cellStyle name="Normal 4 7 2 2 3 2 3" xfId="19503" xr:uid="{98648650-F394-48D4-AE0E-51BE9FF8CA15}"/>
    <cellStyle name="Normal 4 7 2 2 3 3" xfId="11956" xr:uid="{8F26758B-F365-4B22-97EB-7FE5B65756B4}"/>
    <cellStyle name="Normal 4 7 2 2 3 3 2" xfId="22336" xr:uid="{F4405DCB-26E9-4D89-AA90-63F15D2747C7}"/>
    <cellStyle name="Normal 4 7 2 2 3 4" xfId="24690" xr:uid="{7F0753E8-F1BD-409E-8269-F6CE2CD8D05E}"/>
    <cellStyle name="Normal 4 7 2 2 3 5" xfId="16670" xr:uid="{09AD0ACB-335F-4A42-90EB-CAD05ED9EB23}"/>
    <cellStyle name="Normal 4 7 2 2 4" xfId="5334" xr:uid="{DB1BE809-91C4-4487-99CB-BA78682A7C08}"/>
    <cellStyle name="Normal 4 7 2 2 4 2" xfId="28188" xr:uid="{A26A072C-D439-465F-8D03-1CF7DF9CD02C}"/>
    <cellStyle name="Normal 4 7 2 2 4 3" xfId="14632" xr:uid="{0139C56B-5A9C-45D6-BBB5-8554DD1B4F94}"/>
    <cellStyle name="Normal 4 7 2 2 5" xfId="7085" xr:uid="{B0630248-094C-483E-9963-30E693C048AA}"/>
    <cellStyle name="Normal 4 7 2 2 5 2" xfId="17465" xr:uid="{E06B5C2A-5D99-4097-B1BA-91F8173A2815}"/>
    <cellStyle name="Normal 4 7 2 2 6" xfId="9918" xr:uid="{7D9B4A9C-318A-435B-8C9E-76189CD7F2C3}"/>
    <cellStyle name="Normal 4 7 2 2 6 2" xfId="20298" xr:uid="{A6ED4FA1-0582-4D26-AC7A-0D47AB97FF54}"/>
    <cellStyle name="Normal 4 7 2 2 7" xfId="25433" xr:uid="{EB845783-5C7F-4EDB-A2B7-8BC7C5A27B2D}"/>
    <cellStyle name="Normal 4 7 2 2 8" xfId="13263" xr:uid="{913CF532-A37B-483B-993E-FE9409C1DF05}"/>
    <cellStyle name="Normal 4 7 2 3" xfId="3384" xr:uid="{00000000-0005-0000-0000-00009E060000}"/>
    <cellStyle name="Normal 4 7 2 3 2" xfId="4550" xr:uid="{46E8E3F4-9AB2-4D0B-B228-F3DC92A59B02}"/>
    <cellStyle name="Normal 4 7 2 3 2 2" xfId="9321" xr:uid="{2DA334AD-81EE-4891-BCB6-5089645CC691}"/>
    <cellStyle name="Normal 4 7 2 3 2 2 2" xfId="29296" xr:uid="{19A243B4-9041-4A6A-8E43-BA4AA68BEF79}"/>
    <cellStyle name="Normal 4 7 2 3 2 2 3" xfId="19701" xr:uid="{7C21054C-ACE6-499C-8990-14AA71D66B40}"/>
    <cellStyle name="Normal 4 7 2 3 2 3" xfId="12154" xr:uid="{2F241494-6F03-4B86-825D-30B31DD43E71}"/>
    <cellStyle name="Normal 4 7 2 3 2 3 2" xfId="22534" xr:uid="{AF42D84B-7E58-4283-B265-DE2E94B06C5A}"/>
    <cellStyle name="Normal 4 7 2 3 2 4" xfId="23485" xr:uid="{5B829299-0FCA-4C9C-9574-D55A1DC93103}"/>
    <cellStyle name="Normal 4 7 2 3 2 5" xfId="16868" xr:uid="{07513BF6-2D82-4EC8-B8B0-AC57E661D50E}"/>
    <cellStyle name="Normal 4 7 2 3 3" xfId="6441" xr:uid="{1DDC8553-A0E4-4B99-B2E0-F701DA3F52F6}"/>
    <cellStyle name="Normal 4 7 2 3 3 2" xfId="27027" xr:uid="{C46C6744-48A7-43D5-8CD9-3FD923C8623C}"/>
    <cellStyle name="Normal 4 7 2 3 3 3" xfId="16010" xr:uid="{070E18B2-A9DA-412A-9425-8F969BB857C8}"/>
    <cellStyle name="Normal 4 7 2 3 4" xfId="8463" xr:uid="{0B5C1032-4D0D-46D5-ADEA-0B598EFEC199}"/>
    <cellStyle name="Normal 4 7 2 3 4 2" xfId="18843" xr:uid="{71DD5A18-900F-41BE-BF88-CC0809D70932}"/>
    <cellStyle name="Normal 4 7 2 3 5" xfId="11296" xr:uid="{79F1994A-278B-4DEF-AEC2-B86E8FFB31C5}"/>
    <cellStyle name="Normal 4 7 2 3 5 2" xfId="21676" xr:uid="{B6BBE588-2FB3-42B0-A3A6-9ECB44F53A85}"/>
    <cellStyle name="Normal 4 7 2 3 6" xfId="25018" xr:uid="{AE535D31-2888-43C8-804E-538BFB7C8FF7}"/>
    <cellStyle name="Normal 4 7 2 3 7" xfId="13950" xr:uid="{EF8865A0-2634-419C-81AC-1714230109F7}"/>
    <cellStyle name="Normal 4 7 2 4" xfId="3382" xr:uid="{00000000-0005-0000-0000-00009F060000}"/>
    <cellStyle name="Normal 4 7 2 4 2" xfId="6439" xr:uid="{44311F7F-2340-4F7A-9344-E05C23D09BCD}"/>
    <cellStyle name="Normal 4 7 2 4 2 2" xfId="28423" xr:uid="{1C11FF97-9659-4FB7-AC3B-B25BE5B4DB15}"/>
    <cellStyle name="Normal 4 7 2 4 2 3" xfId="16008" xr:uid="{C08F120F-7CC1-4EEB-A06A-816B435EB5B2}"/>
    <cellStyle name="Normal 4 7 2 4 3" xfId="8461" xr:uid="{A22906B9-4109-4F4C-BBF4-B084F26F0CCC}"/>
    <cellStyle name="Normal 4 7 2 4 3 2" xfId="18841" xr:uid="{1C94C6A9-D861-4BBE-9AA3-04ABD8CF95D3}"/>
    <cellStyle name="Normal 4 7 2 4 4" xfId="11294" xr:uid="{6BD22341-7B6C-4FB8-90AE-11D2A7650CD1}"/>
    <cellStyle name="Normal 4 7 2 4 4 2" xfId="21674" xr:uid="{2F38134A-C2EE-47AB-A1CD-74FA4985A5C7}"/>
    <cellStyle name="Normal 4 7 2 4 5" xfId="24339" xr:uid="{6965742A-DABB-4B5D-9CE3-B0D88D66FD56}"/>
    <cellStyle name="Normal 4 7 2 4 6" xfId="13948" xr:uid="{B6052090-0D22-43E5-88F5-DDA9F623168E}"/>
    <cellStyle name="Normal 4 7 2 5" xfId="2523" xr:uid="{00000000-0005-0000-0000-0000A0060000}"/>
    <cellStyle name="Normal 4 7 2 5 2" xfId="5799" xr:uid="{1AC14EAF-8ADA-411F-A2C1-37BEE74DE42E}"/>
    <cellStyle name="Normal 4 7 2 5 2 2" xfId="26468" xr:uid="{117D4155-8638-4B52-8860-014C54F77B84}"/>
    <cellStyle name="Normal 4 7 2 5 2 3" xfId="15194" xr:uid="{F470E651-EC4D-4C74-8AF6-4B70F2FCE2D5}"/>
    <cellStyle name="Normal 4 7 2 5 3" xfId="7647" xr:uid="{AC2A7936-D137-45E5-821B-FF609AA4C807}"/>
    <cellStyle name="Normal 4 7 2 5 3 2" xfId="18027" xr:uid="{58297419-9B42-45A9-8950-5062F9D9CCED}"/>
    <cellStyle name="Normal 4 7 2 5 4" xfId="10480" xr:uid="{05309789-5721-4EE0-BED9-D5CC4AA4F93F}"/>
    <cellStyle name="Normal 4 7 2 5 4 2" xfId="20860" xr:uid="{16FD0403-A5A0-41B4-980F-E4E5CA6782A1}"/>
    <cellStyle name="Normal 4 7 2 5 5" xfId="23080" xr:uid="{71E1624A-1843-43BD-9FAC-84A73E78AD77}"/>
    <cellStyle name="Normal 4 7 2 5 6" xfId="12910" xr:uid="{F3420428-407E-4F95-BBFF-207AD811E7A4}"/>
    <cellStyle name="Normal 4 7 2 6" xfId="2376" xr:uid="{00000000-0005-0000-0000-00009B060000}"/>
    <cellStyle name="Normal 4 7 2 6 2" xfId="7502" xr:uid="{769F161F-E878-49EA-8072-B568DBC03A28}"/>
    <cellStyle name="Normal 4 7 2 6 2 2" xfId="17882" xr:uid="{7C18E9CA-EA6B-48B2-A9F0-EA0B1DAC3E03}"/>
    <cellStyle name="Normal 4 7 2 6 3" xfId="10335" xr:uid="{90998299-42E9-496E-8965-36CD62139D03}"/>
    <cellStyle name="Normal 4 7 2 6 3 2" xfId="20715" xr:uid="{6FAC6990-7233-46E1-B31D-9D1FDFF969E7}"/>
    <cellStyle name="Normal 4 7 2 6 4" xfId="24501" xr:uid="{1924E8D1-A701-45E4-82EE-829B5B013230}"/>
    <cellStyle name="Normal 4 7 2 6 5" xfId="15049" xr:uid="{F18E1523-3355-49B4-80C9-2784B61EFC05}"/>
    <cellStyle name="Normal 4 7 2 7" xfId="3941" xr:uid="{9A2BB48D-FADA-4B23-A83B-8D431BD98AFA}"/>
    <cellStyle name="Normal 4 7 2 7 2" xfId="8772" xr:uid="{205B2BCB-1F78-4D50-B231-1502D096C554}"/>
    <cellStyle name="Normal 4 7 2 7 2 2" xfId="19152" xr:uid="{A77F6656-C547-4095-9BA2-3AA9FE2C626B}"/>
    <cellStyle name="Normal 4 7 2 7 3" xfId="11605" xr:uid="{81CBB1C2-C06C-4A59-B37A-19E4D285DD49}"/>
    <cellStyle name="Normal 4 7 2 7 3 2" xfId="21985" xr:uid="{826A3372-9C55-4A35-8393-4EA473919891}"/>
    <cellStyle name="Normal 4 7 2 7 4" xfId="16319" xr:uid="{68465F4B-39FB-4BAF-A0DD-78AC77D86B4E}"/>
    <cellStyle name="Normal 4 7 2 8" xfId="5333" xr:uid="{13546F49-DAB2-463E-958C-F5E4FC99F3B6}"/>
    <cellStyle name="Normal 4 7 2 8 2" xfId="14631" xr:uid="{2269BC98-E52E-4AEF-9318-3A0C7BF899CA}"/>
    <cellStyle name="Normal 4 7 2 9" xfId="7084" xr:uid="{33C0665B-8DFC-4FC7-BA5E-9DFF3D24B26A}"/>
    <cellStyle name="Normal 4 7 2 9 2" xfId="17464" xr:uid="{32C2A2A0-758E-4D70-A747-30F54F2880C2}"/>
    <cellStyle name="Normal 4 7 3" xfId="1033" xr:uid="{00000000-0005-0000-0000-0000BB050000}"/>
    <cellStyle name="Normal 4 7 3 10" xfId="23217" xr:uid="{B23255F7-F4B4-46C6-BDC3-F7F7DFB45E4A}"/>
    <cellStyle name="Normal 4 7 3 11" xfId="12767" xr:uid="{5B9B4569-F3DC-453F-AD77-C2CDBB04CD4C}"/>
    <cellStyle name="Normal 4 7 3 2" xfId="2801" xr:uid="{00000000-0005-0000-0000-0000A2060000}"/>
    <cellStyle name="Normal 4 7 3 2 2" xfId="3386" xr:uid="{00000000-0005-0000-0000-0000A3060000}"/>
    <cellStyle name="Normal 4 7 3 2 2 2" xfId="6443" xr:uid="{53810B6E-C53B-43D6-AE3D-46C149E1B3A1}"/>
    <cellStyle name="Normal 4 7 3 2 2 2 2" xfId="27860" xr:uid="{922C9D80-9D89-4676-A90B-FCD9E2F55F3A}"/>
    <cellStyle name="Normal 4 7 3 2 2 2 3" xfId="16012" xr:uid="{EE8F8F7A-6623-4A9F-AC91-6EE3BC856599}"/>
    <cellStyle name="Normal 4 7 3 2 2 3" xfId="8465" xr:uid="{987597A1-1E85-465F-8B60-C8E171A18F9A}"/>
    <cellStyle name="Normal 4 7 3 2 2 3 2" xfId="18845" xr:uid="{AD69400C-C4E8-42CD-8880-52DE0A26604D}"/>
    <cellStyle name="Normal 4 7 3 2 2 4" xfId="11298" xr:uid="{25156719-1487-4052-A1B6-39B57135340C}"/>
    <cellStyle name="Normal 4 7 3 2 2 4 2" xfId="21678" xr:uid="{0694350B-6E7D-4D01-B7CC-180A5898F4DF}"/>
    <cellStyle name="Normal 4 7 3 2 2 5" xfId="24235" xr:uid="{1AA7E446-D1B4-4ADD-BC9E-A6D05A68F541}"/>
    <cellStyle name="Normal 4 7 3 2 2 6" xfId="13952" xr:uid="{57FFFDF5-F0ED-4873-B3C0-9C23ED89195F}"/>
    <cellStyle name="Normal 4 7 3 2 3" xfId="4353" xr:uid="{F2D3C5C8-BAE8-4D9C-8DFE-4C96ED79DDF2}"/>
    <cellStyle name="Normal 4 7 3 2 3 2" xfId="9124" xr:uid="{A49144D0-4FE4-49F0-A873-33B5C37A2C6A}"/>
    <cellStyle name="Normal 4 7 3 2 3 2 2" xfId="29167" xr:uid="{1A3937BD-0170-4894-8AD8-4C2E846B41A3}"/>
    <cellStyle name="Normal 4 7 3 2 3 2 3" xfId="19504" xr:uid="{174F01A6-25FE-4035-A4BF-51FD59274363}"/>
    <cellStyle name="Normal 4 7 3 2 3 3" xfId="11957" xr:uid="{8C135C48-1145-490B-B793-34B596722489}"/>
    <cellStyle name="Normal 4 7 3 2 3 3 2" xfId="22337" xr:uid="{4F9D8817-78BB-4B17-A34F-5D9FC35D447A}"/>
    <cellStyle name="Normal 4 7 3 2 3 4" xfId="25531" xr:uid="{DFC30A2A-229D-400B-B244-DFA9FC8D4734}"/>
    <cellStyle name="Normal 4 7 3 2 3 5" xfId="16671" xr:uid="{1C831B97-2D5D-4E91-86F5-9A9EEC6E1B8E}"/>
    <cellStyle name="Normal 4 7 3 2 4" xfId="6018" xr:uid="{8FFFC580-834C-44BE-8CD3-430B44793A15}"/>
    <cellStyle name="Normal 4 7 3 2 4 2" xfId="28636" xr:uid="{15FC67DB-08EC-4071-88B1-443275FF92F3}"/>
    <cellStyle name="Normal 4 7 3 2 4 3" xfId="15471" xr:uid="{F902FE6B-2ED5-47E7-91FE-6E0FF680D717}"/>
    <cellStyle name="Normal 4 7 3 2 5" xfId="7924" xr:uid="{D959163E-A8B4-47B6-96F1-4D896F486CB6}"/>
    <cellStyle name="Normal 4 7 3 2 5 2" xfId="18304" xr:uid="{0018F348-2C9B-41A8-A852-EE2BC648AA2E}"/>
    <cellStyle name="Normal 4 7 3 2 6" xfId="10757" xr:uid="{027BA73A-DF2F-4918-82A3-C0134AE5FF7B}"/>
    <cellStyle name="Normal 4 7 3 2 6 2" xfId="21137" xr:uid="{C64351CD-0232-4399-8F6D-BE020A06A669}"/>
    <cellStyle name="Normal 4 7 3 2 7" xfId="22933" xr:uid="{64832F62-A492-4AE4-BE82-8EFB4A39830D}"/>
    <cellStyle name="Normal 4 7 3 2 8" xfId="13264" xr:uid="{3905BF4B-7F26-4FB9-AD8A-D397C10486DE}"/>
    <cellStyle name="Normal 4 7 3 3" xfId="3387" xr:uid="{00000000-0005-0000-0000-0000A4060000}"/>
    <cellStyle name="Normal 4 7 3 3 2" xfId="4551" xr:uid="{1A165274-7D2D-4845-81C7-9F9CA3DCC295}"/>
    <cellStyle name="Normal 4 7 3 3 2 2" xfId="9322" xr:uid="{21017B07-9533-48F2-B76A-A9904B1E572D}"/>
    <cellStyle name="Normal 4 7 3 3 2 2 2" xfId="29297" xr:uid="{92DAF1EC-399A-4473-9A26-D4AD3C49A537}"/>
    <cellStyle name="Normal 4 7 3 3 2 2 3" xfId="19702" xr:uid="{E71B1D6B-637F-41AC-B085-44710507AB2C}"/>
    <cellStyle name="Normal 4 7 3 3 2 3" xfId="12155" xr:uid="{76545C79-C1E2-4205-AEB0-60C9055EB96D}"/>
    <cellStyle name="Normal 4 7 3 3 2 3 2" xfId="22535" xr:uid="{8252839B-50AF-4E47-B69C-62417D030820}"/>
    <cellStyle name="Normal 4 7 3 3 2 4" xfId="25615" xr:uid="{637A9F53-2129-4063-921B-5BD1687D5E8B}"/>
    <cellStyle name="Normal 4 7 3 3 2 5" xfId="16869" xr:uid="{2CBBAB85-9FF0-42EB-8DC7-FCAAD67F3D9B}"/>
    <cellStyle name="Normal 4 7 3 3 3" xfId="6444" xr:uid="{2559EC73-01AB-4BE6-A858-866E4A0C693F}"/>
    <cellStyle name="Normal 4 7 3 3 3 2" xfId="28120" xr:uid="{AB0AF7AD-5560-48ED-BBAE-26CC74CFAACA}"/>
    <cellStyle name="Normal 4 7 3 3 3 3" xfId="16013" xr:uid="{FB973B5B-099F-4680-AF5B-352F45B579C1}"/>
    <cellStyle name="Normal 4 7 3 3 4" xfId="8466" xr:uid="{367044B2-E779-46AB-A5B5-81DFF701B7A8}"/>
    <cellStyle name="Normal 4 7 3 3 4 2" xfId="18846" xr:uid="{D40E5ABF-24A8-4F3E-813F-4EA94B08E4CC}"/>
    <cellStyle name="Normal 4 7 3 3 5" xfId="11299" xr:uid="{B9B4D268-90DE-40C9-8B09-C131EF47E421}"/>
    <cellStyle name="Normal 4 7 3 3 5 2" xfId="21679" xr:uid="{8A80F0E3-ED14-4D82-8BC7-7D8F9EA01122}"/>
    <cellStyle name="Normal 4 7 3 3 6" xfId="24998" xr:uid="{7F6158B9-9876-495F-8DF5-4CACFE99AB03}"/>
    <cellStyle name="Normal 4 7 3 3 7" xfId="13953" xr:uid="{177470DF-4091-4B6E-B0A3-4B0D9B91F2E4}"/>
    <cellStyle name="Normal 4 7 3 4" xfId="3385" xr:uid="{00000000-0005-0000-0000-0000A5060000}"/>
    <cellStyle name="Normal 4 7 3 4 2" xfId="6442" xr:uid="{B57E6A99-9D37-46F1-86C4-1665A67C78CA}"/>
    <cellStyle name="Normal 4 7 3 4 2 2" xfId="27719" xr:uid="{35086D57-83FE-470F-9779-AD8EA3F5608F}"/>
    <cellStyle name="Normal 4 7 3 4 2 3" xfId="16011" xr:uid="{93D24E2A-F630-477B-9CF3-DB560698D985}"/>
    <cellStyle name="Normal 4 7 3 4 3" xfId="8464" xr:uid="{67BFA435-4966-48C1-9AEE-BE2730AED301}"/>
    <cellStyle name="Normal 4 7 3 4 3 2" xfId="18844" xr:uid="{C4D13922-CE08-4A44-A88F-FD569EC6A9B5}"/>
    <cellStyle name="Normal 4 7 3 4 4" xfId="11297" xr:uid="{BABB8930-1355-46D6-A763-80D50C44C383}"/>
    <cellStyle name="Normal 4 7 3 4 4 2" xfId="21677" xr:uid="{C907EC8E-8F9B-4F15-88B2-FD60624213FF}"/>
    <cellStyle name="Normal 4 7 3 4 5" xfId="24444" xr:uid="{C135DED2-7814-4405-B062-AEB9A2623711}"/>
    <cellStyle name="Normal 4 7 3 4 6" xfId="13951" xr:uid="{925FDADB-741E-453C-BDB1-A14A8AFBF160}"/>
    <cellStyle name="Normal 4 7 3 5" xfId="2626" xr:uid="{00000000-0005-0000-0000-0000A6060000}"/>
    <cellStyle name="Normal 4 7 3 5 2" xfId="5887" xr:uid="{467E7569-D1DD-41C7-8C42-647AD7DF3179}"/>
    <cellStyle name="Normal 4 7 3 5 2 2" xfId="26531" xr:uid="{76B339F9-1083-444A-9CBE-37140A9D40E6}"/>
    <cellStyle name="Normal 4 7 3 5 2 3" xfId="15297" xr:uid="{948ECB5D-E4FA-42A5-80B8-D9B79CF7CD33}"/>
    <cellStyle name="Normal 4 7 3 5 3" xfId="7750" xr:uid="{F56D7C1A-5CC2-4803-8EC0-F89C274DEF58}"/>
    <cellStyle name="Normal 4 7 3 5 3 2" xfId="18130" xr:uid="{84E8834E-20A7-46A3-9C3E-C6E062ED13C8}"/>
    <cellStyle name="Normal 4 7 3 5 4" xfId="10583" xr:uid="{C7D846FE-8615-42A3-BF1D-2893344EBB91}"/>
    <cellStyle name="Normal 4 7 3 5 4 2" xfId="20963" xr:uid="{BB17348A-AB35-40FE-B741-367C816F42E2}"/>
    <cellStyle name="Normal 4 7 3 5 5" xfId="24284" xr:uid="{F61C2860-C58E-46C6-8409-4FFC8CA3C0A9}"/>
    <cellStyle name="Normal 4 7 3 5 6" xfId="13013" xr:uid="{78609EAF-EFE9-4A1E-B1AE-DE10254DF8F3}"/>
    <cellStyle name="Normal 4 7 3 6" xfId="4202" xr:uid="{FB33D749-A623-47A1-A7DC-8EC67DD0405B}"/>
    <cellStyle name="Normal 4 7 3 6 2" xfId="8973" xr:uid="{FDA51955-8791-428A-8F87-6E902F65568A}"/>
    <cellStyle name="Normal 4 7 3 6 2 2" xfId="19353" xr:uid="{7140A27B-0B13-40A9-A699-67404A1F7F75}"/>
    <cellStyle name="Normal 4 7 3 6 3" xfId="11806" xr:uid="{02D7088C-C31C-4B88-947A-DDC072D56879}"/>
    <cellStyle name="Normal 4 7 3 6 3 2" xfId="22186" xr:uid="{1A8FAFBF-CC8B-4EA7-82A4-F2D76EBBB64A}"/>
    <cellStyle name="Normal 4 7 3 6 4" xfId="24265" xr:uid="{E02FEA3B-468A-40C0-BC2D-348E7AE01BFF}"/>
    <cellStyle name="Normal 4 7 3 6 5" xfId="16520" xr:uid="{B367F241-D9A8-4AB9-A5AD-1000D26A3B42}"/>
    <cellStyle name="Normal 4 7 3 7" xfId="5335" xr:uid="{58BE4E7E-F5FF-439E-978A-AF357221A2F9}"/>
    <cellStyle name="Normal 4 7 3 7 2" xfId="14633" xr:uid="{B160EAE7-2B0E-401E-8AC0-4034E825233C}"/>
    <cellStyle name="Normal 4 7 3 8" xfId="7086" xr:uid="{CECA2A84-0C2A-4E0E-BB1F-EE2345128D84}"/>
    <cellStyle name="Normal 4 7 3 8 2" xfId="17466" xr:uid="{DB124342-2633-4FBF-BD15-2D33BC0A29E7}"/>
    <cellStyle name="Normal 4 7 3 9" xfId="9919" xr:uid="{B588683A-1EF9-49B5-A3BD-82F505139439}"/>
    <cellStyle name="Normal 4 7 3 9 2" xfId="20299" xr:uid="{106BF3F6-63AD-4F0C-A036-62CAC7501F23}"/>
    <cellStyle name="Normal 4 7 4" xfId="1034" xr:uid="{00000000-0005-0000-0000-0000BC050000}"/>
    <cellStyle name="Normal 4 7 4 2" xfId="3388" xr:uid="{00000000-0005-0000-0000-0000A8060000}"/>
    <cellStyle name="Normal 4 7 4 2 2" xfId="6445" xr:uid="{FD891397-8334-4F44-B2C4-56922778E1F9}"/>
    <cellStyle name="Normal 4 7 4 2 2 2" xfId="27168" xr:uid="{14E18352-F4FB-4D06-92DF-366278A948F0}"/>
    <cellStyle name="Normal 4 7 4 2 2 3" xfId="16014" xr:uid="{A728E423-9CBE-452C-84D6-DA8535635E1E}"/>
    <cellStyle name="Normal 4 7 4 2 3" xfId="8467" xr:uid="{43FDE11D-6573-4D36-A25B-606951578EAB}"/>
    <cellStyle name="Normal 4 7 4 2 3 2" xfId="18847" xr:uid="{0E50BC27-C20A-4AAB-A0B7-C919FE3AE2BA}"/>
    <cellStyle name="Normal 4 7 4 2 4" xfId="11300" xr:uid="{5055A7E8-A0FC-4BD5-910C-28427D9345B0}"/>
    <cellStyle name="Normal 4 7 4 2 4 2" xfId="21680" xr:uid="{EB971B07-4D8E-4A44-B85D-AF9C7609AF55}"/>
    <cellStyle name="Normal 4 7 4 2 5" xfId="25509" xr:uid="{79801D7F-59F0-4C0B-93D3-156EC60B82D5}"/>
    <cellStyle name="Normal 4 7 4 2 6" xfId="13954" xr:uid="{966C5FA1-B594-4EED-9289-57738A45AFF7}"/>
    <cellStyle name="Normal 4 7 4 3" xfId="4351" xr:uid="{0171176F-39CE-44B5-A480-3D9153E12332}"/>
    <cellStyle name="Normal 4 7 4 3 2" xfId="9122" xr:uid="{FEE9070C-3614-4F3E-B87E-CC3269B95B6C}"/>
    <cellStyle name="Normal 4 7 4 3 2 2" xfId="29165" xr:uid="{CE131DC5-BF72-42BF-8EBE-38EB427C7BEC}"/>
    <cellStyle name="Normal 4 7 4 3 2 3" xfId="19502" xr:uid="{6C44936C-282E-4706-8A77-6721B9A79177}"/>
    <cellStyle name="Normal 4 7 4 3 3" xfId="11955" xr:uid="{04F42CBE-42E1-4190-BA4C-F8C08E80A45B}"/>
    <cellStyle name="Normal 4 7 4 3 3 2" xfId="22335" xr:uid="{B6D132A1-D984-4C1C-A3E6-2063CCE02F8C}"/>
    <cellStyle name="Normal 4 7 4 3 4" xfId="24655" xr:uid="{08338032-EEE5-4928-875B-7E0858B9F159}"/>
    <cellStyle name="Normal 4 7 4 3 5" xfId="16669" xr:uid="{B8B7285C-A24E-4A2C-A53B-D96F4C63D471}"/>
    <cellStyle name="Normal 4 7 4 4" xfId="5336" xr:uid="{B016F4A0-D05B-4FE3-B6DC-3B377F36D9D9}"/>
    <cellStyle name="Normal 4 7 4 4 2" xfId="27133" xr:uid="{AFBDEBCF-A32A-4D62-8D60-42CEC6EA2C9B}"/>
    <cellStyle name="Normal 4 7 4 4 3" xfId="14634" xr:uid="{B30A266E-ADB7-4B04-8ED4-270865894F7D}"/>
    <cellStyle name="Normal 4 7 4 5" xfId="7087" xr:uid="{8656F3D8-2A5D-4D5B-BBBC-E5464E3E3920}"/>
    <cellStyle name="Normal 4 7 4 5 2" xfId="17467" xr:uid="{71C7C10F-B6D6-4218-A674-F13DA0471321}"/>
    <cellStyle name="Normal 4 7 4 6" xfId="9920" xr:uid="{C4D45CEE-C45F-4FDB-A4B4-54CE41E6640E}"/>
    <cellStyle name="Normal 4 7 4 6 2" xfId="20300" xr:uid="{923A9ECC-B39B-42BE-AE4F-848FCB9F9C9A}"/>
    <cellStyle name="Normal 4 7 4 7" xfId="23634" xr:uid="{059C9136-819D-42E1-B24B-81E5236E9C4C}"/>
    <cellStyle name="Normal 4 7 4 8" xfId="13262" xr:uid="{78A61C52-0EB4-4A22-B21E-6AC973B0CB2B}"/>
    <cellStyle name="Normal 4 7 5" xfId="3389" xr:uid="{00000000-0005-0000-0000-0000A9060000}"/>
    <cellStyle name="Normal 4 7 5 2" xfId="4552" xr:uid="{1AC12079-FAAE-4952-8A63-9E520EA71BD6}"/>
    <cellStyle name="Normal 4 7 5 2 2" xfId="9323" xr:uid="{8F237C10-887B-406C-9296-1B65BC9ECACE}"/>
    <cellStyle name="Normal 4 7 5 2 2 2" xfId="29298" xr:uid="{2700BF11-F8F9-4C83-BEC9-DF9DEB27EE8A}"/>
    <cellStyle name="Normal 4 7 5 2 2 3" xfId="19703" xr:uid="{06CFF376-4B8A-4378-BD56-36D1F63F9218}"/>
    <cellStyle name="Normal 4 7 5 2 3" xfId="12156" xr:uid="{06B4C537-F745-4E19-B271-A79299626284}"/>
    <cellStyle name="Normal 4 7 5 2 3 2" xfId="22536" xr:uid="{CB6D4BA7-0D72-4DD1-948F-BC28E4DC62E2}"/>
    <cellStyle name="Normal 4 7 5 2 4" xfId="23503" xr:uid="{7A2135C5-4325-4B96-8CA5-4658F0B8CAE5}"/>
    <cellStyle name="Normal 4 7 5 2 5" xfId="16870" xr:uid="{91FEC4DC-D85D-4ECF-828A-109546493296}"/>
    <cellStyle name="Normal 4 7 5 3" xfId="6446" xr:uid="{1010A598-4F8B-4B42-BA60-88973C19D759}"/>
    <cellStyle name="Normal 4 7 5 3 2" xfId="28409" xr:uid="{EF52E748-5F8A-4362-9E35-4E655BE28529}"/>
    <cellStyle name="Normal 4 7 5 3 3" xfId="16015" xr:uid="{F7F982E8-3334-4350-9811-03001F6F76C9}"/>
    <cellStyle name="Normal 4 7 5 4" xfId="8468" xr:uid="{403FCCE6-6F4D-46CC-A7EA-58A68A8988A6}"/>
    <cellStyle name="Normal 4 7 5 4 2" xfId="18848" xr:uid="{6161F666-5627-4304-A235-3A091AE22388}"/>
    <cellStyle name="Normal 4 7 5 5" xfId="11301" xr:uid="{8B281023-1159-4147-AC5E-52CD14096041}"/>
    <cellStyle name="Normal 4 7 5 5 2" xfId="21681" xr:uid="{B0F7BB96-F83E-472F-AE1A-73C1FEE99CD3}"/>
    <cellStyle name="Normal 4 7 5 6" xfId="24108" xr:uid="{5B227303-F15B-4221-AD36-24A5A5068E25}"/>
    <cellStyle name="Normal 4 7 5 7" xfId="13955" xr:uid="{E48D1D16-C7EF-4283-9258-9D6B0B2DB5BE}"/>
    <cellStyle name="Normal 4 7 6" xfId="2945" xr:uid="{00000000-0005-0000-0000-0000AA060000}"/>
    <cellStyle name="Normal 4 7 6 2" xfId="6124" xr:uid="{F615DED7-A8A1-4773-8FB6-A8CFFB8A3E29}"/>
    <cellStyle name="Normal 4 7 6 2 2" xfId="26018" xr:uid="{EDD28773-EB40-43A0-81A7-D8703487BEFE}"/>
    <cellStyle name="Normal 4 7 6 2 3" xfId="15602" xr:uid="{2AE3843D-DAA7-4879-95D1-9719036EED47}"/>
    <cellStyle name="Normal 4 7 6 3" xfId="8055" xr:uid="{AC28A63F-6B80-4564-988E-C166759FBEA6}"/>
    <cellStyle name="Normal 4 7 6 3 2" xfId="18435" xr:uid="{F6019E17-2720-4A10-98D8-361802ADE904}"/>
    <cellStyle name="Normal 4 7 6 4" xfId="10888" xr:uid="{37A84365-2A49-43CC-A4F0-4B7CE36ADA6C}"/>
    <cellStyle name="Normal 4 7 6 4 2" xfId="21268" xr:uid="{B364E9EE-1067-4834-8492-3B98479CFE23}"/>
    <cellStyle name="Normal 4 7 6 5" xfId="23691" xr:uid="{8329929E-E0B0-43D4-A5B4-DF7C31A3F077}"/>
    <cellStyle name="Normal 4 7 6 6" xfId="13465" xr:uid="{32EC6C28-971A-4668-B6F6-4013290CF67E}"/>
    <cellStyle name="Normal 4 7 7" xfId="2463" xr:uid="{00000000-0005-0000-0000-0000AB060000}"/>
    <cellStyle name="Normal 4 7 7 2" xfId="5753" xr:uid="{1E182BFF-53A3-419D-8B78-9CF8C2552F20}"/>
    <cellStyle name="Normal 4 7 7 2 2" xfId="26645" xr:uid="{6DE66B16-01B0-4400-8558-9A854364871F}"/>
    <cellStyle name="Normal 4 7 7 2 3" xfId="15134" xr:uid="{189A590E-9E8B-4FAE-AB18-A6A3DF38D4D2}"/>
    <cellStyle name="Normal 4 7 7 3" xfId="7587" xr:uid="{9631383F-EA73-420F-9B7C-B7DBB081BD3F}"/>
    <cellStyle name="Normal 4 7 7 3 2" xfId="17967" xr:uid="{8DCEF87A-4EBB-4150-BA66-B616970B0F28}"/>
    <cellStyle name="Normal 4 7 7 4" xfId="10420" xr:uid="{E881F229-E8F5-431F-BF42-0D7520F8F52B}"/>
    <cellStyle name="Normal 4 7 7 4 2" xfId="20800" xr:uid="{50F9BEC4-804D-48B7-B495-FC7FF5063A4C}"/>
    <cellStyle name="Normal 4 7 7 5" xfId="25399" xr:uid="{182EF9FF-8287-4F59-9452-65A72BE06BC2}"/>
    <cellStyle name="Normal 4 7 7 6" xfId="12850" xr:uid="{8420457E-9B08-4741-8C26-390042569F50}"/>
    <cellStyle name="Normal 4 7 8" xfId="2217" xr:uid="{00000000-0005-0000-0000-00009A060000}"/>
    <cellStyle name="Normal 4 7 8 2" xfId="7343" xr:uid="{391F0690-FC1E-4043-AB5F-2D55CB99CFDE}"/>
    <cellStyle name="Normal 4 7 8 2 2" xfId="17723" xr:uid="{BB350AC2-7109-4CB0-B5D9-ACAF48401B53}"/>
    <cellStyle name="Normal 4 7 8 3" xfId="10176" xr:uid="{2D5AC400-5AEA-4B23-A763-438F939FC9C1}"/>
    <cellStyle name="Normal 4 7 8 3 2" xfId="20556" xr:uid="{DD553A7C-8908-4545-AB7B-0874A202CDF3}"/>
    <cellStyle name="Normal 4 7 8 4" xfId="25272" xr:uid="{44F47FBC-07A1-452C-B590-775A4DD7ECC2}"/>
    <cellStyle name="Normal 4 7 8 5" xfId="14890" xr:uid="{141A1A32-2580-4523-8911-D5D48711AF63}"/>
    <cellStyle name="Normal 4 7 9" xfId="3997" xr:uid="{F9366F69-AABF-49B2-ACE2-2A92D4BFADA6}"/>
    <cellStyle name="Normal 4 7 9 2" xfId="8820" xr:uid="{DF857D7A-A4BA-4849-BAA1-99D352DC3C25}"/>
    <cellStyle name="Normal 4 7 9 2 2" xfId="19200" xr:uid="{B4FDC014-8D46-424D-88C9-8795081D17FD}"/>
    <cellStyle name="Normal 4 7 9 3" xfId="11653" xr:uid="{0F212C51-7461-4ACB-946C-A88A76CA55D0}"/>
    <cellStyle name="Normal 4 7 9 3 2" xfId="22033" xr:uid="{42E3AB64-8C3D-4294-8A24-241D6B7BC120}"/>
    <cellStyle name="Normal 4 7 9 4" xfId="16367" xr:uid="{0F6DCDA7-6629-4A18-9260-323E0A63C54D}"/>
    <cellStyle name="Normal 4 8" xfId="1035" xr:uid="{00000000-0005-0000-0000-0000BD050000}"/>
    <cellStyle name="Normal 4 8 10" xfId="7088" xr:uid="{0E68DBD6-B580-4FB4-A252-D85A6822BE94}"/>
    <cellStyle name="Normal 4 8 10 2" xfId="17468" xr:uid="{8824C5FA-9947-42C6-AD38-C3E6D1739F48}"/>
    <cellStyle name="Normal 4 8 11" xfId="9921" xr:uid="{25430173-3613-4ECB-A55F-FC8C49491788}"/>
    <cellStyle name="Normal 4 8 11 2" xfId="20301" xr:uid="{4F67A3E3-6E0B-4957-8ABA-DD956505FBC6}"/>
    <cellStyle name="Normal 4 8 12" xfId="24987" xr:uid="{54460413-664E-4E30-BE9E-48C3BB321303}"/>
    <cellStyle name="Normal 4 8 13" xfId="12431" xr:uid="{ED88C738-33A7-448E-827E-42403932E6F6}"/>
    <cellStyle name="Normal 4 8 2" xfId="1036" xr:uid="{00000000-0005-0000-0000-0000BE050000}"/>
    <cellStyle name="Normal 4 8 2 10" xfId="9922" xr:uid="{52E3C84E-B966-45DB-8254-F2F7DEB13D1D}"/>
    <cellStyle name="Normal 4 8 2 10 2" xfId="20302" xr:uid="{DA8A5918-5FA1-481C-A682-EED4A60277A9}"/>
    <cellStyle name="Normal 4 8 2 11" xfId="23527" xr:uid="{4383186B-EFAA-4C26-B1E2-3524DDA7E32D}"/>
    <cellStyle name="Normal 4 8 2 12" xfId="12610" xr:uid="{E7A10BB2-5975-4E4F-9870-033EECFD50EB}"/>
    <cellStyle name="Normal 4 8 2 2" xfId="1037" xr:uid="{00000000-0005-0000-0000-0000BF050000}"/>
    <cellStyle name="Normal 4 8 2 2 2" xfId="3391" xr:uid="{00000000-0005-0000-0000-0000AF060000}"/>
    <cellStyle name="Normal 4 8 2 2 2 2" xfId="6448" xr:uid="{4D6A5572-506B-4738-A098-8740C14C0E42}"/>
    <cellStyle name="Normal 4 8 2 2 2 2 2" xfId="26341" xr:uid="{BE6B9EF0-AC47-43E0-B016-F13AEC884F0F}"/>
    <cellStyle name="Normal 4 8 2 2 2 2 3" xfId="27306" xr:uid="{4FDA63DE-1E05-4711-98A9-1322BB99A607}"/>
    <cellStyle name="Normal 4 8 2 2 2 2 4" xfId="16017" xr:uid="{0E300A29-A2B3-482C-8C33-AA1E0CFC7F2C}"/>
    <cellStyle name="Normal 4 8 2 2 2 3" xfId="8470" xr:uid="{C50F841F-A775-48C7-ACE5-816F7E765325}"/>
    <cellStyle name="Normal 4 8 2 2 2 3 2" xfId="28920" xr:uid="{75AF749C-2826-497C-A038-1E4DAFDDE239}"/>
    <cellStyle name="Normal 4 8 2 2 2 3 3" xfId="18850" xr:uid="{84CC2466-7A0F-4FCA-83BF-9B4FED299935}"/>
    <cellStyle name="Normal 4 8 2 2 2 4" xfId="11303" xr:uid="{57F4A539-C415-4349-B4C9-2DFEE462097F}"/>
    <cellStyle name="Normal 4 8 2 2 2 4 2" xfId="21683" xr:uid="{3CB5222B-EE71-4A68-BEA0-C37FFEDBD398}"/>
    <cellStyle name="Normal 4 8 2 2 2 5" xfId="23697" xr:uid="{94635B12-FD7A-43DA-BA4D-6DE95FA5EB48}"/>
    <cellStyle name="Normal 4 8 2 2 2 6" xfId="13957" xr:uid="{832892E7-520A-41C8-A90D-07BA918B1FCA}"/>
    <cellStyle name="Normal 4 8 2 2 3" xfId="4354" xr:uid="{46BF9421-B460-4CEA-AD65-4E77C63643CC}"/>
    <cellStyle name="Normal 4 8 2 2 3 2" xfId="9125" xr:uid="{A422A131-7302-48F1-AAE4-90C9AD87957D}"/>
    <cellStyle name="Normal 4 8 2 2 3 2 2" xfId="29168" xr:uid="{294C0ECC-CA0D-4F6F-AA64-9154E4DDEB0A}"/>
    <cellStyle name="Normal 4 8 2 2 3 2 3" xfId="19505" xr:uid="{5CBD84B9-7B0E-4182-A126-A387E0E76624}"/>
    <cellStyle name="Normal 4 8 2 2 3 3" xfId="11958" xr:uid="{416F40D4-C528-4670-9900-C208EDF59E30}"/>
    <cellStyle name="Normal 4 8 2 2 3 3 2" xfId="22338" xr:uid="{00B1E31D-A4A2-45C3-97CA-86A58ADD1BC7}"/>
    <cellStyle name="Normal 4 8 2 2 3 4" xfId="22787" xr:uid="{63212859-BC98-4112-8BEF-6665B53BAE35}"/>
    <cellStyle name="Normal 4 8 2 2 3 5" xfId="16672" xr:uid="{94F82AF7-9392-4E31-9F6B-45C925077D59}"/>
    <cellStyle name="Normal 4 8 2 2 4" xfId="5339" xr:uid="{92FF8351-AB21-49A2-B6A0-C694DF35FCDA}"/>
    <cellStyle name="Normal 4 8 2 2 4 2" xfId="25953" xr:uid="{528296E9-E0CB-4EED-8AF0-BCE95ED72426}"/>
    <cellStyle name="Normal 4 8 2 2 4 3" xfId="14637" xr:uid="{CC1D89E6-F4EC-493D-BBF1-726B013C8046}"/>
    <cellStyle name="Normal 4 8 2 2 5" xfId="7090" xr:uid="{AD482192-52D6-4C76-B092-4015CB6876A2}"/>
    <cellStyle name="Normal 4 8 2 2 5 2" xfId="17470" xr:uid="{1C37D1B3-5026-4F66-8A87-B397473DE93F}"/>
    <cellStyle name="Normal 4 8 2 2 6" xfId="9923" xr:uid="{A2453B6D-EC41-42EF-B276-E49878F827C4}"/>
    <cellStyle name="Normal 4 8 2 2 6 2" xfId="20303" xr:uid="{5C8DC2F1-B8E3-4264-9DDE-1DD6AC8F8A5B}"/>
    <cellStyle name="Normal 4 8 2 2 7" xfId="24320" xr:uid="{4FF295D4-2EB3-4F3B-AE7E-3BEF51C8677C}"/>
    <cellStyle name="Normal 4 8 2 2 8" xfId="13266" xr:uid="{703CF99C-4DA0-421C-A25E-CE4D036BF2A8}"/>
    <cellStyle name="Normal 4 8 2 3" xfId="3392" xr:uid="{00000000-0005-0000-0000-0000B0060000}"/>
    <cellStyle name="Normal 4 8 2 3 2" xfId="4553" xr:uid="{1141795F-4970-4282-A437-A02733F5A0F8}"/>
    <cellStyle name="Normal 4 8 2 3 2 2" xfId="9324" xr:uid="{3C873FE4-0564-472E-864B-1C6A151969B6}"/>
    <cellStyle name="Normal 4 8 2 3 2 2 2" xfId="29299" xr:uid="{3315FAAD-144E-47FC-9945-3BCA6AF2304B}"/>
    <cellStyle name="Normal 4 8 2 3 2 2 3" xfId="19704" xr:uid="{57807E75-751D-4D7B-8013-DC671C3CC680}"/>
    <cellStyle name="Normal 4 8 2 3 2 3" xfId="12157" xr:uid="{27D5F749-3BA6-490A-A6AD-92B708FF5813}"/>
    <cellStyle name="Normal 4 8 2 3 2 3 2" xfId="22537" xr:uid="{FC102CA3-67E6-4835-A3DD-21204F44984A}"/>
    <cellStyle name="Normal 4 8 2 3 2 4" xfId="25315" xr:uid="{FC3A0BE0-4424-4B73-A103-BF8D9D09AD60}"/>
    <cellStyle name="Normal 4 8 2 3 2 5" xfId="16871" xr:uid="{48C5E890-F0FD-4A21-8D49-3BAEEAF74020}"/>
    <cellStyle name="Normal 4 8 2 3 3" xfId="6449" xr:uid="{3F9E7AF4-5E8F-4C9A-8343-C812E4436998}"/>
    <cellStyle name="Normal 4 8 2 3 3 2" xfId="28108" xr:uid="{A7FDA864-715C-4377-B7BA-43426A29F161}"/>
    <cellStyle name="Normal 4 8 2 3 3 3" xfId="16018" xr:uid="{C7FF072F-0902-4DDE-B846-E24342A749C4}"/>
    <cellStyle name="Normal 4 8 2 3 4" xfId="8471" xr:uid="{624BB4C6-C480-4D43-97F1-5DFEECBF6BF4}"/>
    <cellStyle name="Normal 4 8 2 3 4 2" xfId="18851" xr:uid="{CEC1651B-32B1-48F6-8B75-3D5C40A6311C}"/>
    <cellStyle name="Normal 4 8 2 3 5" xfId="11304" xr:uid="{C29A85E2-83AC-4A09-9970-A5EF9DA94884}"/>
    <cellStyle name="Normal 4 8 2 3 5 2" xfId="21684" xr:uid="{90BCEC2C-9ECF-460A-A569-052CCF24F8D8}"/>
    <cellStyle name="Normal 4 8 2 3 6" xfId="24786" xr:uid="{45DFC502-CC72-4268-B85E-6082DD850264}"/>
    <cellStyle name="Normal 4 8 2 3 7" xfId="13958" xr:uid="{AC055922-E2CD-43CC-8BA4-98B09E42C8C5}"/>
    <cellStyle name="Normal 4 8 2 4" xfId="3390" xr:uid="{00000000-0005-0000-0000-0000B1060000}"/>
    <cellStyle name="Normal 4 8 2 4 2" xfId="6447" xr:uid="{3798026B-38A6-4296-9ECD-B3DA5FA7B80D}"/>
    <cellStyle name="Normal 4 8 2 4 2 2" xfId="25995" xr:uid="{91044338-5D8B-4A4B-9C80-234B5EA1807C}"/>
    <cellStyle name="Normal 4 8 2 4 2 3" xfId="16016" xr:uid="{063A03D4-A676-469E-9ECF-7E0F6126DC3F}"/>
    <cellStyle name="Normal 4 8 2 4 3" xfId="8469" xr:uid="{B1F73A7A-2F5F-42DA-92A2-5229B7FFD291}"/>
    <cellStyle name="Normal 4 8 2 4 3 2" xfId="18849" xr:uid="{143363F1-5603-4EB7-8625-8E08D1B72DD9}"/>
    <cellStyle name="Normal 4 8 2 4 4" xfId="11302" xr:uid="{90DE5F27-D816-42D1-A24E-02F4D294DDE5}"/>
    <cellStyle name="Normal 4 8 2 4 4 2" xfId="21682" xr:uid="{9CCE3B56-B7F9-4E72-89C8-B7103F3AD266}"/>
    <cellStyle name="Normal 4 8 2 4 5" xfId="25061" xr:uid="{F2EFB454-6840-45DD-94BD-C5FC99910EA0}"/>
    <cellStyle name="Normal 4 8 2 4 6" xfId="13956" xr:uid="{79473D91-F358-4B53-8DD7-29CC7AA308C5}"/>
    <cellStyle name="Normal 4 8 2 5" xfId="2609" xr:uid="{00000000-0005-0000-0000-0000B2060000}"/>
    <cellStyle name="Normal 4 8 2 5 2" xfId="5872" xr:uid="{1BB1FCFC-5CF7-4CCC-B2A9-1229C5DDA142}"/>
    <cellStyle name="Normal 4 8 2 5 2 2" xfId="28569" xr:uid="{A13AD14A-D3DB-4D74-9461-E29CCE6B6935}"/>
    <cellStyle name="Normal 4 8 2 5 2 3" xfId="15280" xr:uid="{2EDCE808-A8D3-4316-B2C5-26C904252B45}"/>
    <cellStyle name="Normal 4 8 2 5 3" xfId="7733" xr:uid="{06C16159-EB5D-4718-8E34-5371EEF470A2}"/>
    <cellStyle name="Normal 4 8 2 5 3 2" xfId="18113" xr:uid="{8B52E96D-4AC7-42B3-A93C-4CAC5AB92841}"/>
    <cellStyle name="Normal 4 8 2 5 4" xfId="10566" xr:uid="{D9501F38-DF9C-44F6-9B7D-6AF33241A956}"/>
    <cellStyle name="Normal 4 8 2 5 4 2" xfId="20946" xr:uid="{88CA89B8-1BFD-41F0-BA8A-B7A846B1A0B0}"/>
    <cellStyle name="Normal 4 8 2 5 5" xfId="24136" xr:uid="{3BC2C6F0-0BEF-47B1-B0E8-AC9481FCA77B}"/>
    <cellStyle name="Normal 4 8 2 5 6" xfId="12996" xr:uid="{47BAE656-EC9E-4146-85AB-F86AA13E01A0}"/>
    <cellStyle name="Normal 4 8 2 6" xfId="2377" xr:uid="{00000000-0005-0000-0000-0000AD060000}"/>
    <cellStyle name="Normal 4 8 2 6 2" xfId="7503" xr:uid="{DAC97AA2-E5A4-4EEA-B897-303CA1FB9CF7}"/>
    <cellStyle name="Normal 4 8 2 6 2 2" xfId="17883" xr:uid="{87971EE5-E131-4053-98C9-DDD212EC3D11}"/>
    <cellStyle name="Normal 4 8 2 6 3" xfId="10336" xr:uid="{9232C93A-DF49-480D-A771-BAE47882AFBC}"/>
    <cellStyle name="Normal 4 8 2 6 3 2" xfId="20716" xr:uid="{64F56D8A-D43E-4CA8-8BBD-0B5C4AFA41DF}"/>
    <cellStyle name="Normal 4 8 2 6 4" xfId="24629" xr:uid="{E1A84F69-C757-4E1B-9D93-15638EB0F0AF}"/>
    <cellStyle name="Normal 4 8 2 6 5" xfId="15050" xr:uid="{4D938FE7-CE85-494D-91B5-B40622B3C74F}"/>
    <cellStyle name="Normal 4 8 2 7" xfId="3942" xr:uid="{7A88FBDE-9507-4134-97EA-80923727E376}"/>
    <cellStyle name="Normal 4 8 2 7 2" xfId="8773" xr:uid="{B1FF5D05-9626-4E88-9E84-A7251C9F663E}"/>
    <cellStyle name="Normal 4 8 2 7 2 2" xfId="19153" xr:uid="{E2EF7EA5-A2CF-4CBD-8688-05541F82525E}"/>
    <cellStyle name="Normal 4 8 2 7 3" xfId="11606" xr:uid="{E0EC3274-30EB-451C-BDB3-A0323C2B11C6}"/>
    <cellStyle name="Normal 4 8 2 7 3 2" xfId="21986" xr:uid="{CF90CC8B-9D60-4ADF-B54C-454958AB6D34}"/>
    <cellStyle name="Normal 4 8 2 7 4" xfId="16320" xr:uid="{7CED60C4-3FFA-44FD-A30F-83EE1FEE1DBD}"/>
    <cellStyle name="Normal 4 8 2 8" xfId="5338" xr:uid="{902C0B0E-C4A0-4981-9707-DC0113C37539}"/>
    <cellStyle name="Normal 4 8 2 8 2" xfId="14636" xr:uid="{AA2E2A77-DEAA-4A1B-81C1-2BCA8305B4F0}"/>
    <cellStyle name="Normal 4 8 2 9" xfId="7089" xr:uid="{D0D07CCA-276A-41C2-9F72-54F476CDFE24}"/>
    <cellStyle name="Normal 4 8 2 9 2" xfId="17469" xr:uid="{A72D69C6-C74C-414E-A521-E425C04AD6D1}"/>
    <cellStyle name="Normal 4 8 3" xfId="1038" xr:uid="{00000000-0005-0000-0000-0000C0050000}"/>
    <cellStyle name="Normal 4 8 3 2" xfId="3393" xr:uid="{00000000-0005-0000-0000-0000B4060000}"/>
    <cellStyle name="Normal 4 8 3 2 2" xfId="6450" xr:uid="{6EFCB61C-7357-4684-9E3A-0FCD927DD456}"/>
    <cellStyle name="Normal 4 8 3 2 2 2" xfId="25797" xr:uid="{E04C89D1-BAA7-40C1-BC46-F7CE41911F85}"/>
    <cellStyle name="Normal 4 8 3 2 2 3" xfId="27956" xr:uid="{B28F36EE-3268-4C28-A6BC-D4ED592E6965}"/>
    <cellStyle name="Normal 4 8 3 2 2 4" xfId="16019" xr:uid="{0C7E26DA-2B7A-4895-B864-1CAB123016A7}"/>
    <cellStyle name="Normal 4 8 3 2 3" xfId="8472" xr:uid="{EED53452-5939-466E-8695-45E55BA1D2CB}"/>
    <cellStyle name="Normal 4 8 3 2 3 2" xfId="28921" xr:uid="{4FAD5E52-B238-484A-8AD5-4926695E24BF}"/>
    <cellStyle name="Normal 4 8 3 2 3 3" xfId="18852" xr:uid="{B5B0DCE4-48DA-480E-A1E0-3D2A91C35A32}"/>
    <cellStyle name="Normal 4 8 3 2 4" xfId="11305" xr:uid="{77082873-FC23-4D52-84B3-16E16D740661}"/>
    <cellStyle name="Normal 4 8 3 2 4 2" xfId="21685" xr:uid="{745341AC-5B45-4254-8AEA-490B25F78984}"/>
    <cellStyle name="Normal 4 8 3 2 5" xfId="22825" xr:uid="{A5AF6C31-5CE8-481B-BABC-0C7C8CD0A23A}"/>
    <cellStyle name="Normal 4 8 3 2 6" xfId="13959" xr:uid="{A33A0049-D6F8-4E3C-8917-26F7161B722D}"/>
    <cellStyle name="Normal 4 8 3 3" xfId="2802" xr:uid="{00000000-0005-0000-0000-0000B5060000}"/>
    <cellStyle name="Normal 4 8 3 3 2" xfId="6019" xr:uid="{A69378F3-7126-43E8-957C-AEF3A8217A72}"/>
    <cellStyle name="Normal 4 8 3 3 2 2" xfId="26563" xr:uid="{9920AF1B-1502-4153-86EE-9E491C23E980}"/>
    <cellStyle name="Normal 4 8 3 3 2 3" xfId="15472" xr:uid="{B1567AF6-EF33-4AB9-8B8F-63FE914A07E5}"/>
    <cellStyle name="Normal 4 8 3 3 3" xfId="7925" xr:uid="{2D1BB9FA-4D4A-4C54-898F-B770F4965FBD}"/>
    <cellStyle name="Normal 4 8 3 3 3 2" xfId="18305" xr:uid="{FE3FC21E-E23C-4118-ABE2-1A66E94B9357}"/>
    <cellStyle name="Normal 4 8 3 3 4" xfId="10758" xr:uid="{E2F9B43E-0A02-4C38-BA5D-ECC510BC70E6}"/>
    <cellStyle name="Normal 4 8 3 3 4 2" xfId="21138" xr:uid="{5EEA83E8-121B-42E9-94D0-B744FCB7C7D5}"/>
    <cellStyle name="Normal 4 8 3 3 5" xfId="23604" xr:uid="{6470B5F1-FD1F-4995-8318-8EC822E2DD3C}"/>
    <cellStyle name="Normal 4 8 3 3 6" xfId="13265" xr:uid="{29FB101E-D901-48D2-BE02-0A0BDDC9A648}"/>
    <cellStyle name="Normal 4 8 3 4" xfId="4203" xr:uid="{5FFDCD3D-191C-4816-9CA7-FB6D45A05F99}"/>
    <cellStyle name="Normal 4 8 3 4 2" xfId="8974" xr:uid="{070C8C1D-8AEF-46BE-8C98-0091E8D5CB10}"/>
    <cellStyle name="Normal 4 8 3 4 2 2" xfId="29056" xr:uid="{4C8275A9-C16B-4EC9-9863-FF7A8CDDDD99}"/>
    <cellStyle name="Normal 4 8 3 4 2 3" xfId="19354" xr:uid="{893AE50F-8DCF-4C57-B16A-FE83FE00F9A5}"/>
    <cellStyle name="Normal 4 8 3 4 3" xfId="11807" xr:uid="{32AC2F98-E71F-4095-BAC4-574F9FAC974E}"/>
    <cellStyle name="Normal 4 8 3 4 3 2" xfId="22187" xr:uid="{5716DFA4-B51D-4F99-95E7-5C279343345C}"/>
    <cellStyle name="Normal 4 8 3 4 4" xfId="24358" xr:uid="{1F3D2E20-3A87-41F9-AEEC-5C3F44D9E70F}"/>
    <cellStyle name="Normal 4 8 3 4 5" xfId="16521" xr:uid="{329DE75E-7547-4F7D-A283-DE84FDC4B800}"/>
    <cellStyle name="Normal 4 8 3 5" xfId="5340" xr:uid="{59B8A850-AE58-4417-9B79-645D1117C3F9}"/>
    <cellStyle name="Normal 4 8 3 5 2" xfId="27585" xr:uid="{47C431D5-BF21-485E-B445-D73E7C5FF7F3}"/>
    <cellStyle name="Normal 4 8 3 5 3" xfId="14638" xr:uid="{A085ECE6-AAED-4853-AA6D-E6CE7606978A}"/>
    <cellStyle name="Normal 4 8 3 6" xfId="7091" xr:uid="{BF5B1421-7114-4C59-84E6-FF22BF14D01C}"/>
    <cellStyle name="Normal 4 8 3 6 2" xfId="17471" xr:uid="{50F66810-BC52-4D59-B3A9-CBD2F562B7C1}"/>
    <cellStyle name="Normal 4 8 3 7" xfId="9924" xr:uid="{E1E5A673-FD43-4767-9671-202BFC3237CE}"/>
    <cellStyle name="Normal 4 8 3 7 2" xfId="20304" xr:uid="{ABB182C6-5691-4072-A342-0FE314AA56DD}"/>
    <cellStyle name="Normal 4 8 3 8" xfId="23361" xr:uid="{DA7BCDF4-2302-49E7-AFEC-1183D2581450}"/>
    <cellStyle name="Normal 4 8 3 9" xfId="12768" xr:uid="{66A1D130-8853-47BE-9E8F-EB39290D0E65}"/>
    <cellStyle name="Normal 4 8 4" xfId="1039" xr:uid="{00000000-0005-0000-0000-0000C1050000}"/>
    <cellStyle name="Normal 4 8 4 2" xfId="4554" xr:uid="{4A53458D-E17E-4BB7-9B78-E41E6108CD46}"/>
    <cellStyle name="Normal 4 8 4 2 2" xfId="9325" xr:uid="{DC6DF52B-15E0-407A-8FD8-91CCFA995276}"/>
    <cellStyle name="Normal 4 8 4 2 2 2" xfId="29300" xr:uid="{22CBBC2C-6EB7-4F8D-9BF3-8C6A7E2E0971}"/>
    <cellStyle name="Normal 4 8 4 2 2 3" xfId="19705" xr:uid="{BBE92403-9659-4990-9EB1-3C980877811E}"/>
    <cellStyle name="Normal 4 8 4 2 3" xfId="12158" xr:uid="{EC1E7D03-E6CD-4B6A-A889-E82AA6D291E8}"/>
    <cellStyle name="Normal 4 8 4 2 3 2" xfId="22538" xr:uid="{0FEE8662-2D8F-4A33-AB47-1B88ED44E02E}"/>
    <cellStyle name="Normal 4 8 4 2 4" xfId="25728" xr:uid="{B29B947F-BF6C-4162-9758-A19DE764DCC0}"/>
    <cellStyle name="Normal 4 8 4 2 5" xfId="16872" xr:uid="{BAE9BF8E-D4C8-44F9-A359-3FCB88ADBC3D}"/>
    <cellStyle name="Normal 4 8 4 3" xfId="5341" xr:uid="{2F7E15B8-6D4F-40EF-A62B-5AC6AB5CE46A}"/>
    <cellStyle name="Normal 4 8 4 3 2" xfId="27513" xr:uid="{E12BE31D-F7D8-41F8-B8F2-FF5737E4F9B6}"/>
    <cellStyle name="Normal 4 8 4 3 3" xfId="14639" xr:uid="{BAC52ED1-B28A-4108-B645-8BADC5ECED70}"/>
    <cellStyle name="Normal 4 8 4 4" xfId="7092" xr:uid="{64C2FEF8-951F-4D16-A7AE-2EC7C1FFFCB3}"/>
    <cellStyle name="Normal 4 8 4 4 2" xfId="17472" xr:uid="{9704C883-5736-4EA5-8187-F66451D5E9A7}"/>
    <cellStyle name="Normal 4 8 4 5" xfId="9925" xr:uid="{2D7F1617-CC5B-43FE-8F93-D0245C9DAE4E}"/>
    <cellStyle name="Normal 4 8 4 5 2" xfId="20305" xr:uid="{64309F65-88F7-4EF9-A4EE-6046D6192837}"/>
    <cellStyle name="Normal 4 8 4 6" xfId="24596" xr:uid="{FAFE0EDA-07F8-4FE7-9744-558229B9E9CF}"/>
    <cellStyle name="Normal 4 8 4 7" xfId="13960" xr:uid="{98860BFA-E002-4D04-B6BC-10368C072A02}"/>
    <cellStyle name="Normal 4 8 5" xfId="2946" xr:uid="{00000000-0005-0000-0000-0000B7060000}"/>
    <cellStyle name="Normal 4 8 5 2" xfId="6125" xr:uid="{3A90E411-B0E1-4D1D-8CBF-0FA213C408C9}"/>
    <cellStyle name="Normal 4 8 5 2 2" xfId="22888" xr:uid="{323BCB07-E0C4-4324-9387-BB441B091CBA}"/>
    <cellStyle name="Normal 4 8 5 2 3" xfId="27021" xr:uid="{0ADDFC1F-FD80-4CB0-9417-459BB5DA67EE}"/>
    <cellStyle name="Normal 4 8 5 2 4" xfId="15603" xr:uid="{2EE76BEA-D134-4681-ABFD-D9E13ED59382}"/>
    <cellStyle name="Normal 4 8 5 3" xfId="8056" xr:uid="{49F03E7D-F8CF-4539-A4E2-8D4E390C1C2C}"/>
    <cellStyle name="Normal 4 8 5 3 2" xfId="28758" xr:uid="{1F490A06-3F6F-4F75-AAFD-3FC8E68046D8}"/>
    <cellStyle name="Normal 4 8 5 3 3" xfId="18436" xr:uid="{663CB6D6-FD8C-425B-A1B7-45FBFF432DCC}"/>
    <cellStyle name="Normal 4 8 5 4" xfId="10889" xr:uid="{420CEDED-F913-4CED-A0A6-C8812B15D841}"/>
    <cellStyle name="Normal 4 8 5 4 2" xfId="21269" xr:uid="{7E3BF973-9134-4A00-9B1A-BA0C7D081897}"/>
    <cellStyle name="Normal 4 8 5 5" xfId="24124" xr:uid="{393509DD-5235-442B-A267-5E4D400C7C73}"/>
    <cellStyle name="Normal 4 8 5 6" xfId="13466" xr:uid="{982210BB-347A-4FD7-B053-F2B565925200}"/>
    <cellStyle name="Normal 4 8 6" xfId="2446" xr:uid="{00000000-0005-0000-0000-0000B8060000}"/>
    <cellStyle name="Normal 4 8 6 2" xfId="5739" xr:uid="{4D6A6D2A-C857-4FFE-A450-2E160D6EF7CD}"/>
    <cellStyle name="Normal 4 8 6 2 2" xfId="27101" xr:uid="{DEFD9B35-CA72-4AED-BB02-EB6A90E849D3}"/>
    <cellStyle name="Normal 4 8 6 2 3" xfId="15117" xr:uid="{D47C087F-8414-4BDA-B2D0-6329B80D357B}"/>
    <cellStyle name="Normal 4 8 6 3" xfId="7570" xr:uid="{AF799A62-90A1-4278-8CAC-411CABE1649B}"/>
    <cellStyle name="Normal 4 8 6 3 2" xfId="17950" xr:uid="{692457AA-E4A8-4130-B954-A586181B5B49}"/>
    <cellStyle name="Normal 4 8 6 4" xfId="10403" xr:uid="{04E2B5B6-D284-4423-9A0A-6EE8830E5E22}"/>
    <cellStyle name="Normal 4 8 6 4 2" xfId="20783" xr:uid="{DF578FD9-7125-4605-9C27-85F372D05A66}"/>
    <cellStyle name="Normal 4 8 6 5" xfId="22695" xr:uid="{729EE0F8-E1C5-4C04-8DF5-244E9ACA131C}"/>
    <cellStyle name="Normal 4 8 6 6" xfId="12833" xr:uid="{BC199602-588A-4E28-A840-5C19D5FBD532}"/>
    <cellStyle name="Normal 4 8 7" xfId="2200" xr:uid="{00000000-0005-0000-0000-0000AC060000}"/>
    <cellStyle name="Normal 4 8 7 2" xfId="7326" xr:uid="{6DC10D9B-AD30-4AFE-B5AB-C9BDDADD2450}"/>
    <cellStyle name="Normal 4 8 7 2 2" xfId="17706" xr:uid="{3688C2AB-DAA0-4D32-9B01-3A58F0803499}"/>
    <cellStyle name="Normal 4 8 7 3" xfId="10159" xr:uid="{2145218E-5174-4AB5-9392-445EA353E7DE}"/>
    <cellStyle name="Normal 4 8 7 3 2" xfId="20539" xr:uid="{D4414ED4-57FB-4635-A875-1F72F8E92A7F}"/>
    <cellStyle name="Normal 4 8 7 4" xfId="25046" xr:uid="{7AFBC9C0-08AB-470D-B140-140688BC0FD1}"/>
    <cellStyle name="Normal 4 8 7 5" xfId="14873" xr:uid="{F24D1869-95EF-4B26-9CB9-D07A8B793B64}"/>
    <cellStyle name="Normal 4 8 8" xfId="3998" xr:uid="{281ACFA1-D698-4080-8D6B-0AF4D83A6F8E}"/>
    <cellStyle name="Normal 4 8 8 2" xfId="8821" xr:uid="{CFB66AB3-D734-4A79-A87B-9A2EFF98D5E4}"/>
    <cellStyle name="Normal 4 8 8 2 2" xfId="19201" xr:uid="{E19055ED-866D-4B93-91A7-6B9EFA80B315}"/>
    <cellStyle name="Normal 4 8 8 3" xfId="11654" xr:uid="{639A8475-980A-43F0-953D-AA1C4BC8A225}"/>
    <cellStyle name="Normal 4 8 8 3 2" xfId="22034" xr:uid="{238B5422-CD6E-4709-A692-929601A47CEA}"/>
    <cellStyle name="Normal 4 8 8 4" xfId="16368" xr:uid="{EED70B44-2A93-4B41-9D5A-91AD6D5EE158}"/>
    <cellStyle name="Normal 4 8 9" xfId="5337" xr:uid="{AEAD4F3A-23BD-4982-A966-DE7F04C30F37}"/>
    <cellStyle name="Normal 4 8 9 2" xfId="14635" xr:uid="{88B9D1B0-17D6-4FD9-BC3D-D627679CD327}"/>
    <cellStyle name="Normal 4 9" xfId="1040" xr:uid="{00000000-0005-0000-0000-0000C2050000}"/>
    <cellStyle name="Normal 4 9 10" xfId="7093" xr:uid="{FED65E8B-9E0C-4993-9D9D-09C6A5CCBF77}"/>
    <cellStyle name="Normal 4 9 10 2" xfId="17473" xr:uid="{85C94C34-2764-4D4A-A55A-3CC3B94E06B0}"/>
    <cellStyle name="Normal 4 9 11" xfId="9926" xr:uid="{8592E14F-7933-451D-9CE9-B4860A2D52B7}"/>
    <cellStyle name="Normal 4 9 11 2" xfId="20306" xr:uid="{02417B0E-5595-45E5-90CB-41EC334685D5}"/>
    <cellStyle name="Normal 4 9 12" xfId="23728" xr:uid="{BD948A75-B0F9-44FF-BBAB-26E8C81CCBE0}"/>
    <cellStyle name="Normal 4 9 13" xfId="12493" xr:uid="{CD8A0886-089C-446A-8DE1-556D66857C2D}"/>
    <cellStyle name="Normal 4 9 2" xfId="1041" xr:uid="{00000000-0005-0000-0000-0000C3050000}"/>
    <cellStyle name="Normal 4 9 2 10" xfId="9927" xr:uid="{28370A61-F559-432A-B25C-14DD633AD195}"/>
    <cellStyle name="Normal 4 9 2 10 2" xfId="20307" xr:uid="{201A2F93-DAA0-4A27-BF79-B00C29977018}"/>
    <cellStyle name="Normal 4 9 2 11" xfId="22762" xr:uid="{0087A8B8-93CC-4BFE-AA5E-D6C7D2CA9A00}"/>
    <cellStyle name="Normal 4 9 2 12" xfId="12611" xr:uid="{74C7346E-50B0-47C0-BB11-55DFB2707C47}"/>
    <cellStyle name="Normal 4 9 2 2" xfId="1042" xr:uid="{00000000-0005-0000-0000-0000C4050000}"/>
    <cellStyle name="Normal 4 9 2 2 2" xfId="3395" xr:uid="{00000000-0005-0000-0000-0000BC060000}"/>
    <cellStyle name="Normal 4 9 2 2 2 2" xfId="6452" xr:uid="{11E9BE83-9BEF-456C-844D-D31925E7C983}"/>
    <cellStyle name="Normal 4 9 2 2 2 2 2" xfId="28693" xr:uid="{B7AD161C-F341-4DA4-8DE4-27608ACA660B}"/>
    <cellStyle name="Normal 4 9 2 2 2 2 3" xfId="28198" xr:uid="{38F0B293-0D62-432D-9C4F-EE43645FC28D}"/>
    <cellStyle name="Normal 4 9 2 2 2 2 4" xfId="16021" xr:uid="{8BDDD3B4-B9A2-45C7-AF12-56D5B99F1810}"/>
    <cellStyle name="Normal 4 9 2 2 2 3" xfId="8474" xr:uid="{9038C36F-0961-43F9-92E9-2FBEC2FD15A9}"/>
    <cellStyle name="Normal 4 9 2 2 2 3 2" xfId="28922" xr:uid="{F7762159-4A43-4FD5-B9A3-4DD12BD141F2}"/>
    <cellStyle name="Normal 4 9 2 2 2 3 3" xfId="18854" xr:uid="{917F8D4E-1CFD-4DAC-815C-226344EE8AAB}"/>
    <cellStyle name="Normal 4 9 2 2 2 4" xfId="11307" xr:uid="{FF99C08E-2FD0-44B9-A815-374563E54528}"/>
    <cellStyle name="Normal 4 9 2 2 2 4 2" xfId="21687" xr:uid="{59C14F52-2CDE-44D9-B32A-5AD6C2967E44}"/>
    <cellStyle name="Normal 4 9 2 2 2 5" xfId="24385" xr:uid="{3C35500F-A6B9-49B4-BB95-075B0AEC0C74}"/>
    <cellStyle name="Normal 4 9 2 2 2 6" xfId="13962" xr:uid="{EAE0E571-E60D-47E1-93EB-992FA5AF217A}"/>
    <cellStyle name="Normal 4 9 2 2 3" xfId="4355" xr:uid="{B7CECDB9-48DC-4889-B3EF-7E0171FF32B0}"/>
    <cellStyle name="Normal 4 9 2 2 3 2" xfId="9126" xr:uid="{B287CC7E-81A6-4F37-95CD-77D3B7A9D44B}"/>
    <cellStyle name="Normal 4 9 2 2 3 2 2" xfId="29169" xr:uid="{01E746A7-4123-43E0-AB3E-B028EF387EB6}"/>
    <cellStyle name="Normal 4 9 2 2 3 2 3" xfId="19506" xr:uid="{39187655-B24B-4182-BDE2-038D1B8846B2}"/>
    <cellStyle name="Normal 4 9 2 2 3 3" xfId="11959" xr:uid="{8211DA65-4B71-4084-AF16-B8C6040CE355}"/>
    <cellStyle name="Normal 4 9 2 2 3 3 2" xfId="22339" xr:uid="{8A3F3DA4-464D-44A0-BF17-399DABF26D3E}"/>
    <cellStyle name="Normal 4 9 2 2 3 4" xfId="24745" xr:uid="{53C96F65-A9A7-47BE-804A-52A54B7CBC06}"/>
    <cellStyle name="Normal 4 9 2 2 3 5" xfId="16673" xr:uid="{AEF97B57-EBB3-40C7-A330-5F1D3B247A08}"/>
    <cellStyle name="Normal 4 9 2 2 4" xfId="5344" xr:uid="{96342CCA-55A5-47D1-A797-2C36D42FFB2A}"/>
    <cellStyle name="Normal 4 9 2 2 4 2" xfId="27026" xr:uid="{DBE57265-6D69-4443-95A6-FC9DC1A9B761}"/>
    <cellStyle name="Normal 4 9 2 2 4 3" xfId="14642" xr:uid="{8C4ADD13-00FC-4CC3-AD26-03FC256F0E18}"/>
    <cellStyle name="Normal 4 9 2 2 5" xfId="7095" xr:uid="{3C1AF9BA-F553-4120-B127-A4197615CA77}"/>
    <cellStyle name="Normal 4 9 2 2 5 2" xfId="17475" xr:uid="{632F33F2-D68C-4055-927E-790550974824}"/>
    <cellStyle name="Normal 4 9 2 2 6" xfId="9928" xr:uid="{2C8C1A72-261D-44D7-96A5-2516D17DBD05}"/>
    <cellStyle name="Normal 4 9 2 2 6 2" xfId="20308" xr:uid="{79CDB092-0135-4613-B647-132677FBB4DC}"/>
    <cellStyle name="Normal 4 9 2 2 7" xfId="23125" xr:uid="{723A8EC1-6226-49C0-95A1-E85A20D6241E}"/>
    <cellStyle name="Normal 4 9 2 2 8" xfId="13268" xr:uid="{1C00D6FC-68F7-4724-A70D-4669B52F1AA0}"/>
    <cellStyle name="Normal 4 9 2 3" xfId="3396" xr:uid="{00000000-0005-0000-0000-0000BD060000}"/>
    <cellStyle name="Normal 4 9 2 3 2" xfId="4555" xr:uid="{429A3C00-EA96-4A8D-852C-E18122DA3BFC}"/>
    <cellStyle name="Normal 4 9 2 3 2 2" xfId="9326" xr:uid="{078A8D01-3A66-4BF7-A0C3-9EA9566C4FBA}"/>
    <cellStyle name="Normal 4 9 2 3 2 2 2" xfId="29301" xr:uid="{81E919EC-171F-4337-8F54-BAF4FAA1875E}"/>
    <cellStyle name="Normal 4 9 2 3 2 2 3" xfId="19706" xr:uid="{AEF3400C-B76F-41BC-A7D4-E6ACE6A7356F}"/>
    <cellStyle name="Normal 4 9 2 3 2 3" xfId="12159" xr:uid="{3A9B6F7D-697F-4A82-94EE-0008EAD9B053}"/>
    <cellStyle name="Normal 4 9 2 3 2 3 2" xfId="22539" xr:uid="{EF7F18C2-0586-4A8A-BEE2-3AFDB87ABC8E}"/>
    <cellStyle name="Normal 4 9 2 3 2 4" xfId="24301" xr:uid="{281778F3-8B05-4B77-B5C9-E8664219A3E7}"/>
    <cellStyle name="Normal 4 9 2 3 2 5" xfId="16873" xr:uid="{26292AE9-A676-4867-8354-8FDF65FF8704}"/>
    <cellStyle name="Normal 4 9 2 3 3" xfId="6453" xr:uid="{E0E8314D-1134-4E1C-B19E-01A0BC6639B8}"/>
    <cellStyle name="Normal 4 9 2 3 3 2" xfId="26875" xr:uid="{54796271-879F-4167-BA9B-BD66C88C0419}"/>
    <cellStyle name="Normal 4 9 2 3 3 3" xfId="16022" xr:uid="{51271DC9-1A29-44F5-97D7-BCACACE46210}"/>
    <cellStyle name="Normal 4 9 2 3 4" xfId="8475" xr:uid="{AB9A5261-844D-4CD8-A4BA-30EAD92011D8}"/>
    <cellStyle name="Normal 4 9 2 3 4 2" xfId="18855" xr:uid="{AD961A38-47B8-4F6B-937B-81803D0557EA}"/>
    <cellStyle name="Normal 4 9 2 3 5" xfId="11308" xr:uid="{B27C72B8-AD1B-44BC-BDD7-12ADA905F9B6}"/>
    <cellStyle name="Normal 4 9 2 3 5 2" xfId="21688" xr:uid="{B3F3CBB2-6F69-4275-AAFA-CB8D22E05A51}"/>
    <cellStyle name="Normal 4 9 2 3 6" xfId="23989" xr:uid="{EE707BDF-7721-4690-8488-D9E5F4960A9C}"/>
    <cellStyle name="Normal 4 9 2 3 7" xfId="13963" xr:uid="{425ACECC-3E0F-46C2-8378-FFD904F5B98A}"/>
    <cellStyle name="Normal 4 9 2 4" xfId="3394" xr:uid="{00000000-0005-0000-0000-0000BE060000}"/>
    <cellStyle name="Normal 4 9 2 4 2" xfId="6451" xr:uid="{E9DBFBC1-94F8-4265-B53D-C168DE8425DE}"/>
    <cellStyle name="Normal 4 9 2 4 2 2" xfId="27635" xr:uid="{D134B4F9-958C-4105-8EB7-56E094FF549D}"/>
    <cellStyle name="Normal 4 9 2 4 2 3" xfId="16020" xr:uid="{CD533D81-4227-4367-AD8A-972D87E4277A}"/>
    <cellStyle name="Normal 4 9 2 4 3" xfId="8473" xr:uid="{3F24AFFD-A75E-450C-A9EF-92566A7C3F04}"/>
    <cellStyle name="Normal 4 9 2 4 3 2" xfId="18853" xr:uid="{558DB0AB-D2E0-4ADC-8A48-18296A3BBF68}"/>
    <cellStyle name="Normal 4 9 2 4 4" xfId="11306" xr:uid="{1A76F0A1-8D28-4290-8946-F2B4A37D6264}"/>
    <cellStyle name="Normal 4 9 2 4 4 2" xfId="21686" xr:uid="{8B7841B6-B6A5-43C6-9864-9348B6A6EB0E}"/>
    <cellStyle name="Normal 4 9 2 4 5" xfId="25329" xr:uid="{7C7C8256-B9E5-4613-B263-AB4056C9349D}"/>
    <cellStyle name="Normal 4 9 2 4 6" xfId="13961" xr:uid="{FF2032C4-8BF9-4137-BD49-7B217EF6F85A}"/>
    <cellStyle name="Normal 4 9 2 5" xfId="2657" xr:uid="{00000000-0005-0000-0000-0000BF060000}"/>
    <cellStyle name="Normal 4 9 2 5 2" xfId="5916" xr:uid="{41952D99-ABDB-4293-834B-F38C838B1168}"/>
    <cellStyle name="Normal 4 9 2 5 2 2" xfId="27667" xr:uid="{B83C8430-3C67-4460-8840-7F0BDA03DB8B}"/>
    <cellStyle name="Normal 4 9 2 5 2 3" xfId="15328" xr:uid="{BC35F09B-CE5B-4916-9597-B10216CAA486}"/>
    <cellStyle name="Normal 4 9 2 5 3" xfId="7781" xr:uid="{9DD94790-E2C5-4C61-9D03-570B091E3C4D}"/>
    <cellStyle name="Normal 4 9 2 5 3 2" xfId="18161" xr:uid="{0ABF3531-97C8-4476-9FAD-A96156326B2F}"/>
    <cellStyle name="Normal 4 9 2 5 4" xfId="10614" xr:uid="{8C1CF07B-3467-4C48-912E-2E1C444A4F06}"/>
    <cellStyle name="Normal 4 9 2 5 4 2" xfId="20994" xr:uid="{252AC7F1-0AB2-4B98-9212-B2CC72E9BB0C}"/>
    <cellStyle name="Normal 4 9 2 5 5" xfId="24389" xr:uid="{531B2959-78A0-4777-AF18-50FB596D273D}"/>
    <cellStyle name="Normal 4 9 2 5 6" xfId="13058" xr:uid="{1A269D4F-B737-489D-B7A7-D1D28B78EA22}"/>
    <cellStyle name="Normal 4 9 2 6" xfId="2378" xr:uid="{00000000-0005-0000-0000-0000BA060000}"/>
    <cellStyle name="Normal 4 9 2 6 2" xfId="7504" xr:uid="{D6504F32-9E30-4636-8E43-11D3A1544429}"/>
    <cellStyle name="Normal 4 9 2 6 2 2" xfId="17884" xr:uid="{0A365267-F0E1-4CB9-8305-0282D4AD3D06}"/>
    <cellStyle name="Normal 4 9 2 6 3" xfId="10337" xr:uid="{E4B342D6-E1E6-4E71-B82A-B35FC665DD40}"/>
    <cellStyle name="Normal 4 9 2 6 3 2" xfId="20717" xr:uid="{6073AC3D-C593-4C95-970E-A50E189650EC}"/>
    <cellStyle name="Normal 4 9 2 6 4" xfId="24542" xr:uid="{215AFCB9-7E53-4A64-A0F6-85835A7537F7}"/>
    <cellStyle name="Normal 4 9 2 6 5" xfId="15051" xr:uid="{99D15716-0A26-4820-A1B9-0E615D69DB7C}"/>
    <cellStyle name="Normal 4 9 2 7" xfId="3955" xr:uid="{5662DC37-F90E-41B1-8934-44962F194A3A}"/>
    <cellStyle name="Normal 4 9 2 7 2" xfId="8786" xr:uid="{7D06C3E6-4AF0-4B89-8901-A8CEEF48497E}"/>
    <cellStyle name="Normal 4 9 2 7 2 2" xfId="19166" xr:uid="{D8782B79-623B-4E23-BD16-08969CEE0135}"/>
    <cellStyle name="Normal 4 9 2 7 3" xfId="11619" xr:uid="{24202C2E-E9BC-4B30-A123-54FB0FE2BA5B}"/>
    <cellStyle name="Normal 4 9 2 7 3 2" xfId="21999" xr:uid="{6B243055-76E8-4D7F-93D0-717A0B52A8C3}"/>
    <cellStyle name="Normal 4 9 2 7 4" xfId="16333" xr:uid="{D16B8EEB-DBF4-45EA-8E00-E56CA3FA07FB}"/>
    <cellStyle name="Normal 4 9 2 8" xfId="5343" xr:uid="{FA09D750-66D3-46F2-AA20-E5C5C6D5A7A2}"/>
    <cellStyle name="Normal 4 9 2 8 2" xfId="14641" xr:uid="{EB460EF6-969D-48F3-9585-CD572D0075A6}"/>
    <cellStyle name="Normal 4 9 2 9" xfId="7094" xr:uid="{7A8048F7-241E-4979-B207-70F8C28C3BBA}"/>
    <cellStyle name="Normal 4 9 2 9 2" xfId="17474" xr:uid="{9DD638C0-C0F0-4C0A-A277-0655FAB0BB6A}"/>
    <cellStyle name="Normal 4 9 3" xfId="1043" xr:uid="{00000000-0005-0000-0000-0000C5050000}"/>
    <cellStyle name="Normal 4 9 3 2" xfId="3397" xr:uid="{00000000-0005-0000-0000-0000C1060000}"/>
    <cellStyle name="Normal 4 9 3 2 2" xfId="6454" xr:uid="{EC58CF77-95B6-42C0-8B6D-E6C38386E713}"/>
    <cellStyle name="Normal 4 9 3 2 2 2" xfId="23774" xr:uid="{DC92D57D-5795-4BFD-B9C6-40860AECCF78}"/>
    <cellStyle name="Normal 4 9 3 2 2 3" xfId="27658" xr:uid="{BD270951-A7CB-4512-B042-ED92B3AF51B0}"/>
    <cellStyle name="Normal 4 9 3 2 2 4" xfId="16023" xr:uid="{F7DFEFAD-B8A4-4014-A965-79AC03EE98CA}"/>
    <cellStyle name="Normal 4 9 3 2 3" xfId="8476" xr:uid="{D017D5D2-9F67-46D6-9C65-8D3ADB37B85E}"/>
    <cellStyle name="Normal 4 9 3 2 3 2" xfId="28923" xr:uid="{3CE00559-6AD8-4A77-8FD5-69456922A500}"/>
    <cellStyle name="Normal 4 9 3 2 3 3" xfId="18856" xr:uid="{127CBB48-2A01-470A-BD74-3890FD0642C8}"/>
    <cellStyle name="Normal 4 9 3 2 4" xfId="11309" xr:uid="{72168985-3B71-4213-80CA-7C09896A4598}"/>
    <cellStyle name="Normal 4 9 3 2 4 2" xfId="21689" xr:uid="{BD9DCD0E-2F77-44EF-97C0-5BB4BFF291DF}"/>
    <cellStyle name="Normal 4 9 3 2 5" xfId="24905" xr:uid="{9BFE87F1-B694-4E99-B970-076C7ACAE04A}"/>
    <cellStyle name="Normal 4 9 3 2 6" xfId="13964" xr:uid="{BCF44529-9CE9-460D-B060-C9F0FB761974}"/>
    <cellStyle name="Normal 4 9 3 3" xfId="2803" xr:uid="{00000000-0005-0000-0000-0000C2060000}"/>
    <cellStyle name="Normal 4 9 3 3 2" xfId="6020" xr:uid="{9EDD67D1-5C2C-41FB-8DB5-F20ED392B8C6}"/>
    <cellStyle name="Normal 4 9 3 3 2 2" xfId="26494" xr:uid="{D2B1457E-7C6D-43FE-97D1-D741065D3543}"/>
    <cellStyle name="Normal 4 9 3 3 2 3" xfId="15473" xr:uid="{4C1DDB65-F2A6-453B-9303-D769A622CC45}"/>
    <cellStyle name="Normal 4 9 3 3 3" xfId="7926" xr:uid="{C4B41890-42D4-4559-BB21-ACCE2AE869DB}"/>
    <cellStyle name="Normal 4 9 3 3 3 2" xfId="18306" xr:uid="{3A0D7D73-2444-4B2D-AE17-EAC42634EFA4}"/>
    <cellStyle name="Normal 4 9 3 3 4" xfId="10759" xr:uid="{CFAD69D5-A814-46DE-87BE-BF954F5E5BF9}"/>
    <cellStyle name="Normal 4 9 3 3 4 2" xfId="21139" xr:uid="{EBAEB439-29CF-471F-B1AE-7CBD9143C4D3}"/>
    <cellStyle name="Normal 4 9 3 3 5" xfId="23429" xr:uid="{5E6BB81F-081E-4ACD-B0C1-13DEA25765B8}"/>
    <cellStyle name="Normal 4 9 3 3 6" xfId="13267" xr:uid="{17F04C83-C241-4809-AF38-EF377A2E1468}"/>
    <cellStyle name="Normal 4 9 3 4" xfId="4204" xr:uid="{59B0931E-45F8-4742-866F-5C5AC23997A1}"/>
    <cellStyle name="Normal 4 9 3 4 2" xfId="8975" xr:uid="{154E08C5-8FF7-48F4-B67A-35F5CAF52B32}"/>
    <cellStyle name="Normal 4 9 3 4 2 2" xfId="29057" xr:uid="{039F68C9-4D7A-420B-A116-ED61329DE099}"/>
    <cellStyle name="Normal 4 9 3 4 2 3" xfId="19355" xr:uid="{75FD03FC-72A0-4F5E-A0CA-5FE0B27F42F2}"/>
    <cellStyle name="Normal 4 9 3 4 3" xfId="11808" xr:uid="{B23AF0B9-02E9-4983-96E2-542D5F5C0818}"/>
    <cellStyle name="Normal 4 9 3 4 3 2" xfId="22188" xr:uid="{B783A89E-86D7-4233-B590-0C0232E081AF}"/>
    <cellStyle name="Normal 4 9 3 4 4" xfId="24447" xr:uid="{ECE1713B-6C36-4DD6-816C-09DF059B87B7}"/>
    <cellStyle name="Normal 4 9 3 4 5" xfId="16522" xr:uid="{D0E91311-55B1-4F1E-B6D0-1D0E1521AF8F}"/>
    <cellStyle name="Normal 4 9 3 5" xfId="5345" xr:uid="{B95C7F4B-9A71-4AEC-BF82-3710F3D2C35B}"/>
    <cellStyle name="Normal 4 9 3 5 2" xfId="26032" xr:uid="{D5C88AE1-B3BD-4C8F-BA05-C1B0AB621E4B}"/>
    <cellStyle name="Normal 4 9 3 5 3" xfId="14643" xr:uid="{946793D5-930B-438A-BA01-92F106EAA79C}"/>
    <cellStyle name="Normal 4 9 3 6" xfId="7096" xr:uid="{45A6AE62-1A27-4679-9355-C7565243CC36}"/>
    <cellStyle name="Normal 4 9 3 6 2" xfId="17476" xr:uid="{5E875325-DDEF-43E5-88B0-36663A002E3A}"/>
    <cellStyle name="Normal 4 9 3 7" xfId="9929" xr:uid="{438C59F0-280F-4A01-B1FA-B98BB434E128}"/>
    <cellStyle name="Normal 4 9 3 7 2" xfId="20309" xr:uid="{9760F551-7F49-4B66-9392-BC4ED1C07275}"/>
    <cellStyle name="Normal 4 9 3 8" xfId="24809" xr:uid="{06BCB86A-1997-4F11-B114-820C012B0138}"/>
    <cellStyle name="Normal 4 9 3 9" xfId="12769" xr:uid="{4234F2F0-DD76-48C3-858A-37108DC7FF33}"/>
    <cellStyle name="Normal 4 9 4" xfId="1044" xr:uid="{00000000-0005-0000-0000-0000C6050000}"/>
    <cellStyle name="Normal 4 9 4 2" xfId="4556" xr:uid="{B60F7FE0-303D-4809-9FF9-BA03D1C69B44}"/>
    <cellStyle name="Normal 4 9 4 2 2" xfId="9327" xr:uid="{D898483C-C1B9-4E7F-8610-5E7B7DD99729}"/>
    <cellStyle name="Normal 4 9 4 2 2 2" xfId="29302" xr:uid="{411B5B70-8F18-4E55-B496-BE944566B165}"/>
    <cellStyle name="Normal 4 9 4 2 2 3" xfId="19707" xr:uid="{091F6D37-CB88-4DE7-8317-5909FD2E580A}"/>
    <cellStyle name="Normal 4 9 4 2 3" xfId="12160" xr:uid="{BB3FE38A-1F1B-4F3D-B629-ADA754C185CC}"/>
    <cellStyle name="Normal 4 9 4 2 3 2" xfId="22540" xr:uid="{5FFEF487-F08A-48EB-A592-4927EE828390}"/>
    <cellStyle name="Normal 4 9 4 2 4" xfId="24396" xr:uid="{BAB0A28D-4E99-4B0E-BBA3-3FA6958A4ED7}"/>
    <cellStyle name="Normal 4 9 4 2 5" xfId="16874" xr:uid="{15504F81-1EA2-4C0E-B012-16BAE8A59B70}"/>
    <cellStyle name="Normal 4 9 4 3" xfId="5346" xr:uid="{0E040CF3-0042-422A-BA5E-6AAA80545842}"/>
    <cellStyle name="Normal 4 9 4 3 2" xfId="26419" xr:uid="{9737F622-9F4D-4215-9D5E-4603C76300E2}"/>
    <cellStyle name="Normal 4 9 4 3 3" xfId="14644" xr:uid="{1605F229-F8A2-4434-9B75-426B7260F6B9}"/>
    <cellStyle name="Normal 4 9 4 4" xfId="7097" xr:uid="{154A79A8-E326-4846-BD3C-FCF566EEFF09}"/>
    <cellStyle name="Normal 4 9 4 4 2" xfId="17477" xr:uid="{48CE7B65-0A47-49AA-A0FB-D19A0D3D9D98}"/>
    <cellStyle name="Normal 4 9 4 5" xfId="9930" xr:uid="{E883B33E-6308-4FF6-9680-F215C520DFC2}"/>
    <cellStyle name="Normal 4 9 4 5 2" xfId="20310" xr:uid="{5F0F5074-2CF6-416D-BFD7-6299FC13A09D}"/>
    <cellStyle name="Normal 4 9 4 6" xfId="25405" xr:uid="{BA7D3C25-E40B-4434-A1BB-73C9F27BBACC}"/>
    <cellStyle name="Normal 4 9 4 7" xfId="13965" xr:uid="{CE3262C7-FE81-4080-A643-90F204935236}"/>
    <cellStyle name="Normal 4 9 5" xfId="2947" xr:uid="{00000000-0005-0000-0000-0000C4060000}"/>
    <cellStyle name="Normal 4 9 5 2" xfId="6126" xr:uid="{8FE178C2-CBA3-433F-A7C2-84FC619F5B81}"/>
    <cellStyle name="Normal 4 9 5 2 2" xfId="24056" xr:uid="{4E4E5A2D-359D-46B2-A19E-DBF03D5EF5F9}"/>
    <cellStyle name="Normal 4 9 5 2 3" xfId="27543" xr:uid="{C39916A2-C003-4C43-9C9A-9AC63521D991}"/>
    <cellStyle name="Normal 4 9 5 2 4" xfId="15604" xr:uid="{4543F762-D666-4FA6-ABE4-C9631A5B5E34}"/>
    <cellStyle name="Normal 4 9 5 3" xfId="8057" xr:uid="{DE5353BF-C4EC-4276-9C20-3C9D1B71ABCA}"/>
    <cellStyle name="Normal 4 9 5 3 2" xfId="28759" xr:uid="{BC05135D-49F9-4C43-8779-B049198642E6}"/>
    <cellStyle name="Normal 4 9 5 3 3" xfId="18437" xr:uid="{AD4191F7-A8FF-4446-ABBC-0AF88631DCE5}"/>
    <cellStyle name="Normal 4 9 5 4" xfId="10890" xr:uid="{FA8A25CE-B31C-43F8-A59B-36EA28645A33}"/>
    <cellStyle name="Normal 4 9 5 4 2" xfId="21270" xr:uid="{4927AD9C-0BD5-4299-BC43-309E2FA370C1}"/>
    <cellStyle name="Normal 4 9 5 5" xfId="23971" xr:uid="{34073EE8-2408-4029-BCA1-F24C370C643F}"/>
    <cellStyle name="Normal 4 9 5 6" xfId="13467" xr:uid="{AC7DC948-1164-4B8F-BA4C-16C1F6D5BBCA}"/>
    <cellStyle name="Normal 4 9 6" xfId="2506" xr:uid="{00000000-0005-0000-0000-0000C5060000}"/>
    <cellStyle name="Normal 4 9 6 2" xfId="5785" xr:uid="{C5DB1F4C-84E0-4922-9AF3-EB13B41C9A24}"/>
    <cellStyle name="Normal 4 9 6 2 2" xfId="27872" xr:uid="{87BC2480-2AB3-4E58-946B-68C1A6688A73}"/>
    <cellStyle name="Normal 4 9 6 2 3" xfId="15177" xr:uid="{6429479B-48DE-4743-A1AE-AE3E25563ABC}"/>
    <cellStyle name="Normal 4 9 6 3" xfId="7630" xr:uid="{DC26186C-24BB-4851-B8BA-E951777B6486}"/>
    <cellStyle name="Normal 4 9 6 3 2" xfId="18010" xr:uid="{8D143DA6-04AA-4573-A04D-157B4DFCECA0}"/>
    <cellStyle name="Normal 4 9 6 4" xfId="10463" xr:uid="{6E09233B-E859-4C16-B2F7-186BEBD86034}"/>
    <cellStyle name="Normal 4 9 6 4 2" xfId="20843" xr:uid="{B2EBD67C-2D94-4BBC-9EC9-755791AC361C}"/>
    <cellStyle name="Normal 4 9 6 5" xfId="23170" xr:uid="{F03EBC55-AE1F-42DF-AB33-8551F9067632}"/>
    <cellStyle name="Normal 4 9 6 6" xfId="12893" xr:uid="{3021E087-4766-4419-B53E-DFF3977350AA}"/>
    <cellStyle name="Normal 4 9 7" xfId="2262" xr:uid="{00000000-0005-0000-0000-0000B9060000}"/>
    <cellStyle name="Normal 4 9 7 2" xfId="7388" xr:uid="{32C9A824-0488-4806-8D99-CFC51AABAF81}"/>
    <cellStyle name="Normal 4 9 7 2 2" xfId="17768" xr:uid="{DA96CD8A-5157-4F8F-9A9C-59010E38E781}"/>
    <cellStyle name="Normal 4 9 7 3" xfId="10221" xr:uid="{DC37B7A9-8333-428A-AFF8-B24F26B0F802}"/>
    <cellStyle name="Normal 4 9 7 3 2" xfId="20601" xr:uid="{09BA70BB-9E2F-4C92-BDE6-A2D55D353E26}"/>
    <cellStyle name="Normal 4 9 7 4" xfId="24844" xr:uid="{4CB515D3-9236-4373-A92A-18A2F5F6E62F}"/>
    <cellStyle name="Normal 4 9 7 5" xfId="14935" xr:uid="{A33D728C-722B-4236-A9CF-7BF81F686EC4}"/>
    <cellStyle name="Normal 4 9 8" xfId="3999" xr:uid="{FB00525F-F625-4EBD-91ED-9DCBAED536F6}"/>
    <cellStyle name="Normal 4 9 8 2" xfId="8822" xr:uid="{18EB733E-EE76-4921-A96E-C69C33C3D8B9}"/>
    <cellStyle name="Normal 4 9 8 2 2" xfId="19202" xr:uid="{30B088D8-493E-4B50-8AE3-E18AEF7C462B}"/>
    <cellStyle name="Normal 4 9 8 3" xfId="11655" xr:uid="{85D8D720-9657-4EE8-BBCD-0244CF3EF351}"/>
    <cellStyle name="Normal 4 9 8 3 2" xfId="22035" xr:uid="{0A524794-595E-421E-98C3-5BD4E863566A}"/>
    <cellStyle name="Normal 4 9 8 4" xfId="16369" xr:uid="{C46AB949-0015-4839-8683-C34DB6ABA655}"/>
    <cellStyle name="Normal 4 9 9" xfId="5342" xr:uid="{9F32A828-194D-41BB-86AC-BC1E9E4BD583}"/>
    <cellStyle name="Normal 4 9 9 2" xfId="14640" xr:uid="{48C8B0A3-4F68-493C-9981-7A51C895F469}"/>
    <cellStyle name="Normal 5" xfId="1045" xr:uid="{00000000-0005-0000-0000-0000C7050000}"/>
    <cellStyle name="Normal 5 2" xfId="1046" xr:uid="{00000000-0005-0000-0000-0000C8050000}"/>
    <cellStyle name="Normal 5 2 2" xfId="1047" xr:uid="{00000000-0005-0000-0000-0000C9050000}"/>
    <cellStyle name="Normal 5 2 2 2" xfId="1048" xr:uid="{00000000-0005-0000-0000-0000CA050000}"/>
    <cellStyle name="Normal 5 2 2 3" xfId="1049" xr:uid="{00000000-0005-0000-0000-0000CB050000}"/>
    <cellStyle name="Normal 5 2 2 3 2" xfId="1050" xr:uid="{00000000-0005-0000-0000-0000CC050000}"/>
    <cellStyle name="Normal 5 2 2 3 3" xfId="1051" xr:uid="{00000000-0005-0000-0000-0000CD050000}"/>
    <cellStyle name="Normal 5 2 2 3 3 2" xfId="1052" xr:uid="{00000000-0005-0000-0000-0000CE050000}"/>
    <cellStyle name="Normal 5 2 2 3 3 2 2" xfId="1053" xr:uid="{00000000-0005-0000-0000-0000CF050000}"/>
    <cellStyle name="Normal 5 2 2 3 3 2 3" xfId="1054" xr:uid="{00000000-0005-0000-0000-0000D0050000}"/>
    <cellStyle name="Normal 5 2 2 3 3 2 3 2" xfId="1055" xr:uid="{00000000-0005-0000-0000-0000D1050000}"/>
    <cellStyle name="Normal 5 2 2 3 3 2 3 2 2" xfId="1056" xr:uid="{00000000-0005-0000-0000-0000D2050000}"/>
    <cellStyle name="Normal 5 2 2 3 3 2 3 2 2 2" xfId="25823" xr:uid="{54CDD460-EA0A-4C9F-A2E9-D83616F70B34}"/>
    <cellStyle name="Normal 5 2 2 3 3 2 3 2 2 3" xfId="22974" xr:uid="{4F628876-254C-42A5-A33A-0B9E9D415554}"/>
    <cellStyle name="Normal 5 2 2 3 3 2 3 2 3" xfId="1057" xr:uid="{00000000-0005-0000-0000-0000D3050000}"/>
    <cellStyle name="Normal 5 2 2 3 3 2 3 2 3 2" xfId="1994" xr:uid="{00000000-0005-0000-0000-0000D4050000}"/>
    <cellStyle name="Normal 5 2 2 3 3 2 3 2 3 3" xfId="3718" xr:uid="{00000000-0005-0000-0000-000040050000}"/>
    <cellStyle name="Normal 5 2 2 3 3 2 3 2 3 3 2" xfId="4691" xr:uid="{51905AF2-C163-47F0-8B1F-2980361FD244}"/>
    <cellStyle name="Normal 5 2 2 3 3 2 3 2 3 3 3" xfId="30242" xr:uid="{CA1835E3-D7CA-494D-AA80-1B1149D5AFB8}"/>
    <cellStyle name="Normal 5 2 2 3 3 2 3 2 3 3 3 2" xfId="31385" xr:uid="{887E578E-D69D-402D-8C71-0EB314923E1C}"/>
    <cellStyle name="Normal 5 2 2 3 3 2 3 2 3 3 4" xfId="31582" xr:uid="{92D8B8E4-BB12-424E-9790-D21F8131DC73}"/>
    <cellStyle name="Normal 5 2 2 3 3 2 3 2 4" xfId="25787" xr:uid="{1D08EFFC-DA7F-41BE-978E-EC07123E36B4}"/>
    <cellStyle name="Normal 5 2 2 3 3 2 3 3" xfId="1058" xr:uid="{00000000-0005-0000-0000-0000D5050000}"/>
    <cellStyle name="Normal 5 2 2 3 3 2 3 4" xfId="2949" xr:uid="{00000000-0005-0000-0000-0000D2060000}"/>
    <cellStyle name="Normal 5 2 2 3 3 2 3 4 2" xfId="31296" xr:uid="{78CA0B19-A34B-4E31-AA24-2A14D9E7C4D2}"/>
    <cellStyle name="Normal 5 2 2 3 3 2 3 5" xfId="2102" xr:uid="{00000000-0005-0000-0000-000062020000}"/>
    <cellStyle name="Normal 5 2 2 3 3 2 3 5 2" xfId="4646" xr:uid="{DCF2241D-14ED-485A-9D65-B2AB943923E7}"/>
    <cellStyle name="Normal 5 2 2 3 3 2 3 5 3" xfId="30182" xr:uid="{A412684C-6109-4521-B609-EE02EEB536F2}"/>
    <cellStyle name="Normal 5 2 2 3 3 2 3 5 3 2" xfId="31326" xr:uid="{B0044842-2681-4637-80B7-F8CD98CD6A4C}"/>
    <cellStyle name="Normal 5 2 2 3 3 2 3 5 4" xfId="31522" xr:uid="{F88276D7-3241-416D-82B9-264DD5195C56}"/>
    <cellStyle name="Normal 5 2 2 3 3 2 3 6" xfId="4001" xr:uid="{F1B4F0B9-FD33-4680-A501-B9D0765C51F9}"/>
    <cellStyle name="Normal 5 2 2 3 3 2 3 6 2" xfId="4695" xr:uid="{87C651C8-4B39-4467-81FB-F4E1577DF4A5}"/>
    <cellStyle name="Normal 5 2 2 3 3 2 3 6 3" xfId="30303" xr:uid="{20D658DA-AA9C-4B8A-88DB-4A53FA3E1566}"/>
    <cellStyle name="Normal 5 2 2 3 3 2 3 6 3 2" xfId="31446" xr:uid="{8335C654-6A5B-43B0-9BF5-99B5E4D6EAF0}"/>
    <cellStyle name="Normal 5 2 2 3 3 2 3 6 4" xfId="31643" xr:uid="{648E6EA8-0CB8-4625-96BD-1713085C6150}"/>
    <cellStyle name="Normal 5 2 2 3 3 2 3 7" xfId="30124" xr:uid="{DAC80EA3-45F7-49F1-A349-239CC3856162}"/>
    <cellStyle name="Normal 5 2 2 3 3 2 3 7 2" xfId="30486" xr:uid="{207BB286-D44A-4530-97B5-78C32E75393D}"/>
    <cellStyle name="Normal 5 2 2 3 3 2 4" xfId="1059" xr:uid="{00000000-0005-0000-0000-0000D6050000}"/>
    <cellStyle name="Normal 5 2 2 3 3 2 4 2" xfId="2948" xr:uid="{00000000-0005-0000-0000-0000D3060000}"/>
    <cellStyle name="Normal 5 2 2 3 3 2 4 3" xfId="25592" xr:uid="{5B9280FC-9264-4B15-A200-680DEEC4D82C}"/>
    <cellStyle name="Normal 5 2 2 3 3 2 4 3 2" xfId="29624" xr:uid="{10ECCC93-74F9-4A09-802F-48DA5B303C31}"/>
    <cellStyle name="Normal 5 2 2 3 3 2 4 3 3" xfId="29600" xr:uid="{C8E61550-9BF6-4809-AD63-521FABB334AF}"/>
    <cellStyle name="Normal 5 2 2 3 3 2 4 3 3 2" xfId="29644" xr:uid="{CBBE4A4C-8051-48A5-A221-A862F98BE9FB}"/>
    <cellStyle name="Normal 5 2 2 3 3 2 4 3 3 3" xfId="30386" xr:uid="{869F3D5D-AE97-4CC5-B41A-A19DC4D969BE}"/>
    <cellStyle name="Normal 5 2 2 3 3 2 4 3 3 4" xfId="30373" xr:uid="{5CC7FCC2-30E8-4DE4-8C04-E4F3FF779ED6}"/>
    <cellStyle name="Normal 5 2 2 3 3 2 4 3 3 4 2" xfId="31712" xr:uid="{97349D98-A108-4282-8CFA-A793557F04C8}"/>
    <cellStyle name="Normal 5 2 2 3 3 2 4 3 4" xfId="30356" xr:uid="{1C60EA9A-684E-4679-89C8-749CEAB253C5}"/>
    <cellStyle name="Normal 5 2 2 3 3 2 4 3 4 2" xfId="31698" xr:uid="{AD204089-4C71-4050-991D-38E2B324F7EB}"/>
    <cellStyle name="Normal 5 2 2 3 3 2 5" xfId="2101" xr:uid="{00000000-0005-0000-0000-000060020000}"/>
    <cellStyle name="Normal 5 2 2 3 3 2 5 2" xfId="4665" xr:uid="{456E6ACB-B92B-4E09-90D7-9887AC9A6356}"/>
    <cellStyle name="Normal 5 2 2 3 3 2 5 3" xfId="30181" xr:uid="{949196C8-26F0-48F8-A360-5C93471FB753}"/>
    <cellStyle name="Normal 5 2 2 3 3 2 5 3 2" xfId="31325" xr:uid="{1776B697-3D7A-44A6-8CF4-26DCA157D5FD}"/>
    <cellStyle name="Normal 5 2 2 3 3 2 5 4" xfId="31521" xr:uid="{BEF860A1-5D07-4575-A886-606466C1C1D9}"/>
    <cellStyle name="Normal 5 2 2 3 3 2 6" xfId="4000" xr:uid="{A738EDEF-3EA0-4135-885D-6506E619A596}"/>
    <cellStyle name="Normal 5 2 2 3 3 2 6 2" xfId="4814" xr:uid="{54779593-FE24-451B-9985-E9D706451F82}"/>
    <cellStyle name="Normal 5 2 2 3 3 2 6 3" xfId="30302" xr:uid="{6891DA91-5722-4BAC-8C6B-FDD9DC564F07}"/>
    <cellStyle name="Normal 5 2 2 3 3 2 6 3 2" xfId="31445" xr:uid="{6A366D88-F890-46E2-BB04-E1D17258EF3B}"/>
    <cellStyle name="Normal 5 2 2 3 3 2 6 4" xfId="31642" xr:uid="{06A84B95-836D-4AEB-8DAA-809DFA91FB68}"/>
    <cellStyle name="Normal 5 2 2 3 3 2 7" xfId="30123" xr:uid="{16F6B502-50DE-40DF-90B1-0876CC1A1C94}"/>
    <cellStyle name="Normal 5 2 2 3 3 2 7 2" xfId="30485" xr:uid="{32F471BB-0723-4682-B1A0-F64159294218}"/>
    <cellStyle name="Normal 5 2 2 3 3 3" xfId="1060" xr:uid="{00000000-0005-0000-0000-0000D7050000}"/>
    <cellStyle name="Normal 5 2 2 3 3 4" xfId="1061" xr:uid="{00000000-0005-0000-0000-0000D8050000}"/>
    <cellStyle name="Normal 5 2 2 3 3 4 2" xfId="1062" xr:uid="{00000000-0005-0000-0000-0000D9050000}"/>
    <cellStyle name="Normal 5 2 2 3 3 4 2 2" xfId="1063" xr:uid="{00000000-0005-0000-0000-0000DA050000}"/>
    <cellStyle name="Normal 5 2 2 3 3 4 2 2 2" xfId="1064" xr:uid="{00000000-0005-0000-0000-0000DB050000}"/>
    <cellStyle name="Normal 5 2 2 3 3 4 2 2 2 2" xfId="1995" xr:uid="{00000000-0005-0000-0000-0000DC050000}"/>
    <cellStyle name="Normal 5 2 2 3 3 4 2 2 2 2 2" xfId="30090" xr:uid="{2B878A51-CD5F-4DE5-B930-3F48D284360B}"/>
    <cellStyle name="Normal 5 2 2 3 3 4 2 2 2 3" xfId="3719" xr:uid="{00000000-0005-0000-0000-000047050000}"/>
    <cellStyle name="Normal 5 2 2 3 3 4 2 2 2 3 2" xfId="4815" xr:uid="{A9DAC7E2-553D-4565-B80F-940B97A51BE8}"/>
    <cellStyle name="Normal 5 2 2 3 3 4 2 2 2 3 3" xfId="30243" xr:uid="{BA581B0B-DADD-427E-9227-F1A4995BB8C9}"/>
    <cellStyle name="Normal 5 2 2 3 3 4 2 2 2 3 3 2" xfId="31386" xr:uid="{D3E5510B-31A3-4A73-B547-9B3F2D2B326B}"/>
    <cellStyle name="Normal 5 2 2 3 3 4 2 2 2 3 4" xfId="31583" xr:uid="{21BABE29-A0ED-45DF-9708-DEE6E0C6E1A6}"/>
    <cellStyle name="Normal 5 2 2 3 3 4 2 2 2 4" xfId="25782" xr:uid="{36E75808-49D3-4D14-9DA6-61DB80D655FD}"/>
    <cellStyle name="Normal 5 2 2 3 3 4 2 2 3" xfId="1996" xr:uid="{00000000-0005-0000-0000-0000DD050000}"/>
    <cellStyle name="Normal 5 2 2 3 3 4 2 2 4" xfId="23413" xr:uid="{BA854DC5-60A5-4E12-82F7-BBD7FC263D3A}"/>
    <cellStyle name="Normal 5 2 2 3 3 4 2 3" xfId="1065" xr:uid="{00000000-0005-0000-0000-0000DE050000}"/>
    <cellStyle name="Normal 5 2 2 3 3 4 2 3 2" xfId="1066" xr:uid="{00000000-0005-0000-0000-0000DF050000}"/>
    <cellStyle name="Normal 5 2 2 3 3 4 2 3 2 2" xfId="25814" xr:uid="{0AE676AB-4C86-4CA3-9C45-55D8413D79AD}"/>
    <cellStyle name="Normal 5 2 2 3 3 4 2 3 2 3" xfId="23196" xr:uid="{A05CFCBC-1C32-439E-B3B0-8BBB5EA27847}"/>
    <cellStyle name="Normal 5 2 2 3 3 4 2 3 3" xfId="1067" xr:uid="{00000000-0005-0000-0000-0000E0050000}"/>
    <cellStyle name="Normal 5 2 2 3 3 4 2 3 3 2" xfId="24261" xr:uid="{4E635149-A9CA-4E61-A008-49F6F6E6E5A8}"/>
    <cellStyle name="Normal 5 2 2 3 3 4 2 3 3 3" xfId="24682" xr:uid="{F7A47AF9-6E5B-4813-8096-B603E3BB974D}"/>
    <cellStyle name="Normal 5 2 2 3 3 4 2 3 4" xfId="2104" xr:uid="{00000000-0005-0000-0000-000068020000}"/>
    <cellStyle name="Normal 5 2 2 3 3 4 2 3 4 2" xfId="4708" xr:uid="{B07E0505-B8A6-484D-AAA8-0C41974ED4F4}"/>
    <cellStyle name="Normal 5 2 2 3 3 4 2 3 4 3" xfId="30184" xr:uid="{9A0870E9-F2F2-44FB-8B46-C48A4968FEEF}"/>
    <cellStyle name="Normal 5 2 2 3 3 4 2 3 4 3 2" xfId="31328" xr:uid="{CF04E88C-F7B3-4D7A-9717-FD9ACBD6475E}"/>
    <cellStyle name="Normal 5 2 2 3 3 4 2 3 4 4" xfId="31524" xr:uid="{A111558E-E85F-4251-9D3B-B86A6E2852FF}"/>
    <cellStyle name="Normal 5 2 2 3 3 4 2 3 5" xfId="25792" xr:uid="{BE81E2B3-54B5-44DA-A7B7-DF27FBF44B0E}"/>
    <cellStyle name="Normal 5 2 2 3 3 4 2 3 6" xfId="30536" xr:uid="{6AF04956-A4AA-40F2-9013-C6A327256590}"/>
    <cellStyle name="Normal 5 2 2 3 3 4 2 4" xfId="24194" xr:uid="{8D3CA287-FEA1-4E49-ADF5-2EF14E33D055}"/>
    <cellStyle name="Normal 5 2 2 3 3 4 3" xfId="1068" xr:uid="{00000000-0005-0000-0000-0000E1050000}"/>
    <cellStyle name="Normal 5 2 2 3 3 4 4" xfId="2950" xr:uid="{00000000-0005-0000-0000-0000DB060000}"/>
    <cellStyle name="Normal 5 2 2 3 3 4 4 2" xfId="31290" xr:uid="{DEB5B321-0F2A-4419-A5CA-930B6F07E2F7}"/>
    <cellStyle name="Normal 5 2 2 3 3 4 5" xfId="2103" xr:uid="{00000000-0005-0000-0000-000065020000}"/>
    <cellStyle name="Normal 5 2 2 3 3 4 5 2" xfId="3791" xr:uid="{BC5A38D1-BFF3-476A-8A69-EA1EE0617EC6}"/>
    <cellStyle name="Normal 5 2 2 3 3 4 5 3" xfId="30183" xr:uid="{5C24DA68-97CD-49FE-802F-E259FD9B70A3}"/>
    <cellStyle name="Normal 5 2 2 3 3 4 5 3 2" xfId="31327" xr:uid="{79426398-3EAD-4E7A-9356-7A768B6FCB74}"/>
    <cellStyle name="Normal 5 2 2 3 3 4 5 4" xfId="31523" xr:uid="{3AC3627F-72DF-4B18-B008-B92A5C21CB5D}"/>
    <cellStyle name="Normal 5 2 2 3 3 4 6" xfId="4002" xr:uid="{D8FD9E04-9092-4C4B-A910-C73C5CD42691}"/>
    <cellStyle name="Normal 5 2 2 3 3 4 6 2" xfId="4694" xr:uid="{E279391E-A262-4102-8448-E71B06C35C79}"/>
    <cellStyle name="Normal 5 2 2 3 3 4 6 3" xfId="30304" xr:uid="{A30F632E-33C2-4D26-936D-ECDA03E22F6E}"/>
    <cellStyle name="Normal 5 2 2 3 3 4 6 3 2" xfId="31447" xr:uid="{164E3A5C-7416-44FC-8177-DC798DF6E6A0}"/>
    <cellStyle name="Normal 5 2 2 3 3 4 6 4" xfId="31644" xr:uid="{B9006B00-B933-4FB1-A35A-D7221D1C0512}"/>
    <cellStyle name="Normal 5 2 2 3 3 4 7" xfId="30125" xr:uid="{703E38E7-8BA4-47CE-A103-8E02D7643E7A}"/>
    <cellStyle name="Normal 5 2 2 3 3 4 7 2" xfId="30487" xr:uid="{2C6C969A-844E-4616-8573-0FAFBA4D69CF}"/>
    <cellStyle name="Normal 5 2 2 3 3 5" xfId="1069" xr:uid="{00000000-0005-0000-0000-0000E2050000}"/>
    <cellStyle name="Normal 5 2 2 3 3 5 2" xfId="1070" xr:uid="{00000000-0005-0000-0000-0000E3050000}"/>
    <cellStyle name="Normal 5 2 2 3 3 5 3" xfId="3720" xr:uid="{00000000-0005-0000-0000-00004E050000}"/>
    <cellStyle name="Normal 5 2 2 3 3 5 3 2" xfId="4794" xr:uid="{DF0BC7BF-5428-4780-84E3-7F8E288418C8}"/>
    <cellStyle name="Normal 5 2 2 3 3 5 3 2 2" xfId="27326" xr:uid="{F12C00FE-6AFB-4D00-84B2-71822DC2DF6A}"/>
    <cellStyle name="Normal 5 2 2 3 3 5 3 3" xfId="22848" xr:uid="{659AE614-353A-4FE0-9C98-E3D2FE7BC367}"/>
    <cellStyle name="Normal 5 2 2 3 3 5 3 4" xfId="30244" xr:uid="{10F24001-7CC0-44EC-B648-411E63A266B9}"/>
    <cellStyle name="Normal 5 2 2 3 3 5 3 4 2" xfId="31387" xr:uid="{B9C0C66D-8676-4A44-BA99-B9C8122368E0}"/>
    <cellStyle name="Normal 5 2 2 3 3 5 3 5" xfId="31584" xr:uid="{747A6EBE-5AA8-4D25-B6CA-2B8E86458B98}"/>
    <cellStyle name="Normal 5 2 2 3 3 5 4" xfId="25352" xr:uid="{8D8B4136-989F-4529-ABF1-5DCEC950D05B}"/>
    <cellStyle name="Normal 5 2 2 3 4" xfId="1071" xr:uid="{00000000-0005-0000-0000-0000E4050000}"/>
    <cellStyle name="Normal 5 2 2 3 4 2" xfId="1072" xr:uid="{00000000-0005-0000-0000-0000E5050000}"/>
    <cellStyle name="Normal 5 2 2 3 4 3" xfId="1073" xr:uid="{00000000-0005-0000-0000-0000E6050000}"/>
    <cellStyle name="Normal 5 2 2 3 4 3 2" xfId="1074" xr:uid="{00000000-0005-0000-0000-0000E7050000}"/>
    <cellStyle name="Normal 5 2 2 3 4 3 2 2" xfId="1075" xr:uid="{00000000-0005-0000-0000-0000E8050000}"/>
    <cellStyle name="Normal 5 2 2 3 4 3 2 2 2" xfId="24421" xr:uid="{B47C1D1D-4990-4E6D-8D87-F2D0EA821190}"/>
    <cellStyle name="Normal 5 2 2 3 4 3 2 2 3" xfId="25684" xr:uid="{C0596603-1DB0-4B26-9F87-3B5181B6B939}"/>
    <cellStyle name="Normal 5 2 2 3 4 3 2 3" xfId="1076" xr:uid="{00000000-0005-0000-0000-0000E9050000}"/>
    <cellStyle name="Normal 5 2 2 3 4 3 2 3 2" xfId="1997" xr:uid="{00000000-0005-0000-0000-0000EA050000}"/>
    <cellStyle name="Normal 5 2 2 3 4 3 2 3 3" xfId="3721" xr:uid="{00000000-0005-0000-0000-000055050000}"/>
    <cellStyle name="Normal 5 2 2 3 4 3 2 3 3 2" xfId="4778" xr:uid="{2AAB0A08-DE9A-4C96-9B2A-1DB1A63BD9DB}"/>
    <cellStyle name="Normal 5 2 2 3 4 3 2 3 3 3" xfId="30245" xr:uid="{0B60F80B-7368-4D89-BA1E-AC6E4192ADD4}"/>
    <cellStyle name="Normal 5 2 2 3 4 3 2 3 3 3 2" xfId="31388" xr:uid="{6980F92F-2E8D-4F9E-B82F-A0952100F3DD}"/>
    <cellStyle name="Normal 5 2 2 3 4 3 2 3 3 4" xfId="31585" xr:uid="{7B6E9149-EDD8-47F2-8D5F-A2FC9635B763}"/>
    <cellStyle name="Normal 5 2 2 3 4 3 2 4" xfId="25685" xr:uid="{D36B2ED3-0F57-4BA2-8ECD-62BF05B0572F}"/>
    <cellStyle name="Normal 5 2 2 3 4 3 3" xfId="1077" xr:uid="{00000000-0005-0000-0000-0000EB050000}"/>
    <cellStyle name="Normal 5 2 2 3 4 3 4" xfId="2951" xr:uid="{00000000-0005-0000-0000-0000E1060000}"/>
    <cellStyle name="Normal 5 2 2 3 4 3 4 2" xfId="31274" xr:uid="{48413553-C1B7-4B8D-A3C6-C8BF89975138}"/>
    <cellStyle name="Normal 5 2 2 3 4 3 5" xfId="2106" xr:uid="{00000000-0005-0000-0000-00006C020000}"/>
    <cellStyle name="Normal 5 2 2 3 4 3 5 2" xfId="4053" xr:uid="{49B8B7A8-4856-40A4-A58F-9BFE37881BD3}"/>
    <cellStyle name="Normal 5 2 2 3 4 3 5 3" xfId="30186" xr:uid="{A70DBE0C-D5CA-4EAB-A3CA-07F95394E9AE}"/>
    <cellStyle name="Normal 5 2 2 3 4 3 5 3 2" xfId="31330" xr:uid="{490372D4-432A-4B6E-B243-E866D76B8184}"/>
    <cellStyle name="Normal 5 2 2 3 4 3 5 4" xfId="31526" xr:uid="{90AC1405-FE79-424A-BC37-FF05E9503406}"/>
    <cellStyle name="Normal 5 2 2 3 4 3 6" xfId="4004" xr:uid="{2E9BA179-24FF-4822-9D6C-F2734EFD2CB0}"/>
    <cellStyle name="Normal 5 2 2 3 4 3 6 2" xfId="4804" xr:uid="{2387F2B7-3B47-4789-BF4E-B979001A8FAA}"/>
    <cellStyle name="Normal 5 2 2 3 4 3 6 3" xfId="30306" xr:uid="{5726D493-8CED-4265-A434-DFD8EB311CD3}"/>
    <cellStyle name="Normal 5 2 2 3 4 3 6 3 2" xfId="31449" xr:uid="{FB181689-6E48-4E44-96B3-385555CE579C}"/>
    <cellStyle name="Normal 5 2 2 3 4 3 6 4" xfId="31646" xr:uid="{0067E494-22D7-4B3A-984D-B426336F4E2D}"/>
    <cellStyle name="Normal 5 2 2 3 4 3 7" xfId="30127" xr:uid="{902DB47F-C143-433C-8E02-ECCFBB8FA346}"/>
    <cellStyle name="Normal 5 2 2 3 4 3 7 2" xfId="30489" xr:uid="{56017849-602A-438E-96E0-4DE9B6F02764}"/>
    <cellStyle name="Normal 5 2 2 3 4 4" xfId="1078" xr:uid="{00000000-0005-0000-0000-0000EC050000}"/>
    <cellStyle name="Normal 5 2 2 3 4 4 2" xfId="1998" xr:uid="{00000000-0005-0000-0000-0000ED050000}"/>
    <cellStyle name="Normal 5 2 2 3 4 4 3" xfId="3722" xr:uid="{00000000-0005-0000-0000-000058050000}"/>
    <cellStyle name="Normal 5 2 2 3 4 4 3 2" xfId="4706" xr:uid="{FB999CD8-02A8-4F7C-89CE-DB6631DE48C4}"/>
    <cellStyle name="Normal 5 2 2 3 4 4 3 3" xfId="30246" xr:uid="{EE5ADEA2-84D4-4505-87AE-A6C270C3F801}"/>
    <cellStyle name="Normal 5 2 2 3 4 4 3 3 2" xfId="31389" xr:uid="{DE289E50-B422-42E4-BB23-771C03B0FE6E}"/>
    <cellStyle name="Normal 5 2 2 3 4 4 3 4" xfId="31586" xr:uid="{8C678CD5-606D-4C9C-A7A2-159D864DB7F7}"/>
    <cellStyle name="Normal 5 2 2 3 4 5" xfId="2105" xr:uid="{00000000-0005-0000-0000-00006A020000}"/>
    <cellStyle name="Normal 5 2 2 3 4 5 2" xfId="4659" xr:uid="{67E9FDA9-5A2B-445D-B40D-93E8A98A8238}"/>
    <cellStyle name="Normal 5 2 2 3 4 5 3" xfId="30185" xr:uid="{4CB0E304-139B-42D7-9A87-E169EFE7D601}"/>
    <cellStyle name="Normal 5 2 2 3 4 5 3 2" xfId="31329" xr:uid="{0F5135EB-14E6-42DE-B2B0-75C666FB0A17}"/>
    <cellStyle name="Normal 5 2 2 3 4 5 4" xfId="31525" xr:uid="{E4FC8698-639F-4C7B-A547-7219F1D50986}"/>
    <cellStyle name="Normal 5 2 2 3 4 6" xfId="4003" xr:uid="{483D2F10-7048-47B5-8EC8-C27C7ED5C5D2}"/>
    <cellStyle name="Normal 5 2 2 3 4 6 2" xfId="4721" xr:uid="{9099B238-0B4B-4E4D-B266-C731E14F65F2}"/>
    <cellStyle name="Normal 5 2 2 3 4 6 3" xfId="30305" xr:uid="{CE79C3A2-8FAA-47C3-A986-94ABFF393284}"/>
    <cellStyle name="Normal 5 2 2 3 4 6 3 2" xfId="31448" xr:uid="{6D797409-02BE-47A8-973D-58729081A7B3}"/>
    <cellStyle name="Normal 5 2 2 3 4 6 4" xfId="31645" xr:uid="{F8C769A2-8633-48D8-9C86-DFE6F04F67C4}"/>
    <cellStyle name="Normal 5 2 2 3 4 7" xfId="30126" xr:uid="{920D9317-59AD-4444-9F3B-B0AB3DA1419C}"/>
    <cellStyle name="Normal 5 2 2 3 4 7 2" xfId="30488" xr:uid="{2D2D5388-0491-48DD-9BA0-7F231209010E}"/>
    <cellStyle name="Normal 5 2 2 3 5" xfId="2067" xr:uid="{00000000-0005-0000-0000-00005D020000}"/>
    <cellStyle name="Normal 5 2 2 3 5 2" xfId="4744" xr:uid="{D9BCE5B0-F41F-41F6-A6AC-41E5B78235A9}"/>
    <cellStyle name="Normal 5 2 2 3 5 3" xfId="30166" xr:uid="{F6DDC9EB-CD6C-4D04-8F67-4FD996169366}"/>
    <cellStyle name="Normal 5 2 2 3 5 3 2" xfId="30490" xr:uid="{063E2B6E-8838-4EF2-91BA-1A4AB6C209F2}"/>
    <cellStyle name="Normal 5 2 2 3 5 4" xfId="31506" xr:uid="{4C9C7E84-AA75-41E2-BFB1-21A740FAD8B6}"/>
    <cellStyle name="Normal 5 2 2 3 6" xfId="30103" xr:uid="{93BD7124-346B-4FA7-9E75-822A18739E86}"/>
    <cellStyle name="Normal 5 2 2 3 6 2" xfId="30471" xr:uid="{B7FC6D84-3823-4E1F-9CD2-CD3763CCF30A}"/>
    <cellStyle name="Normal 5 2 2 4" xfId="1079" xr:uid="{00000000-0005-0000-0000-0000EE050000}"/>
    <cellStyle name="Normal 5 2 2 4 2" xfId="1080" xr:uid="{00000000-0005-0000-0000-0000EF050000}"/>
    <cellStyle name="Normal 5 2 2 4 3" xfId="1081" xr:uid="{00000000-0005-0000-0000-0000F0050000}"/>
    <cellStyle name="Normal 5 2 2 4 3 2" xfId="1082" xr:uid="{00000000-0005-0000-0000-0000F1050000}"/>
    <cellStyle name="Normal 5 2 2 4 3 2 2" xfId="1083" xr:uid="{00000000-0005-0000-0000-0000F2050000}"/>
    <cellStyle name="Normal 5 2 2 4 3 2 2 2" xfId="23665" xr:uid="{B7ABCA13-C252-49DE-8A75-C393116E6978}"/>
    <cellStyle name="Normal 5 2 2 4 3 2 2 3" xfId="25771" xr:uid="{D99DDDD1-ADF3-4C2F-9B0B-0766981E1FE4}"/>
    <cellStyle name="Normal 5 2 2 4 3 2 3" xfId="1084" xr:uid="{00000000-0005-0000-0000-0000F3050000}"/>
    <cellStyle name="Normal 5 2 2 4 3 2 3 2" xfId="1999" xr:uid="{00000000-0005-0000-0000-0000F4050000}"/>
    <cellStyle name="Normal 5 2 2 4 3 2 3 3" xfId="3723" xr:uid="{00000000-0005-0000-0000-00005F050000}"/>
    <cellStyle name="Normal 5 2 2 4 3 2 3 3 2" xfId="4736" xr:uid="{E49EB17C-CF0A-4F32-A8B8-D0C3423F7ADE}"/>
    <cellStyle name="Normal 5 2 2 4 3 2 3 3 3" xfId="30247" xr:uid="{A9BCBA25-83A3-4A30-9CD3-15C108FB8C79}"/>
    <cellStyle name="Normal 5 2 2 4 3 2 3 3 3 2" xfId="31390" xr:uid="{05EB7F35-34C6-4A04-A0F4-C81EF4E61930}"/>
    <cellStyle name="Normal 5 2 2 4 3 2 3 3 4" xfId="31587" xr:uid="{75B07DF1-2E2E-4D26-A331-293EB1A84567}"/>
    <cellStyle name="Normal 5 2 2 4 3 2 4" xfId="24570" xr:uid="{CA10D6C3-1290-4ABF-AABF-26E17988ED1A}"/>
    <cellStyle name="Normal 5 2 2 4 3 3" xfId="1085" xr:uid="{00000000-0005-0000-0000-0000F5050000}"/>
    <cellStyle name="Normal 5 2 2 4 3 4" xfId="2952" xr:uid="{00000000-0005-0000-0000-0000E8060000}"/>
    <cellStyle name="Normal 5 2 2 4 3 4 2" xfId="31277" xr:uid="{5827531A-151D-490E-B9CC-5F64E61F31DF}"/>
    <cellStyle name="Normal 5 2 2 4 3 5" xfId="2108" xr:uid="{00000000-0005-0000-0000-000070020000}"/>
    <cellStyle name="Normal 5 2 2 4 3 5 2" xfId="4630" xr:uid="{CB491582-F2CB-4E36-BE6E-EFC681D7156D}"/>
    <cellStyle name="Normal 5 2 2 4 3 5 3" xfId="30188" xr:uid="{3AAE0EAE-E8B5-495C-B313-D9EF9D9CAB64}"/>
    <cellStyle name="Normal 5 2 2 4 3 5 3 2" xfId="31332" xr:uid="{0267AC5B-64C6-4486-ADCE-246F465FDD47}"/>
    <cellStyle name="Normal 5 2 2 4 3 5 4" xfId="31528" xr:uid="{9CB041FA-68C5-4343-A51A-DA27C8958F9D}"/>
    <cellStyle name="Normal 5 2 2 4 3 6" xfId="4006" xr:uid="{D558FD0F-23C1-46DD-B9F0-9F8795729785}"/>
    <cellStyle name="Normal 5 2 2 4 3 6 2" xfId="4713" xr:uid="{B120F520-B966-4AD5-8EBE-409F270073F9}"/>
    <cellStyle name="Normal 5 2 2 4 3 6 3" xfId="30308" xr:uid="{699D5CA2-FACA-4377-99AD-77942E973491}"/>
    <cellStyle name="Normal 5 2 2 4 3 6 3 2" xfId="31451" xr:uid="{5F533371-818D-4244-ABD4-7A17DD389363}"/>
    <cellStyle name="Normal 5 2 2 4 3 6 4" xfId="31648" xr:uid="{EB53F69C-BF68-4DCA-85B3-F9FB5F32E27C}"/>
    <cellStyle name="Normal 5 2 2 4 3 7" xfId="30129" xr:uid="{BDE27110-9B13-48B7-8653-B497F720F538}"/>
    <cellStyle name="Normal 5 2 2 4 3 7 2" xfId="30492" xr:uid="{FD9D9EF5-F197-45A3-BC3A-5650DE888412}"/>
    <cellStyle name="Normal 5 2 2 4 4" xfId="1086" xr:uid="{00000000-0005-0000-0000-0000F6050000}"/>
    <cellStyle name="Normal 5 2 2 4 4 2" xfId="1087" xr:uid="{00000000-0005-0000-0000-0000F7050000}"/>
    <cellStyle name="Normal 5 2 2 4 4 3" xfId="3724" xr:uid="{00000000-0005-0000-0000-000062050000}"/>
    <cellStyle name="Normal 5 2 2 4 4 3 2" xfId="4741" xr:uid="{85B5A93A-A824-41A3-9870-5FB5020B28AB}"/>
    <cellStyle name="Normal 5 2 2 4 4 3 3" xfId="30248" xr:uid="{33C48EDD-9586-4230-8BA4-66265587F273}"/>
    <cellStyle name="Normal 5 2 2 4 4 3 3 2" xfId="31391" xr:uid="{922174FC-994D-4960-94F6-152FE500B889}"/>
    <cellStyle name="Normal 5 2 2 4 4 3 4" xfId="31588" xr:uid="{E291B842-5ED4-4126-8BEA-A2175FDD78C9}"/>
    <cellStyle name="Normal 5 2 2 4 5" xfId="2107" xr:uid="{00000000-0005-0000-0000-00006E020000}"/>
    <cellStyle name="Normal 5 2 2 4 5 2" xfId="4679" xr:uid="{1C1F360D-C6E5-496D-8E0B-7C61EF688A4B}"/>
    <cellStyle name="Normal 5 2 2 4 5 3" xfId="30187" xr:uid="{2FA02E78-E05B-4D87-8A46-DB8A8ADCC86C}"/>
    <cellStyle name="Normal 5 2 2 4 5 3 2" xfId="31331" xr:uid="{FBB927C5-8BB1-4180-BA69-EEF312036142}"/>
    <cellStyle name="Normal 5 2 2 4 5 4" xfId="31527" xr:uid="{8FFD126D-2DEA-4100-A5CD-7641C553E7A8}"/>
    <cellStyle name="Normal 5 2 2 4 6" xfId="4005" xr:uid="{487C8B09-2829-42FC-9B86-25DB3AB10663}"/>
    <cellStyle name="Normal 5 2 2 4 6 2" xfId="4777" xr:uid="{C7B64242-53F0-4D37-B483-14A3329CCC0F}"/>
    <cellStyle name="Normal 5 2 2 4 6 3" xfId="30307" xr:uid="{A106EA70-5CF5-4F4F-839A-1F540D6AFC82}"/>
    <cellStyle name="Normal 5 2 2 4 6 3 2" xfId="31450" xr:uid="{E6C509AA-8B5E-4123-B775-483D5B730539}"/>
    <cellStyle name="Normal 5 2 2 4 6 4" xfId="31647" xr:uid="{8920FE63-A71F-4725-A7D7-BA468668BA0F}"/>
    <cellStyle name="Normal 5 2 2 4 7" xfId="30128" xr:uid="{2236E3FF-3A86-4CD1-98F1-1886F111A065}"/>
    <cellStyle name="Normal 5 2 2 4 7 2" xfId="30491" xr:uid="{45FC10F0-4741-45B2-BDBE-913619A599F3}"/>
    <cellStyle name="Normal 5 2 2 5" xfId="29601" xr:uid="{51A7D0CB-4AEF-4815-897D-E9DF6C04761B}"/>
    <cellStyle name="Normal 5 2 2 5 2" xfId="29632" xr:uid="{4D46F027-DFAF-43F3-8432-E8ADA4FEF75B}"/>
    <cellStyle name="Normal 5 2 2 5 3" xfId="30357" xr:uid="{B88E4284-E474-4823-9891-BF93F08DC332}"/>
    <cellStyle name="Normal 5 2 2 5 3 2" xfId="30493" xr:uid="{31576F81-3AEC-4A0F-9C51-2A5DB1814C7E}"/>
    <cellStyle name="Normal 5 2 2 6" xfId="31498" xr:uid="{2BB411DD-5D15-4B7F-BAEC-F1A8EC41C4E3}"/>
    <cellStyle name="Normal 5 2 3" xfId="1088" xr:uid="{00000000-0005-0000-0000-0000F8050000}"/>
    <cellStyle name="Normal 5 2 3 2" xfId="1089" xr:uid="{00000000-0005-0000-0000-0000F9050000}"/>
    <cellStyle name="Normal 5 2 3 3" xfId="1090" xr:uid="{00000000-0005-0000-0000-0000FA050000}"/>
    <cellStyle name="Normal 5 2 3 4" xfId="1091" xr:uid="{00000000-0005-0000-0000-0000FB050000}"/>
    <cellStyle name="Normal 5 2 4" xfId="1092" xr:uid="{00000000-0005-0000-0000-0000FC050000}"/>
    <cellStyle name="Normal 5 2 4 2" xfId="1093" xr:uid="{00000000-0005-0000-0000-0000FD050000}"/>
    <cellStyle name="Normal 5 2 4 3" xfId="1094" xr:uid="{00000000-0005-0000-0000-0000FE050000}"/>
    <cellStyle name="Normal 5 2 4 3 2" xfId="1095" xr:uid="{00000000-0005-0000-0000-0000FF050000}"/>
    <cellStyle name="Normal 5 2 4 3 2 2" xfId="1096" xr:uid="{00000000-0005-0000-0000-000000060000}"/>
    <cellStyle name="Normal 5 2 4 3 2 3" xfId="1097" xr:uid="{00000000-0005-0000-0000-000001060000}"/>
    <cellStyle name="Normal 5 2 4 3 2 3 2" xfId="1098" xr:uid="{00000000-0005-0000-0000-000002060000}"/>
    <cellStyle name="Normal 5 2 4 3 2 3 2 2" xfId="1099" xr:uid="{00000000-0005-0000-0000-000003060000}"/>
    <cellStyle name="Normal 5 2 4 3 2 3 2 2 2" xfId="24047" xr:uid="{4777385D-2B03-4739-880A-360C2F6CA172}"/>
    <cellStyle name="Normal 5 2 4 3 2 3 2 2 3" xfId="25591" xr:uid="{4194AEC9-B5D1-4293-B8C5-62D7DE423C61}"/>
    <cellStyle name="Normal 5 2 4 3 2 3 2 3" xfId="1100" xr:uid="{00000000-0005-0000-0000-000004060000}"/>
    <cellStyle name="Normal 5 2 4 3 2 3 2 3 2" xfId="2000" xr:uid="{00000000-0005-0000-0000-000005060000}"/>
    <cellStyle name="Normal 5 2 4 3 2 3 2 3 3" xfId="3725" xr:uid="{00000000-0005-0000-0000-000070050000}"/>
    <cellStyle name="Normal 5 2 4 3 2 3 2 3 3 2" xfId="4753" xr:uid="{FD3276C6-408C-4237-B809-AE73C12F6AE6}"/>
    <cellStyle name="Normal 5 2 4 3 2 3 2 3 3 3" xfId="30249" xr:uid="{8E939996-71BD-47CE-9BF4-4ED640E9C488}"/>
    <cellStyle name="Normal 5 2 4 3 2 3 2 3 3 3 2" xfId="31392" xr:uid="{E5FDB7D8-82CC-42F9-B24A-1AB0B72AE30F}"/>
    <cellStyle name="Normal 5 2 4 3 2 3 2 3 3 4" xfId="31589" xr:uid="{169BD90C-78A7-48C8-8B4D-B8A3362C27BE}"/>
    <cellStyle name="Normal 5 2 4 3 2 3 2 4" xfId="23145" xr:uid="{70717655-02F4-404C-95BB-4DB5536E3E99}"/>
    <cellStyle name="Normal 5 2 4 3 2 3 3" xfId="1101" xr:uid="{00000000-0005-0000-0000-000006060000}"/>
    <cellStyle name="Normal 5 2 4 3 2 3 4" xfId="2954" xr:uid="{00000000-0005-0000-0000-0000F4060000}"/>
    <cellStyle name="Normal 5 2 4 3 2 3 4 2" xfId="31278" xr:uid="{51508AF3-39AA-43A7-A514-BBE022261B7A}"/>
    <cellStyle name="Normal 5 2 4 3 2 3 5" xfId="2110" xr:uid="{00000000-0005-0000-0000-000079020000}"/>
    <cellStyle name="Normal 5 2 4 3 2 3 5 2" xfId="4629" xr:uid="{D9BC3CB2-5DA1-450C-BCAA-C84E226AB1E6}"/>
    <cellStyle name="Normal 5 2 4 3 2 3 5 3" xfId="30190" xr:uid="{2FCB911F-22F5-4527-8AEA-8BB8AA3518F0}"/>
    <cellStyle name="Normal 5 2 4 3 2 3 5 3 2" xfId="31334" xr:uid="{C304E2DA-C317-4027-B01C-219F31AF267C}"/>
    <cellStyle name="Normal 5 2 4 3 2 3 5 4" xfId="31530" xr:uid="{0DF2BB2A-E61A-4C92-BAFA-3A88549AEB66}"/>
    <cellStyle name="Normal 5 2 4 3 2 3 6" xfId="4008" xr:uid="{993A1062-C514-464B-A529-806C1AF30B6A}"/>
    <cellStyle name="Normal 5 2 4 3 2 3 6 2" xfId="4693" xr:uid="{C18C23D0-B407-4C1A-B972-7E83A621B743}"/>
    <cellStyle name="Normal 5 2 4 3 2 3 6 3" xfId="30310" xr:uid="{487F42B9-1B4B-44C3-988E-42342B8A86DF}"/>
    <cellStyle name="Normal 5 2 4 3 2 3 6 3 2" xfId="31453" xr:uid="{27CFB7E5-D04B-4E2D-9DC7-CDEAC6CF78C9}"/>
    <cellStyle name="Normal 5 2 4 3 2 3 6 4" xfId="31650" xr:uid="{4D303C41-AC8E-454A-A937-02A3DD263DCF}"/>
    <cellStyle name="Normal 5 2 4 3 2 3 7" xfId="30131" xr:uid="{83341974-E50B-44D0-9696-9A6A4FF79FC7}"/>
    <cellStyle name="Normal 5 2 4 3 2 3 7 2" xfId="30495" xr:uid="{62A7FCD7-3DD3-460C-A526-2E072EA83AC6}"/>
    <cellStyle name="Normal 5 2 4 3 2 4" xfId="1102" xr:uid="{00000000-0005-0000-0000-000007060000}"/>
    <cellStyle name="Normal 5 2 4 3 2 4 2" xfId="2953" xr:uid="{00000000-0005-0000-0000-0000F5060000}"/>
    <cellStyle name="Normal 5 2 4 3 2 4 3" xfId="24689" xr:uid="{973BBD0D-C702-493A-B63A-7B759697D574}"/>
    <cellStyle name="Normal 5 2 4 3 2 4 3 2" xfId="29621" xr:uid="{75BA985B-775E-4986-B0DE-8AF96A156831}"/>
    <cellStyle name="Normal 5 2 4 3 2 4 3 3" xfId="29602" xr:uid="{406D4EA0-1A70-4389-8944-9FA1A8219A8A}"/>
    <cellStyle name="Normal 5 2 4 3 2 4 3 3 2" xfId="29645" xr:uid="{923DCAA1-B380-4E41-9BA9-6417B9F666E0}"/>
    <cellStyle name="Normal 5 2 4 3 2 4 3 3 3" xfId="30387" xr:uid="{1139EB9C-6328-4471-8AA4-7F81A5EA54F4}"/>
    <cellStyle name="Normal 5 2 4 3 2 4 3 3 4" xfId="30374" xr:uid="{E276286F-A8BD-43EF-B465-B006F70E65A1}"/>
    <cellStyle name="Normal 5 2 4 3 2 4 3 3 4 2" xfId="31713" xr:uid="{71AE4F98-CC52-4A8A-914B-1B3A2FF29A1C}"/>
    <cellStyle name="Normal 5 2 4 3 2 4 3 4" xfId="30358" xr:uid="{BB7BBCD9-B969-4973-A8B6-6CB722F841E4}"/>
    <cellStyle name="Normal 5 2 4 3 2 4 3 4 2" xfId="31699" xr:uid="{F60ECDD6-7D39-47D2-80B0-FE4508F286D8}"/>
    <cellStyle name="Normal 5 2 4 3 2 5" xfId="2109" xr:uid="{00000000-0005-0000-0000-000077020000}"/>
    <cellStyle name="Normal 5 2 4 3 2 5 2" xfId="4634" xr:uid="{CE0C5B6A-2719-4A04-925F-57872C2DEC2B}"/>
    <cellStyle name="Normal 5 2 4 3 2 5 3" xfId="30189" xr:uid="{6A370297-6A41-4E24-B999-B6EBAA07B436}"/>
    <cellStyle name="Normal 5 2 4 3 2 5 3 2" xfId="31333" xr:uid="{966323EF-1FDA-4294-B815-716BB4BA52AC}"/>
    <cellStyle name="Normal 5 2 4 3 2 5 4" xfId="31529" xr:uid="{08096505-C56A-4159-AECA-7DFEAECA569B}"/>
    <cellStyle name="Normal 5 2 4 3 2 6" xfId="4007" xr:uid="{21BCC244-DE2D-4E05-B4CA-800C7ACB717D}"/>
    <cellStyle name="Normal 5 2 4 3 2 6 2" xfId="4808" xr:uid="{FE4BE598-DEBE-491E-8102-65FC12E0DC06}"/>
    <cellStyle name="Normal 5 2 4 3 2 6 3" xfId="30309" xr:uid="{F505CACC-2E7E-4908-B592-B7E4ACA029E0}"/>
    <cellStyle name="Normal 5 2 4 3 2 6 3 2" xfId="31452" xr:uid="{39A1DB0C-5820-4471-897E-0EF9158064D9}"/>
    <cellStyle name="Normal 5 2 4 3 2 6 4" xfId="31649" xr:uid="{5F240F98-984C-4E11-894B-FD68B60B2DC6}"/>
    <cellStyle name="Normal 5 2 4 3 2 7" xfId="30130" xr:uid="{C81275DE-CA30-40D7-AD33-FAB62E0FACED}"/>
    <cellStyle name="Normal 5 2 4 3 2 7 2" xfId="30494" xr:uid="{8AAC8AE9-2926-47D6-87B5-9E837B1CDB4A}"/>
    <cellStyle name="Normal 5 2 4 3 3" xfId="1103" xr:uid="{00000000-0005-0000-0000-000008060000}"/>
    <cellStyle name="Normal 5 2 4 3 4" xfId="1104" xr:uid="{00000000-0005-0000-0000-000009060000}"/>
    <cellStyle name="Normal 5 2 4 3 4 2" xfId="1105" xr:uid="{00000000-0005-0000-0000-00000A060000}"/>
    <cellStyle name="Normal 5 2 4 3 4 2 2" xfId="1106" xr:uid="{00000000-0005-0000-0000-00000B060000}"/>
    <cellStyle name="Normal 5 2 4 3 4 2 2 2" xfId="1107" xr:uid="{00000000-0005-0000-0000-00000C060000}"/>
    <cellStyle name="Normal 5 2 4 3 4 2 2 2 2" xfId="2001" xr:uid="{00000000-0005-0000-0000-00000D060000}"/>
    <cellStyle name="Normal 5 2 4 3 4 2 2 2 2 2" xfId="30091" xr:uid="{00FBE9D4-901D-40C4-AE9A-A01535727F0E}"/>
    <cellStyle name="Normal 5 2 4 3 4 2 2 2 3" xfId="3726" xr:uid="{00000000-0005-0000-0000-000077050000}"/>
    <cellStyle name="Normal 5 2 4 3 4 2 2 2 3 2" xfId="4699" xr:uid="{D86AE0E5-80AB-45CC-BB51-27009840DF19}"/>
    <cellStyle name="Normal 5 2 4 3 4 2 2 2 3 3" xfId="30250" xr:uid="{A5913D0B-F3AB-4685-B461-6789188CB0C7}"/>
    <cellStyle name="Normal 5 2 4 3 4 2 2 2 3 3 2" xfId="31393" xr:uid="{607078C3-D295-4A84-8F6C-C1F600B3DD7A}"/>
    <cellStyle name="Normal 5 2 4 3 4 2 2 2 3 4" xfId="31590" xr:uid="{A5395D31-9BC9-49DA-9AD2-437533C755D4}"/>
    <cellStyle name="Normal 5 2 4 3 4 2 2 2 4" xfId="25813" xr:uid="{68E33F85-01FB-4372-96FF-2C95551D6F42}"/>
    <cellStyle name="Normal 5 2 4 3 4 2 2 3" xfId="2002" xr:uid="{00000000-0005-0000-0000-00000E060000}"/>
    <cellStyle name="Normal 5 2 4 3 4 2 2 4" xfId="24562" xr:uid="{1ABF2154-0515-420D-BA6C-050AA83C1161}"/>
    <cellStyle name="Normal 5 2 4 3 4 2 3" xfId="1108" xr:uid="{00000000-0005-0000-0000-00000F060000}"/>
    <cellStyle name="Normal 5 2 4 3 4 2 3 2" xfId="1109" xr:uid="{00000000-0005-0000-0000-000010060000}"/>
    <cellStyle name="Normal 5 2 4 3 4 2 3 2 2" xfId="25779" xr:uid="{C55AA561-4A9A-4C64-850D-C3D11D4FEE4B}"/>
    <cellStyle name="Normal 5 2 4 3 4 2 3 2 3" xfId="24692" xr:uid="{A05F800E-9125-4B87-98E6-688A386B1177}"/>
    <cellStyle name="Normal 5 2 4 3 4 2 3 3" xfId="1110" xr:uid="{00000000-0005-0000-0000-000011060000}"/>
    <cellStyle name="Normal 5 2 4 3 4 2 3 3 2" xfId="25378" xr:uid="{F68CF08F-A168-4264-B126-2A6CE38A1A26}"/>
    <cellStyle name="Normal 5 2 4 3 4 2 3 3 3" xfId="25763" xr:uid="{FAF7D7DA-B154-4388-9D93-722B021D173F}"/>
    <cellStyle name="Normal 5 2 4 3 4 2 3 4" xfId="2112" xr:uid="{00000000-0005-0000-0000-00007F020000}"/>
    <cellStyle name="Normal 5 2 4 3 4 2 3 4 2" xfId="4771" xr:uid="{C01071CA-2E5F-4969-B1C0-9DBB04C21783}"/>
    <cellStyle name="Normal 5 2 4 3 4 2 3 4 3" xfId="30192" xr:uid="{CFC6C10D-19C1-4175-B722-F9F6FF830FDB}"/>
    <cellStyle name="Normal 5 2 4 3 4 2 3 4 3 2" xfId="31336" xr:uid="{DE48491A-8E71-4D53-BF3A-74F36656ED66}"/>
    <cellStyle name="Normal 5 2 4 3 4 2 3 4 4" xfId="31532" xr:uid="{28552DF3-DBCC-498D-A367-6FA965B21C26}"/>
    <cellStyle name="Normal 5 2 4 3 4 2 3 5" xfId="25281" xr:uid="{C7B4FAF3-1BA0-45BB-BA6F-44260C736B84}"/>
    <cellStyle name="Normal 5 2 4 3 4 2 3 6" xfId="30537" xr:uid="{63E07DC7-F18F-4505-A38A-112CFA74FEBB}"/>
    <cellStyle name="Normal 5 2 4 3 4 2 4" xfId="23057" xr:uid="{C7716834-6B7F-4C7C-AB0F-D110ACFBAC7A}"/>
    <cellStyle name="Normal 5 2 4 3 4 3" xfId="1111" xr:uid="{00000000-0005-0000-0000-000012060000}"/>
    <cellStyle name="Normal 5 2 4 3 4 4" xfId="2955" xr:uid="{00000000-0005-0000-0000-0000FD060000}"/>
    <cellStyle name="Normal 5 2 4 3 4 4 2" xfId="31283" xr:uid="{853362D5-299F-4808-978A-B0AF91C9FCCD}"/>
    <cellStyle name="Normal 5 2 4 3 4 5" xfId="2111" xr:uid="{00000000-0005-0000-0000-00007C020000}"/>
    <cellStyle name="Normal 5 2 4 3 4 5 2" xfId="4640" xr:uid="{9499810A-4B41-448D-89FA-46D00AE72935}"/>
    <cellStyle name="Normal 5 2 4 3 4 5 3" xfId="30191" xr:uid="{13D06800-6809-4CE8-A6F4-CD71FDE8EAC6}"/>
    <cellStyle name="Normal 5 2 4 3 4 5 3 2" xfId="31335" xr:uid="{F5FBEC01-0219-4E30-92D7-6771A93AA2AE}"/>
    <cellStyle name="Normal 5 2 4 3 4 5 4" xfId="31531" xr:uid="{FACAD6D8-BE20-4E78-A39A-9835E1A36A9E}"/>
    <cellStyle name="Normal 5 2 4 3 4 6" xfId="4009" xr:uid="{F6561F36-B5FA-449D-8623-6523BDF6513B}"/>
    <cellStyle name="Normal 5 2 4 3 4 6 2" xfId="4821" xr:uid="{2C1739FD-A387-4815-9D44-5238B913A269}"/>
    <cellStyle name="Normal 5 2 4 3 4 6 3" xfId="30311" xr:uid="{E1453DD1-D0D4-41B1-96A4-D543CB7B3645}"/>
    <cellStyle name="Normal 5 2 4 3 4 6 3 2" xfId="31454" xr:uid="{58F3D4EC-46BD-4B36-8C1D-A3BFAD097151}"/>
    <cellStyle name="Normal 5 2 4 3 4 6 4" xfId="31651" xr:uid="{740B3970-8CB7-4886-90DB-201FFA1F7212}"/>
    <cellStyle name="Normal 5 2 4 3 4 7" xfId="30132" xr:uid="{0FF9C2E0-D12A-4ABC-95BB-3755B3F83C84}"/>
    <cellStyle name="Normal 5 2 4 3 4 7 2" xfId="30496" xr:uid="{FC91A448-0B30-4A6D-BA82-B1E29BB27650}"/>
    <cellStyle name="Normal 5 2 4 3 5" xfId="1112" xr:uid="{00000000-0005-0000-0000-000013060000}"/>
    <cellStyle name="Normal 5 2 4 3 5 2" xfId="1113" xr:uid="{00000000-0005-0000-0000-000014060000}"/>
    <cellStyle name="Normal 5 2 4 3 5 3" xfId="3727" xr:uid="{00000000-0005-0000-0000-00007E050000}"/>
    <cellStyle name="Normal 5 2 4 3 5 3 2" xfId="4769" xr:uid="{CC143ED1-937D-4F73-A068-C4CF9C5A1DF7}"/>
    <cellStyle name="Normal 5 2 4 3 5 3 2 2" xfId="27327" xr:uid="{17D2031A-E82D-4478-9366-F21AB81BBD6E}"/>
    <cellStyle name="Normal 5 2 4 3 5 3 3" xfId="25640" xr:uid="{DFF53FD4-FEAE-46B9-BCF3-B4723EA48D7C}"/>
    <cellStyle name="Normal 5 2 4 3 5 3 4" xfId="30251" xr:uid="{E82F2118-577E-4536-B0CB-18761AB513DD}"/>
    <cellStyle name="Normal 5 2 4 3 5 3 4 2" xfId="31394" xr:uid="{AB0E8E94-3AAB-4649-AC96-B3051481793B}"/>
    <cellStyle name="Normal 5 2 4 3 5 3 5" xfId="31591" xr:uid="{A3F63B78-3266-4C42-90CB-09F9D2C3C287}"/>
    <cellStyle name="Normal 5 2 4 3 5 4" xfId="24429" xr:uid="{16BBE468-D5C0-4B21-AD2D-3D3515796DC2}"/>
    <cellStyle name="Normal 5 2 4 4" xfId="1114" xr:uid="{00000000-0005-0000-0000-000015060000}"/>
    <cellStyle name="Normal 5 2 4 4 2" xfId="1115" xr:uid="{00000000-0005-0000-0000-000016060000}"/>
    <cellStyle name="Normal 5 2 4 4 3" xfId="1116" xr:uid="{00000000-0005-0000-0000-000017060000}"/>
    <cellStyle name="Normal 5 2 4 4 3 2" xfId="1117" xr:uid="{00000000-0005-0000-0000-000018060000}"/>
    <cellStyle name="Normal 5 2 4 4 3 2 2" xfId="1118" xr:uid="{00000000-0005-0000-0000-000019060000}"/>
    <cellStyle name="Normal 5 2 4 4 3 2 2 2" xfId="23684" xr:uid="{AF438C16-2BAB-4175-8465-C867CB828BCF}"/>
    <cellStyle name="Normal 5 2 4 4 3 2 2 3" xfId="25291" xr:uid="{7DBC5392-EC70-48EA-818B-C50A30347B3B}"/>
    <cellStyle name="Normal 5 2 4 4 3 2 3" xfId="1119" xr:uid="{00000000-0005-0000-0000-00001A060000}"/>
    <cellStyle name="Normal 5 2 4 4 3 2 3 2" xfId="2003" xr:uid="{00000000-0005-0000-0000-00001B060000}"/>
    <cellStyle name="Normal 5 2 4 4 3 2 3 3" xfId="3728" xr:uid="{00000000-0005-0000-0000-000085050000}"/>
    <cellStyle name="Normal 5 2 4 4 3 2 3 3 2" xfId="4719" xr:uid="{F35494D6-FE07-48A7-A0C8-E98B5ABBC110}"/>
    <cellStyle name="Normal 5 2 4 4 3 2 3 3 3" xfId="30252" xr:uid="{3371D826-E6D0-4F85-B3CB-12EC5DC11E04}"/>
    <cellStyle name="Normal 5 2 4 4 3 2 3 3 3 2" xfId="31395" xr:uid="{9F866689-093F-47B5-BB7A-A67F81465E01}"/>
    <cellStyle name="Normal 5 2 4 4 3 2 3 3 4" xfId="31592" xr:uid="{DF05E4B7-CFDF-423C-9FBA-EF6B9FF57097}"/>
    <cellStyle name="Normal 5 2 4 4 3 2 4" xfId="24798" xr:uid="{868BB01E-4989-41C7-8624-51DC12DB0459}"/>
    <cellStyle name="Normal 5 2 4 4 3 3" xfId="1120" xr:uid="{00000000-0005-0000-0000-00001C060000}"/>
    <cellStyle name="Normal 5 2 4 4 3 4" xfId="2956" xr:uid="{00000000-0005-0000-0000-000003070000}"/>
    <cellStyle name="Normal 5 2 4 4 3 4 2" xfId="31273" xr:uid="{FA2917AE-C3BA-4BE1-A1E6-01DBDC065E54}"/>
    <cellStyle name="Normal 5 2 4 4 3 5" xfId="2114" xr:uid="{00000000-0005-0000-0000-000083020000}"/>
    <cellStyle name="Normal 5 2 4 4 3 5 2" xfId="3783" xr:uid="{D037D556-2DF5-490C-8D04-4D0D0B902C7F}"/>
    <cellStyle name="Normal 5 2 4 4 3 5 3" xfId="30194" xr:uid="{ADC3C70D-ACE5-4A69-B04D-15C35B0C6A21}"/>
    <cellStyle name="Normal 5 2 4 4 3 5 3 2" xfId="31338" xr:uid="{3649E89F-2542-4741-8FC6-5FCC29A22267}"/>
    <cellStyle name="Normal 5 2 4 4 3 5 4" xfId="31534" xr:uid="{8641E7A6-2611-4D56-836F-9152DD7762A5}"/>
    <cellStyle name="Normal 5 2 4 4 3 6" xfId="4011" xr:uid="{48584F99-0955-4DD2-8F83-B7B1E99DDE13}"/>
    <cellStyle name="Normal 5 2 4 4 3 6 2" xfId="4709" xr:uid="{05F490C6-261E-4F3C-99BE-89B9730F2236}"/>
    <cellStyle name="Normal 5 2 4 4 3 6 3" xfId="30313" xr:uid="{56E9FF0F-F58B-4D2E-A832-37CBBFB3815E}"/>
    <cellStyle name="Normal 5 2 4 4 3 6 3 2" xfId="31456" xr:uid="{A5973D2C-5654-4EBD-BEEE-E7F4FF14014D}"/>
    <cellStyle name="Normal 5 2 4 4 3 6 4" xfId="31653" xr:uid="{784DD7EA-AE1F-40B9-95A6-82033FC6AD60}"/>
    <cellStyle name="Normal 5 2 4 4 3 7" xfId="30134" xr:uid="{043D8D7C-0FB5-4B99-8C37-48CD2D0D46E8}"/>
    <cellStyle name="Normal 5 2 4 4 3 7 2" xfId="30498" xr:uid="{530030F0-59D0-4660-8567-AD5B7CB24B9B}"/>
    <cellStyle name="Normal 5 2 4 4 4" xfId="1121" xr:uid="{00000000-0005-0000-0000-00001D060000}"/>
    <cellStyle name="Normal 5 2 4 4 4 2" xfId="1122" xr:uid="{00000000-0005-0000-0000-00001E060000}"/>
    <cellStyle name="Normal 5 2 4 4 4 3" xfId="3729" xr:uid="{00000000-0005-0000-0000-000088050000}"/>
    <cellStyle name="Normal 5 2 4 4 4 3 2" xfId="4704" xr:uid="{2B3CDEAC-4952-4F4E-97D6-E795D826D395}"/>
    <cellStyle name="Normal 5 2 4 4 4 3 3" xfId="30253" xr:uid="{E704B8BC-41EA-4454-AEA2-EF033FDE6340}"/>
    <cellStyle name="Normal 5 2 4 4 4 3 3 2" xfId="31396" xr:uid="{16EDD962-7E8E-4EA1-8369-937E3100EBBC}"/>
    <cellStyle name="Normal 5 2 4 4 4 3 4" xfId="31593" xr:uid="{EC278FCC-DA37-4F41-BA29-08FBF8957A8D}"/>
    <cellStyle name="Normal 5 2 4 4 5" xfId="1123" xr:uid="{00000000-0005-0000-0000-00001F060000}"/>
    <cellStyle name="Normal 5 2 4 4 5 2" xfId="4685" xr:uid="{00564EB2-1CAC-4E4B-B4B3-F5A40DFD44F8}"/>
    <cellStyle name="Normal 5 2 4 4 5 2 2" xfId="4825" xr:uid="{83E1FB17-2E9A-4803-B6F4-091CC3A05E18}"/>
    <cellStyle name="Normal 5 2 4 4 5 2 3" xfId="30351" xr:uid="{6DA91CAE-6F39-4002-B1F0-4B89033CE666}"/>
    <cellStyle name="Normal 5 2 4 4 5 2 3 2" xfId="31491" xr:uid="{383E5E58-7C91-413E-8FD2-3A67B7B19328}"/>
    <cellStyle name="Normal 5 2 4 4 5 2 4" xfId="31691" xr:uid="{20B02469-8862-47FA-AED8-8278520D8ED1}"/>
    <cellStyle name="Normal 5 2 4 4 5 3" xfId="4660" xr:uid="{B6A07F6F-9F13-4228-A8E1-D1C6B6C8E7AD}"/>
    <cellStyle name="Normal 5 2 4 4 5 4" xfId="24641" xr:uid="{11EB602C-CBF5-439D-843C-5A00AA8F3884}"/>
    <cellStyle name="Normal 5 2 4 4 6" xfId="2113" xr:uid="{00000000-0005-0000-0000-000081020000}"/>
    <cellStyle name="Normal 5 2 4 4 6 2" xfId="4696" xr:uid="{FE5B8EF5-9CD7-4287-865B-5A904A0E530B}"/>
    <cellStyle name="Normal 5 2 4 4 6 3" xfId="30193" xr:uid="{C315FB79-57F9-4A65-8EAE-6F681E6F5074}"/>
    <cellStyle name="Normal 5 2 4 4 6 3 2" xfId="31337" xr:uid="{BDB4D344-5AF5-4D2B-8B4E-5754C69F2E50}"/>
    <cellStyle name="Normal 5 2 4 4 6 4" xfId="31533" xr:uid="{B5BD0CD0-E8AF-4AEB-A2ED-0582CF3CA95A}"/>
    <cellStyle name="Normal 5 2 4 4 7" xfId="4010" xr:uid="{AD80C160-AEC5-4928-B410-574B477C1DBC}"/>
    <cellStyle name="Normal 5 2 4 4 7 2" xfId="4786" xr:uid="{F6E3D3A6-20C3-4DDD-A8D0-C82F8B32B771}"/>
    <cellStyle name="Normal 5 2 4 4 7 3" xfId="30312" xr:uid="{2CBF5DFB-D0DB-46CD-865F-1F5D4869B49D}"/>
    <cellStyle name="Normal 5 2 4 4 7 3 2" xfId="31455" xr:uid="{28056046-37C5-4210-A45E-87C91033B72C}"/>
    <cellStyle name="Normal 5 2 4 4 7 4" xfId="31652" xr:uid="{4A0F218C-119A-4271-A509-C12DF0B83723}"/>
    <cellStyle name="Normal 5 2 4 4 8" xfId="30133" xr:uid="{2E70D3D9-38AE-4F46-AE0C-D4B00782AB6B}"/>
    <cellStyle name="Normal 5 2 4 4 8 2" xfId="30497" xr:uid="{FF04236F-3AE0-4DDD-A3DA-183F84BE2F5D}"/>
    <cellStyle name="Normal 5 2 4 5" xfId="1124" xr:uid="{00000000-0005-0000-0000-000020060000}"/>
    <cellStyle name="Normal 5 2 4 5 2" xfId="1125" xr:uid="{00000000-0005-0000-0000-000021060000}"/>
    <cellStyle name="Normal 5 2 4 5 3" xfId="3730" xr:uid="{00000000-0005-0000-0000-00008A050000}"/>
    <cellStyle name="Normal 5 2 4 5 3 2" xfId="4793" xr:uid="{D64666DE-161D-45A7-8501-FCDF6FF74294}"/>
    <cellStyle name="Normal 5 2 4 5 3 3" xfId="30254" xr:uid="{6575DB17-95F3-4C95-905B-3ABC9211C442}"/>
    <cellStyle name="Normal 5 2 4 5 3 3 2" xfId="31397" xr:uid="{DE834904-B2BD-403C-9730-C8010FF03FF0}"/>
    <cellStyle name="Normal 5 2 4 5 3 4" xfId="31594" xr:uid="{F648D83E-0FF1-4AAA-9876-4826AC71E7EB}"/>
    <cellStyle name="Normal 5 2 4 5 4" xfId="30460" xr:uid="{15BA9B86-0397-4682-A1E5-049E65187509}"/>
    <cellStyle name="Normal 5 2 4 5 5" xfId="30499" xr:uid="{0311EE71-B5C4-4A8B-9CB9-F51438F5F7D7}"/>
    <cellStyle name="Normal 5 2 4 6" xfId="2068" xr:uid="{00000000-0005-0000-0000-000074020000}"/>
    <cellStyle name="Normal 5 2 4 6 2" xfId="4760" xr:uid="{35A1BC4F-2451-4737-BD49-D3AC91FFB2BF}"/>
    <cellStyle name="Normal 5 2 4 6 3" xfId="30167" xr:uid="{A6018F4F-C528-4905-BDB0-BF5E3AC61E88}"/>
    <cellStyle name="Normal 5 2 4 6 3 2" xfId="31315" xr:uid="{83AC687E-87C2-48AA-9A5B-F5AA4831B64D}"/>
    <cellStyle name="Normal 5 2 4 6 4" xfId="31507" xr:uid="{0746594F-F8C7-4596-9514-82C67CEA6E76}"/>
    <cellStyle name="Normal 5 2 4 7" xfId="30112" xr:uid="{342BA205-8867-43D9-9B72-B399D3F5B164}"/>
    <cellStyle name="Normal 5 2 4 7 2" xfId="30472" xr:uid="{BD37669B-A0D9-4854-A41E-C8C8D8D8F3B6}"/>
    <cellStyle name="Normal 5 2 5" xfId="1126" xr:uid="{00000000-0005-0000-0000-000022060000}"/>
    <cellStyle name="Normal 5 2 6" xfId="1127" xr:uid="{00000000-0005-0000-0000-000023060000}"/>
    <cellStyle name="Normal 5 2 6 2" xfId="1128" xr:uid="{00000000-0005-0000-0000-000024060000}"/>
    <cellStyle name="Normal 5 2 6 3" xfId="1129" xr:uid="{00000000-0005-0000-0000-000025060000}"/>
    <cellStyle name="Normal 5 2 6 3 2" xfId="1130" xr:uid="{00000000-0005-0000-0000-000026060000}"/>
    <cellStyle name="Normal 5 2 6 3 2 2" xfId="1131" xr:uid="{00000000-0005-0000-0000-000027060000}"/>
    <cellStyle name="Normal 5 2 6 3 2 2 2" xfId="25680" xr:uid="{C484C0D9-74CC-4C6B-88A9-79BE48F69CF0}"/>
    <cellStyle name="Normal 5 2 6 3 2 2 3" xfId="23163" xr:uid="{577E5655-507A-4621-891F-DE0F7D1E369D}"/>
    <cellStyle name="Normal 5 2 6 3 2 3" xfId="1132" xr:uid="{00000000-0005-0000-0000-000028060000}"/>
    <cellStyle name="Normal 5 2 6 3 2 3 2" xfId="2004" xr:uid="{00000000-0005-0000-0000-000029060000}"/>
    <cellStyle name="Normal 5 2 6 3 2 3 3" xfId="3731" xr:uid="{00000000-0005-0000-0000-000092050000}"/>
    <cellStyle name="Normal 5 2 6 3 2 3 3 2" xfId="4711" xr:uid="{7604220B-D70E-4A63-A63C-24114FAE80C9}"/>
    <cellStyle name="Normal 5 2 6 3 2 3 3 3" xfId="30255" xr:uid="{B80B6B77-F421-43D1-972F-1A065BDBB1AC}"/>
    <cellStyle name="Normal 5 2 6 3 2 3 3 3 2" xfId="31398" xr:uid="{6EB86A97-DCE1-4A16-9432-1F99543E9238}"/>
    <cellStyle name="Normal 5 2 6 3 2 3 3 4" xfId="31595" xr:uid="{B6C515EE-3083-4209-8122-BC69D0B770D5}"/>
    <cellStyle name="Normal 5 2 6 3 2 4" xfId="23096" xr:uid="{84EBBAC2-5BAF-4007-9F20-78E3A440C6FD}"/>
    <cellStyle name="Normal 5 2 6 3 3" xfId="1133" xr:uid="{00000000-0005-0000-0000-00002A060000}"/>
    <cellStyle name="Normal 5 2 6 3 4" xfId="2958" xr:uid="{00000000-0005-0000-0000-00000B070000}"/>
    <cellStyle name="Normal 5 2 6 3 4 2" xfId="31280" xr:uid="{0E491AE0-2453-47A6-807A-49B64C0F5E81}"/>
    <cellStyle name="Normal 5 2 6 3 5" xfId="2116" xr:uid="{00000000-0005-0000-0000-000088020000}"/>
    <cellStyle name="Normal 5 2 6 3 5 2" xfId="4643" xr:uid="{55F936E5-2268-4048-890B-2E7F45921A47}"/>
    <cellStyle name="Normal 5 2 6 3 5 3" xfId="30196" xr:uid="{A8DA4185-04D3-45D0-99D2-1ED1AAD9939F}"/>
    <cellStyle name="Normal 5 2 6 3 5 3 2" xfId="31340" xr:uid="{CA9214E1-83A5-4F08-8718-28FA7D00E0BF}"/>
    <cellStyle name="Normal 5 2 6 3 5 4" xfId="31536" xr:uid="{9226D559-0753-4299-B3BF-2E415381B2FD}"/>
    <cellStyle name="Normal 5 2 6 3 6" xfId="4013" xr:uid="{28ED6A24-2FD5-4CA1-A14B-0556FD75683B}"/>
    <cellStyle name="Normal 5 2 6 3 6 2" xfId="4701" xr:uid="{B1BE088F-0CAA-4678-941E-5E508D832414}"/>
    <cellStyle name="Normal 5 2 6 3 6 3" xfId="30315" xr:uid="{3495266E-E1CD-4625-9ADF-210DC6DA8762}"/>
    <cellStyle name="Normal 5 2 6 3 6 3 2" xfId="31458" xr:uid="{88902C99-11AB-43A0-AE1B-DC07654E0B23}"/>
    <cellStyle name="Normal 5 2 6 3 6 4" xfId="31655" xr:uid="{566768B4-29FC-49F4-B34F-DAB710351185}"/>
    <cellStyle name="Normal 5 2 6 3 7" xfId="30136" xr:uid="{42B1072C-8B2A-4FA2-81EC-269C4E84A3A5}"/>
    <cellStyle name="Normal 5 2 6 3 7 2" xfId="30501" xr:uid="{54FBF52F-2716-45C2-84B6-D21E6196F530}"/>
    <cellStyle name="Normal 5 2 6 4" xfId="2957" xr:uid="{00000000-0005-0000-0000-00000C070000}"/>
    <cellStyle name="Normal 5 2 6 4 2" xfId="24397" xr:uid="{2449F7EF-3427-4B32-B170-EFC2A75FD0B4}"/>
    <cellStyle name="Normal 5 2 6 4 2 2" xfId="29619" xr:uid="{6BBA2B63-2EFB-461D-82A5-559378679EC0}"/>
    <cellStyle name="Normal 5 2 6 4 2 3" xfId="29603" xr:uid="{134584C4-53AD-45C7-B411-6D77BBDF85B0}"/>
    <cellStyle name="Normal 5 2 6 4 2 3 2" xfId="29646" xr:uid="{461ECB6C-10C9-41E7-B594-2C35C2ABB073}"/>
    <cellStyle name="Normal 5 2 6 4 2 3 3" xfId="30388" xr:uid="{F9B0019A-EB20-4842-B28E-89F54920EB78}"/>
    <cellStyle name="Normal 5 2 6 4 2 3 4" xfId="30375" xr:uid="{5FD3BC8F-F873-4B95-A007-369961038735}"/>
    <cellStyle name="Normal 5 2 6 4 2 3 4 2" xfId="31714" xr:uid="{C9092062-1AFC-4823-96DF-C19A312C94F8}"/>
    <cellStyle name="Normal 5 2 6 4 2 4" xfId="30359" xr:uid="{704420A6-BB13-4C4A-98E2-F5E54ACD7C79}"/>
    <cellStyle name="Normal 5 2 6 4 2 4 2" xfId="31700" xr:uid="{BFDDA610-75E9-4FB0-AECA-C28A0E3EE21C}"/>
    <cellStyle name="Normal 5 2 6 4 3" xfId="25735" xr:uid="{4B868893-5D9C-42B3-BD3C-3EDE8A95AE5E}"/>
    <cellStyle name="Normal 5 2 6 5" xfId="2115" xr:uid="{00000000-0005-0000-0000-000086020000}"/>
    <cellStyle name="Normal 5 2 6 5 2" xfId="3961" xr:uid="{FFE7DF02-3E33-41D1-A9B4-B30866C5927C}"/>
    <cellStyle name="Normal 5 2 6 5 3" xfId="30195" xr:uid="{E9C91989-B50D-4FEA-A02E-215D82A86398}"/>
    <cellStyle name="Normal 5 2 6 5 3 2" xfId="31339" xr:uid="{A1057280-B42D-4151-91E2-1101E0CD1D18}"/>
    <cellStyle name="Normal 5 2 6 5 4" xfId="31535" xr:uid="{E4FEB8EC-79F4-4159-9C42-EA456D479CB2}"/>
    <cellStyle name="Normal 5 2 6 6" xfId="4012" xr:uid="{C0B50273-D7A8-4911-83A8-B33EA77B3B8D}"/>
    <cellStyle name="Normal 5 2 6 6 2" xfId="4767" xr:uid="{B2AFAC66-1BE6-4CD0-9FFF-950CE52A8934}"/>
    <cellStyle name="Normal 5 2 6 6 3" xfId="30314" xr:uid="{766558CD-EAD6-40AD-BA68-9A404E0FB833}"/>
    <cellStyle name="Normal 5 2 6 6 3 2" xfId="31457" xr:uid="{09F532D0-1510-46DA-9DD7-4C6D46EEAB85}"/>
    <cellStyle name="Normal 5 2 6 6 4" xfId="31654" xr:uid="{CDD3E2C2-BDCA-4455-AFE6-F094AEF3D047}"/>
    <cellStyle name="Normal 5 2 6 7" xfId="30135" xr:uid="{E209EADA-9019-48FA-A3B0-FD7DD812FC2D}"/>
    <cellStyle name="Normal 5 2 6 7 2" xfId="30500" xr:uid="{806443B8-0098-40D3-A0A9-566A12CC2022}"/>
    <cellStyle name="Normal 5 2 7" xfId="1134" xr:uid="{00000000-0005-0000-0000-00002B060000}"/>
    <cellStyle name="Normal 5 2 7 2" xfId="1135" xr:uid="{00000000-0005-0000-0000-00002C060000}"/>
    <cellStyle name="Normal 5 2 7 2 2" xfId="30567" xr:uid="{EFFE7416-A60C-4E91-9C16-93A8F1582E4A}"/>
    <cellStyle name="Normal 5 2 7 2 2 2" xfId="30910" xr:uid="{B189041D-921E-4278-AAEF-960878300956}"/>
    <cellStyle name="Normal 5 2 7 3" xfId="1136" xr:uid="{00000000-0005-0000-0000-00002D060000}"/>
    <cellStyle name="Normal 5 2 7 3 2" xfId="31302" xr:uid="{34BD8BB5-E918-46B8-B0DF-8A393CE8E137}"/>
    <cellStyle name="Normal 5 2 7 4" xfId="3732" xr:uid="{00000000-0005-0000-0000-000095050000}"/>
    <cellStyle name="Normal 5 2 7 4 2" xfId="4772" xr:uid="{5E06A59F-611A-44B3-A971-E98276EE6A1C}"/>
    <cellStyle name="Normal 5 2 7 4 3" xfId="30256" xr:uid="{0B3F8B24-1002-4B57-966D-2232D44A5100}"/>
    <cellStyle name="Normal 5 2 7 4 3 2" xfId="31399" xr:uid="{AF1E7F16-F380-4E11-96CC-725B4E0771E5}"/>
    <cellStyle name="Normal 5 2 7 4 4" xfId="31596" xr:uid="{3DFA295E-7844-49B0-8B82-BE58EA95FF05}"/>
    <cellStyle name="Normal 5 2 7 5" xfId="29604" xr:uid="{0A6BA937-6FA9-46C5-B401-7A4E2A3B41BE}"/>
    <cellStyle name="Normal 5 2 7 5 2" xfId="29635" xr:uid="{35914BEE-4FA7-4AE4-8E19-11A63582B5DB}"/>
    <cellStyle name="Normal 5 2 7 5 3" xfId="30360" xr:uid="{7D9FA1DC-0177-4EB4-91BF-12DA7B230617}"/>
    <cellStyle name="Normal 5 2 7 5 3 2" xfId="31248" xr:uid="{596C7602-7F83-46A5-B111-7EE427D394BC}"/>
    <cellStyle name="Normal 5 2 7 5 4" xfId="30461" xr:uid="{EE1BBC0C-DEC6-48E2-9E76-8915452D4F3C}"/>
    <cellStyle name="Normal 5 2 7 6" xfId="30465" xr:uid="{B67CE484-5AAE-4B38-A64C-FCA93C257D22}"/>
    <cellStyle name="Normal 5 2 7 7" xfId="30502" xr:uid="{F7491843-7F9F-43C5-8AC2-233B453AC06B}"/>
    <cellStyle name="Normal 5 2 8" xfId="31263" xr:uid="{3941616B-0E99-4AFF-91D2-813ADB9BBB4A}"/>
    <cellStyle name="Normal 5 2 9" xfId="31497" xr:uid="{A165ECB7-4FA4-404B-9049-7226479F944C}"/>
    <cellStyle name="Normal 5 3" xfId="1137" xr:uid="{00000000-0005-0000-0000-00002E060000}"/>
    <cellStyle name="Normal 5 3 2" xfId="1138" xr:uid="{00000000-0005-0000-0000-00002F060000}"/>
    <cellStyle name="Normal 5 3 3" xfId="1139" xr:uid="{00000000-0005-0000-0000-000030060000}"/>
    <cellStyle name="Normal 5 3 3 2" xfId="1140" xr:uid="{00000000-0005-0000-0000-000031060000}"/>
    <cellStyle name="Normal 5 3 3 2 2" xfId="1141" xr:uid="{00000000-0005-0000-0000-000032060000}"/>
    <cellStyle name="Normal 5 3 3 2 3" xfId="1142" xr:uid="{00000000-0005-0000-0000-000033060000}"/>
    <cellStyle name="Normal 5 3 3 2 3 2" xfId="1143" xr:uid="{00000000-0005-0000-0000-000034060000}"/>
    <cellStyle name="Normal 5 3 3 2 3 2 2" xfId="1144" xr:uid="{00000000-0005-0000-0000-000035060000}"/>
    <cellStyle name="Normal 5 3 3 2 3 2 2 2" xfId="22708" xr:uid="{7AABC8CD-E7F8-4AD3-82FF-7CFED1DB242B}"/>
    <cellStyle name="Normal 5 3 3 2 3 2 2 3" xfId="23201" xr:uid="{D84663E2-9630-4E63-AD15-6FC3E0D20873}"/>
    <cellStyle name="Normal 5 3 3 2 3 2 3" xfId="1145" xr:uid="{00000000-0005-0000-0000-000036060000}"/>
    <cellStyle name="Normal 5 3 3 2 3 2 3 2" xfId="2005" xr:uid="{00000000-0005-0000-0000-000037060000}"/>
    <cellStyle name="Normal 5 3 3 2 3 2 3 3" xfId="3733" xr:uid="{00000000-0005-0000-0000-00009F050000}"/>
    <cellStyle name="Normal 5 3 3 2 3 2 3 3 2" xfId="4800" xr:uid="{3B592359-610D-414E-8647-51F1C23BDEBE}"/>
    <cellStyle name="Normal 5 3 3 2 3 2 3 3 3" xfId="30257" xr:uid="{53839113-09EB-44FD-9EEB-21FE5DD300D4}"/>
    <cellStyle name="Normal 5 3 3 2 3 2 3 3 3 2" xfId="31400" xr:uid="{43EB51E9-16CE-41A9-A7B7-D8DAA664D14C}"/>
    <cellStyle name="Normal 5 3 3 2 3 2 3 3 4" xfId="31597" xr:uid="{B617D199-4CED-4730-8A7F-1F5E3EB22FE3}"/>
    <cellStyle name="Normal 5 3 3 2 3 2 4" xfId="25762" xr:uid="{228DCD5C-5DC3-4868-97DD-445981D2F756}"/>
    <cellStyle name="Normal 5 3 3 2 3 3" xfId="1146" xr:uid="{00000000-0005-0000-0000-000038060000}"/>
    <cellStyle name="Normal 5 3 3 2 3 4" xfId="2959" xr:uid="{00000000-0005-0000-0000-000015070000}"/>
    <cellStyle name="Normal 5 3 3 2 3 4 2" xfId="31279" xr:uid="{10A152D0-5DF9-4181-A6B6-C858B6F9085A}"/>
    <cellStyle name="Normal 5 3 3 2 3 5" xfId="2118" xr:uid="{00000000-0005-0000-0000-00008F020000}"/>
    <cellStyle name="Normal 5 3 3 2 3 5 2" xfId="4667" xr:uid="{9506A050-893F-44B9-8047-501E583497C1}"/>
    <cellStyle name="Normal 5 3 3 2 3 5 3" xfId="30198" xr:uid="{8D8A1CE9-FEE7-4142-8793-E6203B687F03}"/>
    <cellStyle name="Normal 5 3 3 2 3 5 3 2" xfId="31342" xr:uid="{D7925A58-8098-4AE1-98BB-5CA947DA6131}"/>
    <cellStyle name="Normal 5 3 3 2 3 5 4" xfId="31538" xr:uid="{CCFCB723-F6AD-462F-92D2-0C0CFB839584}"/>
    <cellStyle name="Normal 5 3 3 2 3 6" xfId="4015" xr:uid="{31A0DB43-85D3-4869-AD70-E01D62E64B6B}"/>
    <cellStyle name="Normal 5 3 3 2 3 6 2" xfId="4745" xr:uid="{6436B6BC-B08C-4B15-8C97-B396796FEFE9}"/>
    <cellStyle name="Normal 5 3 3 2 3 6 3" xfId="30317" xr:uid="{EB6FEB56-F905-4D2F-8C85-EEBBA0E88454}"/>
    <cellStyle name="Normal 5 3 3 2 3 6 3 2" xfId="31460" xr:uid="{80FFA81D-979C-43E1-8A33-E20BC8074AB0}"/>
    <cellStyle name="Normal 5 3 3 2 3 6 4" xfId="31657" xr:uid="{9DC2141B-F0B4-4E56-8BF2-20FADB2BC459}"/>
    <cellStyle name="Normal 5 3 3 2 3 7" xfId="30138" xr:uid="{CEEC2368-E04C-4884-B7E9-1C0EF9192CCC}"/>
    <cellStyle name="Normal 5 3 3 2 3 7 2" xfId="30504" xr:uid="{40091B9F-9A6C-4CD3-B1C9-52952B51C499}"/>
    <cellStyle name="Normal 5 3 3 2 4" xfId="1147" xr:uid="{00000000-0005-0000-0000-000039060000}"/>
    <cellStyle name="Normal 5 3 3 2 4 2" xfId="1148" xr:uid="{00000000-0005-0000-0000-00003A060000}"/>
    <cellStyle name="Normal 5 3 3 2 4 3" xfId="1149" xr:uid="{00000000-0005-0000-0000-00003B060000}"/>
    <cellStyle name="Normal 5 3 3 2 4 4" xfId="3734" xr:uid="{00000000-0005-0000-0000-0000A2050000}"/>
    <cellStyle name="Normal 5 3 3 2 4 4 2" xfId="4824" xr:uid="{D70A007E-549D-49FA-BB0C-2AAD55339FA5}"/>
    <cellStyle name="Normal 5 3 3 2 4 4 3" xfId="30258" xr:uid="{CEDC34C4-7C4F-42F8-A728-9E1B2B72E5DF}"/>
    <cellStyle name="Normal 5 3 3 2 4 4 3 2" xfId="31401" xr:uid="{04E1DCED-0041-4798-B5EF-C75E7638C8D7}"/>
    <cellStyle name="Normal 5 3 3 2 4 4 4" xfId="31598" xr:uid="{8CEB4D3F-87E4-4675-A00E-13A23237EE90}"/>
    <cellStyle name="Normal 5 3 3 2 5" xfId="2117" xr:uid="{00000000-0005-0000-0000-00008D020000}"/>
    <cellStyle name="Normal 5 3 3 2 5 2" xfId="4642" xr:uid="{6378A6EC-FE82-4A4D-B72E-F6F245354E18}"/>
    <cellStyle name="Normal 5 3 3 2 5 3" xfId="30197" xr:uid="{0981AB84-2DA6-4145-8664-7123FC7576F6}"/>
    <cellStyle name="Normal 5 3 3 2 5 3 2" xfId="31341" xr:uid="{EB2B9519-500F-4130-8E51-DAC57147922E}"/>
    <cellStyle name="Normal 5 3 3 2 5 4" xfId="31537" xr:uid="{0371D498-EC60-404F-B603-BA455C09888E}"/>
    <cellStyle name="Normal 5 3 3 2 6" xfId="4014" xr:uid="{336F4594-40A6-452F-A442-AD096348AEFF}"/>
    <cellStyle name="Normal 5 3 3 2 6 2" xfId="4752" xr:uid="{9079EEE4-247F-4C6E-9514-EE91EF9D4BBA}"/>
    <cellStyle name="Normal 5 3 3 2 6 3" xfId="30316" xr:uid="{B0057DC8-8D51-4F0B-8203-572F5C4F51C8}"/>
    <cellStyle name="Normal 5 3 3 2 6 3 2" xfId="31459" xr:uid="{64DB68D6-4682-48F1-BA8A-90265E89A3AD}"/>
    <cellStyle name="Normal 5 3 3 2 6 4" xfId="31656" xr:uid="{472E5388-6075-4B31-97C3-77FAE2C3A31D}"/>
    <cellStyle name="Normal 5 3 3 2 7" xfId="30137" xr:uid="{D531B8A8-AA54-477A-BB5E-9C4205A9F66B}"/>
    <cellStyle name="Normal 5 3 3 2 7 2" xfId="30503" xr:uid="{F0BFF427-E566-43AB-88DF-26A10FC54877}"/>
    <cellStyle name="Normal 5 3 3 3" xfId="1150" xr:uid="{00000000-0005-0000-0000-00003C060000}"/>
    <cellStyle name="Normal 5 3 3 3 2" xfId="1151" xr:uid="{00000000-0005-0000-0000-00003D060000}"/>
    <cellStyle name="Normal 5 3 3 3 3" xfId="3735" xr:uid="{00000000-0005-0000-0000-0000A4050000}"/>
    <cellStyle name="Normal 5 3 3 3 3 2" xfId="4718" xr:uid="{8F567422-14B6-49FC-9961-886E57C38FD3}"/>
    <cellStyle name="Normal 5 3 3 3 3 3" xfId="30259" xr:uid="{408ABDB9-2147-48DA-BFA3-76DF31BA6EC1}"/>
    <cellStyle name="Normal 5 3 3 3 3 3 2" xfId="31402" xr:uid="{A65CE80A-A839-4049-ADFD-AAF8F6EE6D79}"/>
    <cellStyle name="Normal 5 3 3 3 3 4" xfId="31599" xr:uid="{4B81E7BD-6142-432E-988B-18B93FCA55D9}"/>
    <cellStyle name="Normal 5 3 3 4" xfId="1152" xr:uid="{00000000-0005-0000-0000-00003E060000}"/>
    <cellStyle name="Normal 5 3 3 4 2" xfId="1153" xr:uid="{00000000-0005-0000-0000-00003F060000}"/>
    <cellStyle name="Normal 5 3 3 4 2 2" xfId="1154" xr:uid="{00000000-0005-0000-0000-000040060000}"/>
    <cellStyle name="Normal 5 3 3 4 2 2 2" xfId="1155" xr:uid="{00000000-0005-0000-0000-000041060000}"/>
    <cellStyle name="Normal 5 3 3 4 2 2 2 2" xfId="2006" xr:uid="{00000000-0005-0000-0000-000042060000}"/>
    <cellStyle name="Normal 5 3 3 4 2 2 2 2 2" xfId="30082" xr:uid="{E69CF877-FED2-44A6-9C89-2AAF3ED69E2C}"/>
    <cellStyle name="Normal 5 3 3 4 2 2 2 3" xfId="3736" xr:uid="{00000000-0005-0000-0000-0000A9050000}"/>
    <cellStyle name="Normal 5 3 3 4 2 2 2 3 2" xfId="4717" xr:uid="{445C2ED0-AA7A-4C15-99E2-A6CE07F7E750}"/>
    <cellStyle name="Normal 5 3 3 4 2 2 2 3 3" xfId="30260" xr:uid="{4500CED2-90B4-4C83-84D6-D51298D69CD2}"/>
    <cellStyle name="Normal 5 3 3 4 2 2 2 3 3 2" xfId="31403" xr:uid="{E891891A-4822-421D-B2CD-A770A72BB211}"/>
    <cellStyle name="Normal 5 3 3 4 2 2 2 3 4" xfId="31600" xr:uid="{1B9D8C01-B3C8-4875-9346-DF245DF8B53F}"/>
    <cellStyle name="Normal 5 3 3 4 2 2 2 4" xfId="24306" xr:uid="{B84CB32D-E550-4F7F-8234-69C0A8DFB328}"/>
    <cellStyle name="Normal 5 3 3 4 2 2 3" xfId="2007" xr:uid="{00000000-0005-0000-0000-000043060000}"/>
    <cellStyle name="Normal 5 3 3 4 2 2 4" xfId="25456" xr:uid="{8817E783-FA64-4F82-BECB-0B2150089D6E}"/>
    <cellStyle name="Normal 5 3 3 4 2 3" xfId="1156" xr:uid="{00000000-0005-0000-0000-000044060000}"/>
    <cellStyle name="Normal 5 3 3 4 2 3 2" xfId="1157" xr:uid="{00000000-0005-0000-0000-000045060000}"/>
    <cellStyle name="Normal 5 3 3 4 2 3 2 2" xfId="23074" xr:uid="{734DB718-C965-4982-84A7-9AB74327D0C2}"/>
    <cellStyle name="Normal 5 3 3 4 2 3 2 3" xfId="23238" xr:uid="{B7DA6B19-166C-4C18-AA12-FA39D1A5F057}"/>
    <cellStyle name="Normal 5 3 3 4 2 3 3" xfId="1158" xr:uid="{00000000-0005-0000-0000-000046060000}"/>
    <cellStyle name="Normal 5 3 3 4 2 3 3 2" xfId="25738" xr:uid="{F10BEF07-3DB5-4991-93CD-1FB98106BECB}"/>
    <cellStyle name="Normal 5 3 3 4 2 3 3 3" xfId="25089" xr:uid="{F1AF3DEA-DD47-4D7C-AA76-F553B9892BA2}"/>
    <cellStyle name="Normal 5 3 3 4 2 3 4" xfId="2120" xr:uid="{00000000-0005-0000-0000-000095020000}"/>
    <cellStyle name="Normal 5 3 3 4 2 3 4 2" xfId="4716" xr:uid="{9B130290-3EDE-4BC8-974D-86A484E65339}"/>
    <cellStyle name="Normal 5 3 3 4 2 3 4 3" xfId="30200" xr:uid="{FC394264-21C2-443A-85AC-A09B6102770E}"/>
    <cellStyle name="Normal 5 3 3 4 2 3 4 3 2" xfId="31344" xr:uid="{B397F56A-E127-4FEB-B511-42354C6ED55C}"/>
    <cellStyle name="Normal 5 3 3 4 2 3 4 4" xfId="31540" xr:uid="{807C005B-BCFB-47D1-823C-E799B44488B6}"/>
    <cellStyle name="Normal 5 3 3 4 2 3 5" xfId="24943" xr:uid="{9F045087-C642-46A8-91FD-AAF692F573EC}"/>
    <cellStyle name="Normal 5 3 3 4 2 3 6" xfId="30538" xr:uid="{4F060E07-9DDD-4899-B86B-3CC298685E95}"/>
    <cellStyle name="Normal 5 3 3 4 2 4" xfId="24107" xr:uid="{948204CC-FE7E-44DB-B145-20BC57C9DDCF}"/>
    <cellStyle name="Normal 5 3 3 4 3" xfId="1159" xr:uid="{00000000-0005-0000-0000-000047060000}"/>
    <cellStyle name="Normal 5 3 3 4 4" xfId="2960" xr:uid="{00000000-0005-0000-0000-00001E070000}"/>
    <cellStyle name="Normal 5 3 3 4 4 2" xfId="31292" xr:uid="{F161427D-9EB4-4451-9A6A-06D7E603F9F7}"/>
    <cellStyle name="Normal 5 3 3 4 5" xfId="2119" xr:uid="{00000000-0005-0000-0000-000092020000}"/>
    <cellStyle name="Normal 5 3 3 4 5 2" xfId="4670" xr:uid="{C1D65F0E-85F0-4012-A373-B75FD3E1BAA3}"/>
    <cellStyle name="Normal 5 3 3 4 5 3" xfId="30199" xr:uid="{BA5F1E7E-EAF0-4465-897E-F4668DC5C4A0}"/>
    <cellStyle name="Normal 5 3 3 4 5 3 2" xfId="31343" xr:uid="{ABFF19D9-FA8A-40A6-A15A-35E0040E4045}"/>
    <cellStyle name="Normal 5 3 3 4 5 4" xfId="31539" xr:uid="{50683AFB-0840-4025-A64C-4D13E7846670}"/>
    <cellStyle name="Normal 5 3 3 4 6" xfId="4016" xr:uid="{D2756F3F-6B90-4F0D-A058-F63FBCF3FF7E}"/>
    <cellStyle name="Normal 5 3 3 4 6 2" xfId="4782" xr:uid="{6E3C98E3-D3AA-4BD6-A38C-7B56FF88A673}"/>
    <cellStyle name="Normal 5 3 3 4 6 3" xfId="30318" xr:uid="{A1494EBF-E472-4D23-9E90-66371198EBEC}"/>
    <cellStyle name="Normal 5 3 3 4 6 3 2" xfId="31461" xr:uid="{5598B1F7-1EC4-47B1-BDD3-05CD60976B56}"/>
    <cellStyle name="Normal 5 3 3 4 6 4" xfId="31658" xr:uid="{02121827-5E2D-4E5E-A409-436155C20907}"/>
    <cellStyle name="Normal 5 3 3 4 7" xfId="30139" xr:uid="{347E797A-C3DA-48FE-923F-48D6C2483068}"/>
    <cellStyle name="Normal 5 3 3 4 7 2" xfId="30505" xr:uid="{2B8EC82B-053E-4181-83D9-DD6F2D19A0F7}"/>
    <cellStyle name="Normal 5 3 3 5" xfId="1160" xr:uid="{00000000-0005-0000-0000-000048060000}"/>
    <cellStyle name="Normal 5 3 3 5 2" xfId="1161" xr:uid="{00000000-0005-0000-0000-000049060000}"/>
    <cellStyle name="Normal 5 3 3 5 3" xfId="3737" xr:uid="{00000000-0005-0000-0000-0000B0050000}"/>
    <cellStyle name="Normal 5 3 3 5 3 2" xfId="4807" xr:uid="{13429663-B3E8-4F7D-8BB0-5D8781B62C1D}"/>
    <cellStyle name="Normal 5 3 3 5 3 2 2" xfId="27328" xr:uid="{D1D742DB-1D3F-4ADA-891E-043A0C8CE4C5}"/>
    <cellStyle name="Normal 5 3 3 5 3 3" xfId="25683" xr:uid="{AE73F470-D748-4439-B078-FE8783C376B5}"/>
    <cellStyle name="Normal 5 3 3 5 3 4" xfId="30261" xr:uid="{2013BC4F-1489-4ABC-B72A-BF4F1AE08F66}"/>
    <cellStyle name="Normal 5 3 3 5 3 4 2" xfId="31404" xr:uid="{DFB6642C-C241-44DB-BD6A-3B774736CE12}"/>
    <cellStyle name="Normal 5 3 3 5 3 5" xfId="31601" xr:uid="{03BEB35F-10DC-466C-B4F6-64DC8F5CFD34}"/>
    <cellStyle name="Normal 5 3 3 5 4" xfId="25355" xr:uid="{F5A8C535-4FB1-4A24-9D3B-16620EFF46D1}"/>
    <cellStyle name="Normal 5 3 3 6" xfId="1162" xr:uid="{00000000-0005-0000-0000-00004A060000}"/>
    <cellStyle name="Normal 5 3 3 6 2" xfId="2008" xr:uid="{00000000-0005-0000-0000-00004B060000}"/>
    <cellStyle name="Normal 5 3 3 6 3" xfId="3738" xr:uid="{00000000-0005-0000-0000-0000B2050000}"/>
    <cellStyle name="Normal 5 3 3 6 3 2" xfId="4732" xr:uid="{F69489D8-2553-48CA-8E76-55D2E5877230}"/>
    <cellStyle name="Normal 5 3 3 6 3 3" xfId="30262" xr:uid="{D9421690-CFB8-4A7F-8514-10825D246B89}"/>
    <cellStyle name="Normal 5 3 3 6 3 3 2" xfId="31405" xr:uid="{3C2573D1-AC8F-4143-A4EB-DB65B7B44633}"/>
    <cellStyle name="Normal 5 3 3 6 3 4" xfId="31602" xr:uid="{CEF19B6A-2698-4B31-94DB-D232E456FD88}"/>
    <cellStyle name="Normal 5 3 4" xfId="1163" xr:uid="{00000000-0005-0000-0000-00004C060000}"/>
    <cellStyle name="Normal 5 3 4 2" xfId="1164" xr:uid="{00000000-0005-0000-0000-00004D060000}"/>
    <cellStyle name="Normal 5 3 4 3" xfId="1165" xr:uid="{00000000-0005-0000-0000-00004E060000}"/>
    <cellStyle name="Normal 5 3 4 3 2" xfId="1166" xr:uid="{00000000-0005-0000-0000-00004F060000}"/>
    <cellStyle name="Normal 5 3 4 3 2 2" xfId="1167" xr:uid="{00000000-0005-0000-0000-000050060000}"/>
    <cellStyle name="Normal 5 3 4 3 2 2 2" xfId="23692" xr:uid="{84C347B8-748F-45AB-A28A-FBC4824CE893}"/>
    <cellStyle name="Normal 5 3 4 3 2 2 3" xfId="24139" xr:uid="{FA3D550E-3B4F-40AE-8C7B-1B723D4CDDFF}"/>
    <cellStyle name="Normal 5 3 4 3 2 3" xfId="1168" xr:uid="{00000000-0005-0000-0000-000051060000}"/>
    <cellStyle name="Normal 5 3 4 3 2 3 2" xfId="2009" xr:uid="{00000000-0005-0000-0000-000052060000}"/>
    <cellStyle name="Normal 5 3 4 3 2 3 3" xfId="3739" xr:uid="{00000000-0005-0000-0000-0000B9050000}"/>
    <cellStyle name="Normal 5 3 4 3 2 3 3 2" xfId="4758" xr:uid="{27CD84D7-B911-4190-A3D0-FB0C125E7707}"/>
    <cellStyle name="Normal 5 3 4 3 2 3 3 3" xfId="30263" xr:uid="{BF899BB0-E15F-4E51-901D-CDD6A013BF10}"/>
    <cellStyle name="Normal 5 3 4 3 2 3 3 3 2" xfId="31406" xr:uid="{C4B75909-CC22-4C7F-BDF8-B7847156ED0A}"/>
    <cellStyle name="Normal 5 3 4 3 2 3 3 4" xfId="31603" xr:uid="{D1B3BD06-D116-43C5-A228-6E03144C7F35}"/>
    <cellStyle name="Normal 5 3 4 3 2 4" xfId="24654" xr:uid="{5F063B03-3FE5-47FE-9028-D7BB1C893E88}"/>
    <cellStyle name="Normal 5 3 4 3 3" xfId="1169" xr:uid="{00000000-0005-0000-0000-000053060000}"/>
    <cellStyle name="Normal 5 3 4 3 4" xfId="2961" xr:uid="{00000000-0005-0000-0000-000024070000}"/>
    <cellStyle name="Normal 5 3 4 3 4 2" xfId="31287" xr:uid="{DCD0F34B-C807-48EF-AD43-4F507781571A}"/>
    <cellStyle name="Normal 5 3 4 3 5" xfId="2122" xr:uid="{00000000-0005-0000-0000-000099020000}"/>
    <cellStyle name="Normal 5 3 4 3 5 2" xfId="3818" xr:uid="{9369DBB9-DD67-4338-8EB8-DA10B04D3AFA}"/>
    <cellStyle name="Normal 5 3 4 3 5 3" xfId="30202" xr:uid="{93B0F0FE-EEB4-4F30-BC7B-21D74A10E953}"/>
    <cellStyle name="Normal 5 3 4 3 5 3 2" xfId="31346" xr:uid="{C1C74FE2-D0BD-48ED-92BA-3137D666D3B8}"/>
    <cellStyle name="Normal 5 3 4 3 5 4" xfId="31542" xr:uid="{E2D064AD-4A27-4CEF-A265-0794D4FEB3DD}"/>
    <cellStyle name="Normal 5 3 4 3 6" xfId="4018" xr:uid="{1613ADCD-F7DC-4D24-BE2E-0512CCDB9F7E}"/>
    <cellStyle name="Normal 5 3 4 3 6 2" xfId="4697" xr:uid="{DE044A17-1F25-42F0-A6B5-42ABCA6D7CD9}"/>
    <cellStyle name="Normal 5 3 4 3 6 3" xfId="30320" xr:uid="{AD79B433-505B-4DDB-81D4-604D12CD1CB9}"/>
    <cellStyle name="Normal 5 3 4 3 6 3 2" xfId="31463" xr:uid="{1800BDA3-11C3-40C5-978D-FA7BA615088A}"/>
    <cellStyle name="Normal 5 3 4 3 6 4" xfId="31660" xr:uid="{26F0A201-B426-425F-9086-BCB13F3DABE8}"/>
    <cellStyle name="Normal 5 3 4 3 7" xfId="30141" xr:uid="{8464588B-FBC9-4AEB-8137-4B7B64E1AFE0}"/>
    <cellStyle name="Normal 5 3 4 3 7 2" xfId="30507" xr:uid="{0455E1FF-3A8B-40C3-BF3A-C60A750C7BEF}"/>
    <cellStyle name="Normal 5 3 4 4" xfId="1170" xr:uid="{00000000-0005-0000-0000-000054060000}"/>
    <cellStyle name="Normal 5 3 4 4 2" xfId="2010" xr:uid="{00000000-0005-0000-0000-000055060000}"/>
    <cellStyle name="Normal 5 3 4 4 3" xfId="3740" xr:uid="{00000000-0005-0000-0000-0000BC050000}"/>
    <cellStyle name="Normal 5 3 4 4 3 2" xfId="4813" xr:uid="{0CFAAAB0-0B1B-448C-AA6F-6335CBAD8CA9}"/>
    <cellStyle name="Normal 5 3 4 4 3 3" xfId="30264" xr:uid="{A5471799-C0C9-4589-A46E-238EA1C8E213}"/>
    <cellStyle name="Normal 5 3 4 4 3 3 2" xfId="31407" xr:uid="{AF8662C3-806E-4CF6-8668-C63E00A0A729}"/>
    <cellStyle name="Normal 5 3 4 4 3 4" xfId="31604" xr:uid="{9B29F8B9-D0B4-45B0-BBC8-179A09C7733D}"/>
    <cellStyle name="Normal 5 3 4 5" xfId="2121" xr:uid="{00000000-0005-0000-0000-000097020000}"/>
    <cellStyle name="Normal 5 3 4 5 2" xfId="4652" xr:uid="{AE4239F0-8210-40A2-B60A-C02B564418C5}"/>
    <cellStyle name="Normal 5 3 4 5 3" xfId="30201" xr:uid="{C013D1DD-471B-403F-9025-A8E80966F87F}"/>
    <cellStyle name="Normal 5 3 4 5 3 2" xfId="31345" xr:uid="{1C4CE880-E9D0-4A50-950B-816A84BF1515}"/>
    <cellStyle name="Normal 5 3 4 5 4" xfId="31541" xr:uid="{3131D79D-CA78-43D8-8AFB-AF83F6987B75}"/>
    <cellStyle name="Normal 5 3 4 6" xfId="4017" xr:uid="{CB599806-7C8A-45F6-9C5C-00B11E4887E0}"/>
    <cellStyle name="Normal 5 3 4 6 2" xfId="4688" xr:uid="{C33C1D9E-89E1-44FF-859F-F450C4814C70}"/>
    <cellStyle name="Normal 5 3 4 6 3" xfId="30319" xr:uid="{AF3B5E87-0871-4E2F-8B2C-CF43843C27F0}"/>
    <cellStyle name="Normal 5 3 4 6 3 2" xfId="31462" xr:uid="{1899F4E4-4289-40CD-8114-19BEC7B0B04B}"/>
    <cellStyle name="Normal 5 3 4 6 4" xfId="31659" xr:uid="{67082448-0D89-4D8D-8399-AD957CCFD59C}"/>
    <cellStyle name="Normal 5 3 4 7" xfId="30140" xr:uid="{C5086DE0-3D25-4310-955C-9881B5375DBB}"/>
    <cellStyle name="Normal 5 3 4 7 2" xfId="30506" xr:uid="{0691E9B7-B979-49A9-82BB-8C389DE41776}"/>
    <cellStyle name="Normal 5 3 5" xfId="2069" xr:uid="{00000000-0005-0000-0000-00008A020000}"/>
    <cellStyle name="Normal 5 3 5 2" xfId="4723" xr:uid="{FB219402-4458-4731-8217-11E2AB428DAD}"/>
    <cellStyle name="Normal 5 3 5 3" xfId="30168" xr:uid="{22C0B9B5-A215-40E0-90E4-E9BF49B6C962}"/>
    <cellStyle name="Normal 5 3 5 3 2" xfId="30508" xr:uid="{2A3E056B-8875-48CA-B07B-074ED168B004}"/>
    <cellStyle name="Normal 5 3 5 4" xfId="31508" xr:uid="{19BA7BD3-B108-41EE-8AED-7AF73153AA44}"/>
    <cellStyle name="Normal 5 3 6" xfId="30113" xr:uid="{FF7EC34F-1D03-426F-944C-8DDEC9BD14BD}"/>
    <cellStyle name="Normal 5 3 6 2" xfId="30473" xr:uid="{C83318F6-E85A-4A71-88FC-A52912529995}"/>
    <cellStyle name="Normal 5 4" xfId="1171" xr:uid="{00000000-0005-0000-0000-000056060000}"/>
    <cellStyle name="Normal 5 4 2" xfId="1172" xr:uid="{00000000-0005-0000-0000-000057060000}"/>
    <cellStyle name="Normal 5 4 3" xfId="1173" xr:uid="{00000000-0005-0000-0000-000058060000}"/>
    <cellStyle name="Normal 5 4 3 2" xfId="1174" xr:uid="{00000000-0005-0000-0000-000059060000}"/>
    <cellStyle name="Normal 5 4 3 3" xfId="3741" xr:uid="{00000000-0005-0000-0000-0000C0050000}"/>
    <cellStyle name="Normal 5 4 3 3 2" xfId="4734" xr:uid="{BBB8E0E2-487A-48FB-95C7-D6B07942FE10}"/>
    <cellStyle name="Normal 5 4 3 3 3" xfId="30265" xr:uid="{077BAFD6-31C2-403C-B6C9-D7A0B0C4E389}"/>
    <cellStyle name="Normal 5 4 3 3 3 2" xfId="31408" xr:uid="{92C0E6B0-540E-4500-9E66-230FB68E0A0F}"/>
    <cellStyle name="Normal 5 4 3 3 4" xfId="31605" xr:uid="{6882488E-1D4B-4A30-B2F8-B692B5523CCB}"/>
    <cellStyle name="Normal 5 5" xfId="1175" xr:uid="{00000000-0005-0000-0000-00005A060000}"/>
    <cellStyle name="Normal 5 5 10" xfId="1176" xr:uid="{00000000-0005-0000-0000-00005B060000}"/>
    <cellStyle name="Normal 5 5 10 2" xfId="1177" xr:uid="{00000000-0005-0000-0000-00005C060000}"/>
    <cellStyle name="Normal 5 5 10 2 2" xfId="1178" xr:uid="{00000000-0005-0000-0000-00005D060000}"/>
    <cellStyle name="Normal 5 5 10 2 2 2" xfId="25543" xr:uid="{7BEF7BD9-5746-4FE3-9C2C-1E90F10823D3}"/>
    <cellStyle name="Normal 5 5 10 2 2 3" xfId="24784" xr:uid="{48FBF7A8-E27A-4A77-93F4-283DB42E8DF1}"/>
    <cellStyle name="Normal 5 5 10 2 3" xfId="1179" xr:uid="{00000000-0005-0000-0000-00005E060000}"/>
    <cellStyle name="Normal 5 5 10 2 3 2" xfId="2011" xr:uid="{00000000-0005-0000-0000-00005F060000}"/>
    <cellStyle name="Normal 5 5 10 2 3 3" xfId="3742" xr:uid="{00000000-0005-0000-0000-0000C6050000}"/>
    <cellStyle name="Normal 5 5 10 2 3 3 2" xfId="4768" xr:uid="{D86CB2CB-E6BC-4EBE-8C63-9FA0944B44AD}"/>
    <cellStyle name="Normal 5 5 10 2 3 3 3" xfId="30266" xr:uid="{59D125B9-F39A-46E1-A17C-98D62824EB27}"/>
    <cellStyle name="Normal 5 5 10 2 3 3 3 2" xfId="31409" xr:uid="{E71ACD12-B317-427B-BB6C-C76E5FC66E22}"/>
    <cellStyle name="Normal 5 5 10 2 3 3 4" xfId="31606" xr:uid="{28520A92-387B-4256-98CB-37A8D127A231}"/>
    <cellStyle name="Normal 5 5 10 2 4" xfId="25772" xr:uid="{C3D50B18-259C-4014-9BCC-0D850B8A97C8}"/>
    <cellStyle name="Normal 5 5 10 3" xfId="1180" xr:uid="{00000000-0005-0000-0000-000060060000}"/>
    <cellStyle name="Normal 5 5 10 4" xfId="2962" xr:uid="{00000000-0005-0000-0000-00002C070000}"/>
    <cellStyle name="Normal 5 5 10 4 2" xfId="31297" xr:uid="{5A6D113D-41BD-4B2B-84F1-322D480A3CB5}"/>
    <cellStyle name="Normal 5 5 10 5" xfId="2124" xr:uid="{00000000-0005-0000-0000-00009E020000}"/>
    <cellStyle name="Normal 5 5 10 5 2" xfId="3790" xr:uid="{3E02F4FD-1C4C-4539-A2B7-19465E26278C}"/>
    <cellStyle name="Normal 5 5 10 5 3" xfId="30204" xr:uid="{CD6EF2D4-0244-497A-A1A2-5CB7CEACAD08}"/>
    <cellStyle name="Normal 5 5 10 5 3 2" xfId="31348" xr:uid="{F4393F33-33B7-414E-8C16-1CC9B8AEEB67}"/>
    <cellStyle name="Normal 5 5 10 5 4" xfId="31544" xr:uid="{C11D04CC-F052-44CD-9EC7-277082F56C47}"/>
    <cellStyle name="Normal 5 5 10 6" xfId="4020" xr:uid="{337F88F3-5843-4A8A-A4B2-DC8C7B59A64B}"/>
    <cellStyle name="Normal 5 5 10 6 2" xfId="4805" xr:uid="{9AEE980B-AC49-472C-ABA8-56F2FAA76E03}"/>
    <cellStyle name="Normal 5 5 10 6 3" xfId="30322" xr:uid="{0EA3F919-8FF0-462B-A82C-815D3F9A6A5F}"/>
    <cellStyle name="Normal 5 5 10 6 3 2" xfId="31465" xr:uid="{7CB46D50-7B99-484C-ABB1-4B35FE53302E}"/>
    <cellStyle name="Normal 5 5 10 6 4" xfId="31662" xr:uid="{E4914706-502A-4324-8E26-B98952712100}"/>
    <cellStyle name="Normal 5 5 10 7" xfId="30143" xr:uid="{9EC4A54E-D459-477E-95C3-D8EED714DA54}"/>
    <cellStyle name="Normal 5 5 10 7 2" xfId="30509" xr:uid="{642D08F6-4146-4DCF-BE9E-E70107F064A1}"/>
    <cellStyle name="Normal 5 5 11" xfId="1181" xr:uid="{00000000-0005-0000-0000-000061060000}"/>
    <cellStyle name="Normal 5 5 11 10" xfId="12612" xr:uid="{3695D5BB-0027-43FC-862D-FE558296E53C}"/>
    <cellStyle name="Normal 5 5 11 2" xfId="2422" xr:uid="{00000000-0005-0000-0000-00002E070000}"/>
    <cellStyle name="Normal 5 5 11 2 2" xfId="2963" xr:uid="{00000000-0005-0000-0000-00002F070000}"/>
    <cellStyle name="Normal 5 5 11 2 2 2" xfId="6127" xr:uid="{6B6DFC32-4C86-484E-9F0D-05B0CA9AFC4E}"/>
    <cellStyle name="Normal 5 5 11 2 2 2 2" xfId="28662" xr:uid="{AB134B89-BE15-45E9-8841-CE546E5E36B1}"/>
    <cellStyle name="Normal 5 5 11 2 2 2 3" xfId="15605" xr:uid="{4D39A6A8-7A7F-438F-A7D2-922C4E407832}"/>
    <cellStyle name="Normal 5 5 11 2 2 3" xfId="8058" xr:uid="{D73A85DE-8AFC-4B29-A497-15A97CDC8239}"/>
    <cellStyle name="Normal 5 5 11 2 2 3 2" xfId="18438" xr:uid="{D015D82A-5C92-43F1-A834-20DE716815CA}"/>
    <cellStyle name="Normal 5 5 11 2 2 4" xfId="10891" xr:uid="{D7F68CFE-1F16-43B1-91AF-967BDDF8B1EA}"/>
    <cellStyle name="Normal 5 5 11 2 2 4 2" xfId="21271" xr:uid="{3E5E31A2-BC10-4DEC-A3C3-1B5362DBF4E4}"/>
    <cellStyle name="Normal 5 5 11 2 2 5" xfId="22809" xr:uid="{E340BE55-C53D-4F9C-AA48-991977BA3FFB}"/>
    <cellStyle name="Normal 5 5 11 2 2 6" xfId="13468" xr:uid="{7CC0BDF1-6F6C-4746-850D-023E13317478}"/>
    <cellStyle name="Normal 5 5 11 2 3" xfId="5721" xr:uid="{9BE5C6E4-E2C9-48C3-AB52-3478219966FB}"/>
    <cellStyle name="Normal 5 5 11 2 3 2" xfId="27025" xr:uid="{B1287434-8E5C-4373-8888-488DDEEC0B6C}"/>
    <cellStyle name="Normal 5 5 11 2 3 3" xfId="27158" xr:uid="{806EAF91-4C2D-47DE-B377-2CE9A7AA0708}"/>
    <cellStyle name="Normal 5 5 11 2 3 4" xfId="15095" xr:uid="{C3B6A006-328F-418C-BB38-F69FBD755191}"/>
    <cellStyle name="Normal 5 5 11 2 4" xfId="7548" xr:uid="{415416B5-E375-4437-87B7-0758EC39A30B}"/>
    <cellStyle name="Normal 5 5 11 2 4 2" xfId="27290" xr:uid="{AEFB8BCF-F11B-45DE-9971-ECE126C5CE6F}"/>
    <cellStyle name="Normal 5 5 11 2 4 3" xfId="17928" xr:uid="{E548CEBA-9B5D-4B7E-9B3E-8136EECC299E}"/>
    <cellStyle name="Normal 5 5 11 2 5" xfId="10381" xr:uid="{B7434DEA-6F17-46AA-9E39-B50A5312E7E5}"/>
    <cellStyle name="Normal 5 5 11 2 5 2" xfId="20761" xr:uid="{FC75A6E3-5DDB-43D4-B3A6-95BBF0818C2D}"/>
    <cellStyle name="Normal 5 5 11 2 6" xfId="24106" xr:uid="{2D4EA2C9-7135-49BC-ADCE-AA5ACAC67B81}"/>
    <cellStyle name="Normal 5 5 11 2 7" xfId="12770" xr:uid="{62206668-18DB-43EA-9408-0077C7249362}"/>
    <cellStyle name="Normal 5 5 11 3" xfId="2804" xr:uid="{00000000-0005-0000-0000-000030070000}"/>
    <cellStyle name="Normal 5 5 11 3 2" xfId="6021" xr:uid="{76E518A2-B733-4064-B276-5CD1D06EB90E}"/>
    <cellStyle name="Normal 5 5 11 3 2 2" xfId="27255" xr:uid="{425BE3AF-6ED2-44EB-9844-BC4DA8F32718}"/>
    <cellStyle name="Normal 5 5 11 3 2 3" xfId="15474" xr:uid="{FFB8BC64-B790-495D-9EA9-B7745AC47F64}"/>
    <cellStyle name="Normal 5 5 11 3 3" xfId="7927" xr:uid="{4DB0E811-7A07-4B47-94C9-51910B29B70F}"/>
    <cellStyle name="Normal 5 5 11 3 3 2" xfId="18307" xr:uid="{6F54EB1A-1311-4D27-8097-8CD8D1563D00}"/>
    <cellStyle name="Normal 5 5 11 3 4" xfId="10760" xr:uid="{48B315A3-3C3E-4BEA-8461-C941A4EB87CC}"/>
    <cellStyle name="Normal 5 5 11 3 4 2" xfId="21140" xr:uid="{B930A244-317C-412E-8650-57C826C87A35}"/>
    <cellStyle name="Normal 5 5 11 3 5" xfId="22661" xr:uid="{4334BD2E-352E-42EE-A7C7-D2F9B2A11289}"/>
    <cellStyle name="Normal 5 5 11 3 6" xfId="13269" xr:uid="{604FBC59-3295-4B13-A9F1-F981AAB3DE81}"/>
    <cellStyle name="Normal 5 5 11 4" xfId="2379" xr:uid="{00000000-0005-0000-0000-00002D070000}"/>
    <cellStyle name="Normal 5 5 11 4 2" xfId="7505" xr:uid="{FCF08EC3-F309-4899-81CE-96FD1B16F63A}"/>
    <cellStyle name="Normal 5 5 11 4 2 2" xfId="25976" xr:uid="{2F8CFD30-2F39-4BF0-AA2D-0FF044118CA5}"/>
    <cellStyle name="Normal 5 5 11 4 2 3" xfId="17885" xr:uid="{04A88E33-8E60-442A-ACB4-D5B6750B17F3}"/>
    <cellStyle name="Normal 5 5 11 4 3" xfId="10338" xr:uid="{17D7B839-A0C6-4451-8C04-70D84E4DBEDC}"/>
    <cellStyle name="Normal 5 5 11 4 3 2" xfId="20718" xr:uid="{DCCB5FD8-3287-41BE-881B-BF4A28D4EB70}"/>
    <cellStyle name="Normal 5 5 11 4 4" xfId="24783" xr:uid="{9C89D61B-0979-4EE4-8EAE-4F41590389BD}"/>
    <cellStyle name="Normal 5 5 11 4 5" xfId="15052" xr:uid="{EE4A4ECD-ED50-426C-A966-AC3CA98DA575}"/>
    <cellStyle name="Normal 5 5 11 5" xfId="4021" xr:uid="{48FCAB28-1DBD-45FB-903C-24765057A287}"/>
    <cellStyle name="Normal 5 5 11 5 2" xfId="8823" xr:uid="{9DCC1B39-D915-4DEC-98C8-9A4B33B982B5}"/>
    <cellStyle name="Normal 5 5 11 5 2 2" xfId="19203" xr:uid="{3836725B-8785-4F07-A102-D6BA5B9BBB56}"/>
    <cellStyle name="Normal 5 5 11 5 3" xfId="11656" xr:uid="{9912C377-C28E-4D27-BE9A-6F6221DE7E31}"/>
    <cellStyle name="Normal 5 5 11 5 3 2" xfId="22036" xr:uid="{E4CC2B2D-5B99-4DD1-8C43-1C4FEE8F706D}"/>
    <cellStyle name="Normal 5 5 11 5 4" xfId="27258" xr:uid="{E1C89664-C2E8-43E4-9FBC-FFE5060CDD3E}"/>
    <cellStyle name="Normal 5 5 11 5 5" xfId="16370" xr:uid="{17B663D9-77B7-4F71-B339-7819DE68ED7F}"/>
    <cellStyle name="Normal 5 5 11 6" xfId="5347" xr:uid="{8A7CB6DC-62A6-4A41-BD63-39B130266C07}"/>
    <cellStyle name="Normal 5 5 11 6 2" xfId="14645" xr:uid="{8502C43C-794E-4B6F-B67D-BD0D4D682ECE}"/>
    <cellStyle name="Normal 5 5 11 7" xfId="7098" xr:uid="{75D9ED91-7E43-489A-A8B4-89D35DF5508A}"/>
    <cellStyle name="Normal 5 5 11 7 2" xfId="17478" xr:uid="{D3798922-15BD-4391-B2DB-2869E632F67C}"/>
    <cellStyle name="Normal 5 5 11 8" xfId="9931" xr:uid="{C9B053E7-DAD6-4D4E-AF63-D9C4E93DF7D7}"/>
    <cellStyle name="Normal 5 5 11 8 2" xfId="20311" xr:uid="{6D49E5DE-4DD4-4781-A18A-ECEDA2030118}"/>
    <cellStyle name="Normal 5 5 11 9" xfId="24224" xr:uid="{7F2AEEC7-788B-48EF-8D12-1F317B985EA8}"/>
    <cellStyle name="Normal 5 5 12" xfId="1182" xr:uid="{00000000-0005-0000-0000-000062060000}"/>
    <cellStyle name="Normal 5 5 12 2" xfId="1183" xr:uid="{00000000-0005-0000-0000-000063060000}"/>
    <cellStyle name="Normal 5 5 12 2 2" xfId="25906" xr:uid="{ACDBEB07-C175-4F8A-AF35-7A83D073F597}"/>
    <cellStyle name="Normal 5 5 12 2 2 2" xfId="27058" xr:uid="{73488BCF-2C51-42DE-9E58-72168444506D}"/>
    <cellStyle name="Normal 5 5 12 2 2 3" xfId="31493" xr:uid="{8C768011-0350-4625-9C22-6E5BAC343524}"/>
    <cellStyle name="Normal 5 5 12 2 2 4" xfId="31303" xr:uid="{4E92DD05-9DE3-47E0-9C33-4A23B380A4BC}"/>
    <cellStyle name="Normal 5 5 12 2 3" xfId="27499" xr:uid="{C60B8A07-C87E-417E-81F5-A75D4AE0518D}"/>
    <cellStyle name="Normal 5 5 12 2 4" xfId="27363" xr:uid="{FCABEA70-D790-4657-BF9A-CD1687570BD1}"/>
    <cellStyle name="Normal 5 5 12 2 5" xfId="31252" xr:uid="{29DBD238-5483-4789-AB60-4DC6E160D543}"/>
    <cellStyle name="Normal 5 5 12 3" xfId="1184" xr:uid="{00000000-0005-0000-0000-000064060000}"/>
    <cellStyle name="Normal 5 5 12 3 2" xfId="1185" xr:uid="{00000000-0005-0000-0000-000065060000}"/>
    <cellStyle name="Normal 5 5 12 3 2 2" xfId="7099" xr:uid="{7DC8D161-DB25-42F7-A675-B9ABA09E6623}"/>
    <cellStyle name="Normal 5 5 12 3 2 2 2" xfId="17479" xr:uid="{CB8E9133-3D83-4494-9F60-E776A3EA70F0}"/>
    <cellStyle name="Normal 5 5 12 3 2 3" xfId="9932" xr:uid="{75CD5C8B-75F0-4E18-B7D2-91830223CFAA}"/>
    <cellStyle name="Normal 5 5 12 3 2 3 2" xfId="20312" xr:uid="{4A077567-9598-4D3C-9AEB-03C07E8EA24F}"/>
    <cellStyle name="Normal 5 5 12 3 2 4" xfId="25580" xr:uid="{DBCD1220-8789-4BF8-809A-A3A65496A92B}"/>
    <cellStyle name="Normal 5 5 12 3 2 5" xfId="14646" xr:uid="{A45105C8-7446-4B1D-BB0F-E6E66EEAF4EB}"/>
    <cellStyle name="Normal 5 5 12 3 3" xfId="3773" xr:uid="{D3491984-6149-4A4F-97CA-96AC04F0A2CD}"/>
    <cellStyle name="Normal 5 5 12 3 3 2" xfId="4806" xr:uid="{62869006-B692-4B88-AA1D-967FD650D28C}"/>
    <cellStyle name="Normal 5 5 12 3 3 3" xfId="30294" xr:uid="{0809AC62-F3B7-493F-BB49-1E9941AC2340}"/>
    <cellStyle name="Normal 5 5 12 3 3 3 2" xfId="31437" xr:uid="{7019EB67-3295-429D-8D0F-44B17EE0D105}"/>
    <cellStyle name="Normal 5 5 12 3 3 4" xfId="31634" xr:uid="{7ED5B869-69B2-431F-9CC3-F41F5D450414}"/>
    <cellStyle name="Normal 5 5 12 3 4" xfId="24795" xr:uid="{EC1A1E87-7558-46ED-8398-DDED782A19A9}"/>
    <cellStyle name="Normal 5 5 12 4" xfId="1186" xr:uid="{00000000-0005-0000-0000-000066060000}"/>
    <cellStyle name="Normal 5 5 12 4 2" xfId="2012" xr:uid="{00000000-0005-0000-0000-000067060000}"/>
    <cellStyle name="Normal 5 5 12 4 2 2" xfId="28244" xr:uid="{C0C981C0-058E-4026-91E4-71DD03B00545}"/>
    <cellStyle name="Normal 5 5 12 4 2 3" xfId="27487" xr:uid="{1A5E8FF4-C6F3-4045-99D5-5EFB1C02A4ED}"/>
    <cellStyle name="Normal 5 5 12 4 3" xfId="3743" xr:uid="{00000000-0005-0000-0000-0000CD050000}"/>
    <cellStyle name="Normal 5 5 12 4 3 2" xfId="4731" xr:uid="{D383C0AB-15AA-4183-8653-F3BF4C9DCA49}"/>
    <cellStyle name="Normal 5 5 12 4 3 3" xfId="30267" xr:uid="{0A57DE32-6FA3-493D-BCD5-EF945C4BCD4C}"/>
    <cellStyle name="Normal 5 5 12 4 3 3 2" xfId="31410" xr:uid="{8D615E02-7AB1-47B9-B5C0-EFCC16FE5595}"/>
    <cellStyle name="Normal 5 5 12 4 3 4" xfId="31607" xr:uid="{333049E4-D2E4-478B-A9A7-397D8F1AD60F}"/>
    <cellStyle name="Normal 5 5 12 4 4" xfId="23738" xr:uid="{584E66C2-83BD-4415-897A-413EAACEC637}"/>
    <cellStyle name="Normal 5 5 12 4 5" xfId="23069" xr:uid="{445314E8-3702-42F9-96C4-4F1E3E1FC2C9}"/>
    <cellStyle name="Normal 5 5 12 4 6" xfId="26120" xr:uid="{972A4539-7000-4879-8DC1-AC3C9DAB57C7}"/>
    <cellStyle name="Normal 5 5 12 5" xfId="1187" xr:uid="{00000000-0005-0000-0000-000068060000}"/>
    <cellStyle name="Normal 5 5 12 5 2" xfId="26127" xr:uid="{0C3713C4-0CF4-45B5-BE60-F039348800A1}"/>
    <cellStyle name="Normal 5 5 12 5 3" xfId="26555" xr:uid="{46B5948C-5A50-4947-9B43-BD3926155E12}"/>
    <cellStyle name="Normal 5 5 12 6" xfId="2013" xr:uid="{00000000-0005-0000-0000-000069060000}"/>
    <cellStyle name="Normal 5 5 12 6 2" xfId="25718" xr:uid="{6E76D09D-B907-43F5-8545-1CFD81722536}"/>
    <cellStyle name="Normal 5 5 12 6 3" xfId="24484" xr:uid="{D6BD1202-D166-4806-99B6-7721F3E5DC6E}"/>
    <cellStyle name="Normal 5 5 12 6 4" xfId="30396" xr:uid="{A373ECD6-01CF-4482-A92D-8D307049E070}"/>
    <cellStyle name="Normal 5 5 12 7" xfId="2134" xr:uid="{00000000-0005-0000-0000-0000A1020000}"/>
    <cellStyle name="Normal 5 5 12 7 2" xfId="4819" xr:uid="{933CD350-3DDB-4FFC-B65F-DBC9B5AC6FAA}"/>
    <cellStyle name="Normal 5 5 12 7 3" xfId="30214" xr:uid="{827A0F38-C1A0-4EEE-9A2A-D5F26A0F3BC4}"/>
    <cellStyle name="Normal 5 5 12 7 3 2" xfId="31358" xr:uid="{12077E98-D42B-4C46-B42E-477CDA1BC168}"/>
    <cellStyle name="Normal 5 5 12 7 4" xfId="31554" xr:uid="{ED0A659F-49C6-47AD-A8E9-D609C6FE0B98}"/>
    <cellStyle name="Normal 5 5 12 8" xfId="4040" xr:uid="{339DDFF4-B60C-4AB4-A281-8CA03C0100FF}"/>
    <cellStyle name="Normal 5 5 12 8 2" xfId="4817" xr:uid="{7550A7D3-C1EF-43A3-A121-A8E9FC3C1D0F}"/>
    <cellStyle name="Normal 5 5 12 8 3" xfId="30331" xr:uid="{D7DBAFC5-F908-4480-B7AC-0D36D243E461}"/>
    <cellStyle name="Normal 5 5 12 8 3 2" xfId="30467" xr:uid="{008082A2-179F-4EAE-9BED-194B26EA3013}"/>
    <cellStyle name="Normal 5 5 12 8 4" xfId="31671" xr:uid="{958C0CF7-489D-4DFD-AFD0-0923A7F799E9}"/>
    <cellStyle name="Normal 5 5 12 9" xfId="25795" xr:uid="{E3CEE472-2575-4086-9B70-8587E190341C}"/>
    <cellStyle name="Normal 5 5 12 9 2" xfId="26400" xr:uid="{EE6D3784-0C10-40B4-B5A5-246641421871}"/>
    <cellStyle name="Normal 5 5 12 9 3" xfId="31165" xr:uid="{1A4271D5-26B0-4441-8D15-E29ECA5F4D9D}"/>
    <cellStyle name="Normal 5 5 13" xfId="1188" xr:uid="{00000000-0005-0000-0000-00006A060000}"/>
    <cellStyle name="Normal 5 5 13 2" xfId="4557" xr:uid="{38105DB8-0B13-45DB-93CB-A7A2B7B10682}"/>
    <cellStyle name="Normal 5 5 13 2 2" xfId="9328" xr:uid="{0F5DC92B-D17F-4932-B880-4EB216E0BB19}"/>
    <cellStyle name="Normal 5 5 13 2 2 2" xfId="29303" xr:uid="{A528E6A3-E5CF-41CD-8A5A-85D9B57ECB1A}"/>
    <cellStyle name="Normal 5 5 13 2 2 3" xfId="19708" xr:uid="{B187A614-F1FD-4C04-8325-25B84F0A4B75}"/>
    <cellStyle name="Normal 5 5 13 2 3" xfId="12161" xr:uid="{7CDD758D-F939-4E92-9942-827284B6582E}"/>
    <cellStyle name="Normal 5 5 13 2 3 2" xfId="22541" xr:uid="{15B03982-7DF5-45B6-B4D5-42116C944D4D}"/>
    <cellStyle name="Normal 5 5 13 2 4" xfId="23763" xr:uid="{1C157A74-79B0-4AE9-B1C8-C0BCC2BE83BE}"/>
    <cellStyle name="Normal 5 5 13 2 5" xfId="16875" xr:uid="{039AE286-CAD9-40EC-9813-C989AE274BDE}"/>
    <cellStyle name="Normal 5 5 13 3" xfId="5348" xr:uid="{5A847891-704E-4D1C-A49B-5183AFA3F5F8}"/>
    <cellStyle name="Normal 5 5 13 3 2" xfId="25717" xr:uid="{BA89B0B9-DB42-4CE7-A4A3-ECE24486E886}"/>
    <cellStyle name="Normal 5 5 13 3 3" xfId="25873" xr:uid="{45F60256-2B71-41F7-8537-374E0F6D4207}"/>
    <cellStyle name="Normal 5 5 13 3 4" xfId="14647" xr:uid="{5CE4162D-AD48-4C0F-BA62-B934F4EA9B59}"/>
    <cellStyle name="Normal 5 5 13 4" xfId="7100" xr:uid="{9A900B08-9AE9-41AC-BA20-2AA538F9927D}"/>
    <cellStyle name="Normal 5 5 13 4 2" xfId="22947" xr:uid="{97C5DAE0-DA9C-4F0F-BCD1-117901AE5D5C}"/>
    <cellStyle name="Normal 5 5 13 4 3" xfId="27064" xr:uid="{D13F99A1-37DD-4A26-B175-7EDE3659B42B}"/>
    <cellStyle name="Normal 5 5 13 4 4" xfId="17480" xr:uid="{5AED7AF1-2763-4797-82AA-CF475C5E3EE4}"/>
    <cellStyle name="Normal 5 5 13 5" xfId="9933" xr:uid="{18FE5CF4-E9A5-4356-8158-B3F8919FD961}"/>
    <cellStyle name="Normal 5 5 13 5 2" xfId="29432" xr:uid="{5879B14D-2429-4E4A-9882-196F79DE5875}"/>
    <cellStyle name="Normal 5 5 13 5 3" xfId="20313" xr:uid="{0267A0D3-C892-4DAA-A391-47195DB4C23E}"/>
    <cellStyle name="Normal 5 5 13 6" xfId="24213" xr:uid="{6BA6356E-FEFE-4288-B90B-406AF9C7B10D}"/>
    <cellStyle name="Normal 5 5 13 7" xfId="13966" xr:uid="{9949E944-6653-48A5-B6AF-827C31A6C8F2}"/>
    <cellStyle name="Normal 5 5 13 8" xfId="31251" xr:uid="{74A630F6-B0B0-425A-B58E-98533DCF93A3}"/>
    <cellStyle name="Normal 5 5 14" xfId="1189" xr:uid="{00000000-0005-0000-0000-00006B060000}"/>
    <cellStyle name="Normal 5 5 14 2" xfId="1190" xr:uid="{00000000-0005-0000-0000-00006C060000}"/>
    <cellStyle name="Normal 5 5 14 3" xfId="3744" xr:uid="{00000000-0005-0000-0000-0000D2050000}"/>
    <cellStyle name="Normal 5 5 14 3 2" xfId="4726" xr:uid="{38D387F4-79B0-4AC8-8B84-16D0B67DE4C8}"/>
    <cellStyle name="Normal 5 5 14 3 2 2" xfId="28466" xr:uid="{8C94C9FE-AE2A-4793-A8B8-55E759787D53}"/>
    <cellStyle name="Normal 5 5 14 3 3" xfId="26888" xr:uid="{B149FF73-7C82-4791-B193-8AF6ACE56154}"/>
    <cellStyle name="Normal 5 5 14 3 4" xfId="30268" xr:uid="{D54B79A8-5499-4F5C-A60A-015D6BE65FD9}"/>
    <cellStyle name="Normal 5 5 14 3 4 2" xfId="31411" xr:uid="{575483AF-AA95-4D48-B584-5A9993226AA8}"/>
    <cellStyle name="Normal 5 5 14 3 5" xfId="31608" xr:uid="{14E7F71F-AA9C-4825-9092-BF0C8A1EFF2F}"/>
    <cellStyle name="Normal 5 5 14 4" xfId="28547" xr:uid="{11F1C702-C94E-40E4-AA7E-C36BBAF97840}"/>
    <cellStyle name="Normal 5 5 15" xfId="2440" xr:uid="{00000000-0005-0000-0000-000035070000}"/>
    <cellStyle name="Normal 5 5 15 2" xfId="5734" xr:uid="{7DB3CBEA-D902-42B2-B26F-9421550EC6CD}"/>
    <cellStyle name="Normal 5 5 15 2 2" xfId="27302" xr:uid="{F2621A6C-0918-4A36-97E3-78A546121BE8}"/>
    <cellStyle name="Normal 5 5 15 2 3" xfId="15111" xr:uid="{05B98610-ECCC-4335-8398-4FB0B93CE0B1}"/>
    <cellStyle name="Normal 5 5 15 3" xfId="7564" xr:uid="{35D911EE-CA73-4C5D-9B99-8E5C459EE06E}"/>
    <cellStyle name="Normal 5 5 15 3 2" xfId="17944" xr:uid="{38B158EE-2C47-4BA9-93C3-58BBE1E0AD96}"/>
    <cellStyle name="Normal 5 5 15 4" xfId="10397" xr:uid="{5DEE6F7F-8E03-4FC8-9594-1274073636D5}"/>
    <cellStyle name="Normal 5 5 15 4 2" xfId="20777" xr:uid="{9D104917-06C4-40D3-830F-73A016A7D825}"/>
    <cellStyle name="Normal 5 5 15 5" xfId="24793" xr:uid="{98197A97-5624-49B2-8B85-1F5369343C3E}"/>
    <cellStyle name="Normal 5 5 15 6" xfId="12826" xr:uid="{25B2FA1F-E539-4D97-AD51-FB2C4B7972FE}"/>
    <cellStyle name="Normal 5 5 16" xfId="2170" xr:uid="{00000000-0005-0000-0000-000028070000}"/>
    <cellStyle name="Normal 5 5 16 2" xfId="7296" xr:uid="{E92BBBE8-8A65-484D-9CC1-3D51172C4C28}"/>
    <cellStyle name="Normal 5 5 16 2 2" xfId="28152" xr:uid="{A3A849C5-5574-4D15-95F8-4036D0CDEF59}"/>
    <cellStyle name="Normal 5 5 16 2 3" xfId="17676" xr:uid="{09A459B7-30EB-40B8-87C5-77F00D92A2FA}"/>
    <cellStyle name="Normal 5 5 16 3" xfId="10129" xr:uid="{F0A238C6-4582-4CBB-BADA-A9399A706E74}"/>
    <cellStyle name="Normal 5 5 16 3 2" xfId="20509" xr:uid="{334612D8-071C-4D16-88C2-0DED4F515CFC}"/>
    <cellStyle name="Normal 5 5 16 4" xfId="22844" xr:uid="{73C69CF9-2844-4024-B796-ADEC93F6100C}"/>
    <cellStyle name="Normal 5 5 16 5" xfId="14843" xr:uid="{0D04833F-70A4-4B17-A011-739F53913398}"/>
    <cellStyle name="Normal 5 5 17" xfId="2123" xr:uid="{00000000-0005-0000-0000-00009D020000}"/>
    <cellStyle name="Normal 5 5 17 2" xfId="4710" xr:uid="{1F0EAC01-3B78-43E3-B983-74B1E0899491}"/>
    <cellStyle name="Normal 5 5 17 2 2" xfId="28528" xr:uid="{9F244A23-EF37-4CA3-9C32-8399EE7045C9}"/>
    <cellStyle name="Normal 5 5 17 3" xfId="27862" xr:uid="{94C316B2-9303-4343-AB75-17DFAF12E21D}"/>
    <cellStyle name="Normal 5 5 17 4" xfId="30203" xr:uid="{36B20FD2-E384-4E2C-943F-B6158FB818DE}"/>
    <cellStyle name="Normal 5 5 17 4 2" xfId="31347" xr:uid="{5F08F1D5-89EB-4C5D-BB57-1B880E6EB770}"/>
    <cellStyle name="Normal 5 5 17 5" xfId="31543" xr:uid="{3B55F720-3305-4D8B-B69F-321B180500C4}"/>
    <cellStyle name="Normal 5 5 18" xfId="4019" xr:uid="{F3938208-EDFC-4F17-ABB5-42A544677995}"/>
    <cellStyle name="Normal 5 5 18 2" xfId="4810" xr:uid="{F76BFFF7-F65C-4C10-94AE-340164E71EC1}"/>
    <cellStyle name="Normal 5 5 18 3" xfId="30321" xr:uid="{3F8752F1-9A5A-4A0A-9B43-2AF1C30DFDF6}"/>
    <cellStyle name="Normal 5 5 18 3 2" xfId="31464" xr:uid="{0CEB44F4-8608-49C7-AFD9-B308A93AF5D4}"/>
    <cellStyle name="Normal 5 5 18 4" xfId="31661" xr:uid="{67F64D7D-87AA-4672-BBA5-A417E15A374F}"/>
    <cellStyle name="Normal 5 5 19" xfId="24510" xr:uid="{2A1B3C75-EDBD-4134-9FA6-33FD8035DA32}"/>
    <cellStyle name="Normal 5 5 2" xfId="1191" xr:uid="{00000000-0005-0000-0000-00006D060000}"/>
    <cellStyle name="Normal 5 5 2 10" xfId="26256" xr:uid="{5DE0041A-A395-4337-A4C4-595A0109A733}"/>
    <cellStyle name="Normal 5 5 2 11" xfId="27201" xr:uid="{576765FF-1DD2-4048-9596-D0B7D8E5602E}"/>
    <cellStyle name="Normal 5 5 2 12" xfId="12424" xr:uid="{362E694F-978F-4355-B29B-573EACCA035C}"/>
    <cellStyle name="Normal 5 5 2 2" xfId="1192" xr:uid="{00000000-0005-0000-0000-00006E060000}"/>
    <cellStyle name="Normal 5 5 2 2 10" xfId="7101" xr:uid="{B0B4E6F4-CC37-40E9-80EA-BED5690BE15D}"/>
    <cellStyle name="Normal 5 5 2 2 10 2" xfId="17481" xr:uid="{2E4C73EB-3E1A-4761-96CA-1DE9565E7346}"/>
    <cellStyle name="Normal 5 5 2 2 11" xfId="9934" xr:uid="{F88CE84F-A75A-405A-85F5-7077666D2DA0}"/>
    <cellStyle name="Normal 5 5 2 2 11 2" xfId="20314" xr:uid="{7BAFE316-3944-4915-8BE3-1A5642390C24}"/>
    <cellStyle name="Normal 5 5 2 2 12" xfId="24557" xr:uid="{DB9B9E18-2DAE-4360-A9FC-C823D4674C38}"/>
    <cellStyle name="Normal 5 5 2 2 13" xfId="12484" xr:uid="{C15E1874-5A7B-419B-A795-ECC2719E4B4E}"/>
    <cellStyle name="Normal 5 5 2 2 2" xfId="1193" xr:uid="{00000000-0005-0000-0000-00006F060000}"/>
    <cellStyle name="Normal 5 5 2 2 2 10" xfId="9935" xr:uid="{F46A6A26-8631-4AEC-8C24-F217A2A7B3F9}"/>
    <cellStyle name="Normal 5 5 2 2 2 10 2" xfId="20315" xr:uid="{0F1B2E8D-661B-421F-A428-2548615D2947}"/>
    <cellStyle name="Normal 5 5 2 2 2 11" xfId="22902" xr:uid="{0ACF97C6-F5AF-4F36-A2CC-B0340721807C}"/>
    <cellStyle name="Normal 5 5 2 2 2 12" xfId="12613" xr:uid="{1A299909-22DC-4007-AC4D-C1AE15C09573}"/>
    <cellStyle name="Normal 5 5 2 2 2 2" xfId="2806" xr:uid="{00000000-0005-0000-0000-000039070000}"/>
    <cellStyle name="Normal 5 5 2 2 2 2 2" xfId="3399" xr:uid="{00000000-0005-0000-0000-00003A070000}"/>
    <cellStyle name="Normal 5 5 2 2 2 2 2 2" xfId="6456" xr:uid="{B693116F-FEF4-432D-A5BF-701A0649DF30}"/>
    <cellStyle name="Normal 5 5 2 2 2 2 2 2 2" xfId="27807" xr:uid="{004B866A-C76F-45A8-808C-C75755EC1086}"/>
    <cellStyle name="Normal 5 5 2 2 2 2 2 2 3" xfId="26534" xr:uid="{5EEAA4AB-3C3E-4C53-A277-A707876DE5EC}"/>
    <cellStyle name="Normal 5 5 2 2 2 2 2 2 4" xfId="16025" xr:uid="{C3ACAFC0-D7C2-42C7-B4DB-7ED8EAC47E68}"/>
    <cellStyle name="Normal 5 5 2 2 2 2 2 3" xfId="8478" xr:uid="{17E6980B-06A1-43B6-BE43-611354CBBEB0}"/>
    <cellStyle name="Normal 5 5 2 2 2 2 2 3 2" xfId="28924" xr:uid="{2BA3EE89-B748-4827-8F21-A2E506D72BC1}"/>
    <cellStyle name="Normal 5 5 2 2 2 2 2 3 3" xfId="18858" xr:uid="{230430B1-9100-4B76-B9BD-F64508174F52}"/>
    <cellStyle name="Normal 5 5 2 2 2 2 2 4" xfId="11311" xr:uid="{ED3C4ACD-C51D-4BCF-A4E8-96036E058BC2}"/>
    <cellStyle name="Normal 5 5 2 2 2 2 2 4 2" xfId="21691" xr:uid="{C080D9CA-17F9-461C-BB69-7B4915B83AEE}"/>
    <cellStyle name="Normal 5 5 2 2 2 2 2 5" xfId="25283" xr:uid="{7EECCA54-9783-4BBF-8C42-BADB856D8B4F}"/>
    <cellStyle name="Normal 5 5 2 2 2 2 2 6" xfId="13968" xr:uid="{EACC5766-D3D6-44EE-B595-1F5883978ED0}"/>
    <cellStyle name="Normal 5 5 2 2 2 2 3" xfId="4356" xr:uid="{42FF46A1-3943-4358-A655-8294E62CEED5}"/>
    <cellStyle name="Normal 5 5 2 2 2 2 3 2" xfId="9127" xr:uid="{45B9D55E-2186-44A0-B273-E1A0BC1506FA}"/>
    <cellStyle name="Normal 5 5 2 2 2 2 3 2 2" xfId="29170" xr:uid="{1140FD3F-198E-4BE1-8F06-A8CC335DBE44}"/>
    <cellStyle name="Normal 5 5 2 2 2 2 3 2 3" xfId="19507" xr:uid="{D17F7F4F-1A46-4910-97EE-82CDCD2E107F}"/>
    <cellStyle name="Normal 5 5 2 2 2 2 3 3" xfId="11960" xr:uid="{EFE23553-F273-457E-8C06-1E2A03F6FE27}"/>
    <cellStyle name="Normal 5 5 2 2 2 2 3 3 2" xfId="22340" xr:uid="{6CADACF1-9D51-44A3-9B24-E581EC859066}"/>
    <cellStyle name="Normal 5 5 2 2 2 2 3 4" xfId="23123" xr:uid="{B72063E7-D175-445C-9430-BB26FE783578}"/>
    <cellStyle name="Normal 5 5 2 2 2 2 3 5" xfId="16674" xr:uid="{255421F1-8B49-49EF-B50C-7FEA55A0C4D7}"/>
    <cellStyle name="Normal 5 5 2 2 2 2 4" xfId="6023" xr:uid="{7E2B3A4D-18A7-41AE-9703-8F1DD1C41124}"/>
    <cellStyle name="Normal 5 5 2 2 2 2 4 2" xfId="26661" xr:uid="{F952BBFA-15EB-48C0-894C-CF0A26F279D2}"/>
    <cellStyle name="Normal 5 5 2 2 2 2 4 3" xfId="15476" xr:uid="{3DA3D78E-B3D0-4042-BBF9-EADB3DB9540E}"/>
    <cellStyle name="Normal 5 5 2 2 2 2 5" xfId="7929" xr:uid="{028A5E22-1E60-4C6D-B1A8-9DE76CBD3299}"/>
    <cellStyle name="Normal 5 5 2 2 2 2 5 2" xfId="18309" xr:uid="{5B658F29-19A3-4C8F-8C89-874C7FC593B0}"/>
    <cellStyle name="Normal 5 5 2 2 2 2 6" xfId="10762" xr:uid="{39021503-6D23-4026-AADD-CEECF31F2E18}"/>
    <cellStyle name="Normal 5 5 2 2 2 2 6 2" xfId="21142" xr:uid="{79DF7F93-3D36-4E82-B3C2-21FBC05247DD}"/>
    <cellStyle name="Normal 5 5 2 2 2 2 7" xfId="23800" xr:uid="{B54B0BB9-E6CF-4A46-9F3A-B3E751558D28}"/>
    <cellStyle name="Normal 5 5 2 2 2 2 8" xfId="13271" xr:uid="{C4529065-302D-4BBB-8DEA-0825232BFC5B}"/>
    <cellStyle name="Normal 5 5 2 2 2 3" xfId="3400" xr:uid="{00000000-0005-0000-0000-00003B070000}"/>
    <cellStyle name="Normal 5 5 2 2 2 3 2" xfId="4558" xr:uid="{5061FD9F-2244-4556-BA81-017209E54E57}"/>
    <cellStyle name="Normal 5 5 2 2 2 3 2 2" xfId="9329" xr:uid="{63D3143B-3A50-4839-B294-F3935BB8C913}"/>
    <cellStyle name="Normal 5 5 2 2 2 3 2 2 2" xfId="29304" xr:uid="{9C4F8361-A348-40D6-BDC8-184E1ED0AEEB}"/>
    <cellStyle name="Normal 5 5 2 2 2 3 2 2 3" xfId="19709" xr:uid="{2232B086-86C9-44E8-ACC9-F05AE9E85F48}"/>
    <cellStyle name="Normal 5 5 2 2 2 3 2 3" xfId="12162" xr:uid="{F278D5A6-BB19-4A71-909D-4B185E053A15}"/>
    <cellStyle name="Normal 5 5 2 2 2 3 2 3 2" xfId="22542" xr:uid="{FF77EDCE-32AF-4B79-86CC-5D0FC410DFDE}"/>
    <cellStyle name="Normal 5 5 2 2 2 3 2 4" xfId="28115" xr:uid="{21DB635F-914E-44BB-A5BA-96824586B764}"/>
    <cellStyle name="Normal 5 5 2 2 2 3 2 5" xfId="16876" xr:uid="{DA1DE3AE-D369-465E-B70F-9C5DCCD86772}"/>
    <cellStyle name="Normal 5 5 2 2 2 3 3" xfId="6457" xr:uid="{6C9958EC-64CD-4EFE-AD25-5341EAC58E19}"/>
    <cellStyle name="Normal 5 5 2 2 2 3 3 2" xfId="26306" xr:uid="{10785CCF-BC71-459D-8435-C52D33AD31DA}"/>
    <cellStyle name="Normal 5 5 2 2 2 3 3 3" xfId="16026" xr:uid="{2AC0485A-BBA8-4B3B-8289-888B36D3D1A8}"/>
    <cellStyle name="Normal 5 5 2 2 2 3 4" xfId="8479" xr:uid="{35104300-7B7B-4930-AA22-97CBEA0E597A}"/>
    <cellStyle name="Normal 5 5 2 2 2 3 4 2" xfId="18859" xr:uid="{BCD25388-0DE1-4453-B0E2-7C53AEE133CA}"/>
    <cellStyle name="Normal 5 5 2 2 2 3 5" xfId="11312" xr:uid="{7B72F5E2-F4A0-4DAF-A072-8BB8EE9CF698}"/>
    <cellStyle name="Normal 5 5 2 2 2 3 5 2" xfId="21692" xr:uid="{4A7BD036-C2BA-45A6-87CB-029FEA504C56}"/>
    <cellStyle name="Normal 5 5 2 2 2 3 6" xfId="25115" xr:uid="{82B60B71-A98F-4867-B481-3777DF42A92A}"/>
    <cellStyle name="Normal 5 5 2 2 2 3 7" xfId="13969" xr:uid="{CDB8CBB4-B877-4130-B85B-07A03F751A31}"/>
    <cellStyle name="Normal 5 5 2 2 2 4" xfId="3398" xr:uid="{00000000-0005-0000-0000-00003C070000}"/>
    <cellStyle name="Normal 5 5 2 2 2 4 2" xfId="6455" xr:uid="{65CAC8DB-A56D-46C3-87F9-F4F75AAA66E8}"/>
    <cellStyle name="Normal 5 5 2 2 2 4 2 2" xfId="26021" xr:uid="{17070FC0-3C6C-4245-8F38-027CA186084B}"/>
    <cellStyle name="Normal 5 5 2 2 2 4 2 3" xfId="16024" xr:uid="{ECC0695D-BED6-47AA-9185-A5C5234CEBF3}"/>
    <cellStyle name="Normal 5 5 2 2 2 4 3" xfId="8477" xr:uid="{14C93518-D0C9-4908-BAB1-9DCD1EEEA571}"/>
    <cellStyle name="Normal 5 5 2 2 2 4 3 2" xfId="18857" xr:uid="{ECDDFA73-36FF-49D5-82B7-03A53E73BDAB}"/>
    <cellStyle name="Normal 5 5 2 2 2 4 4" xfId="11310" xr:uid="{8B1E5D26-8A8D-4AC7-9715-3F1243DFF57E}"/>
    <cellStyle name="Normal 5 5 2 2 2 4 4 2" xfId="21690" xr:uid="{344B6013-3AA0-45E1-85B1-D40B03FD4C40}"/>
    <cellStyle name="Normal 5 5 2 2 2 4 5" xfId="24506" xr:uid="{5CB2466F-53D5-49FA-A5CA-E50A3B9646E6}"/>
    <cellStyle name="Normal 5 5 2 2 2 4 6" xfId="13967" xr:uid="{C763E544-01F0-4302-8299-E43E37CE24BA}"/>
    <cellStyle name="Normal 5 5 2 2 2 5" xfId="2650" xr:uid="{00000000-0005-0000-0000-00003D070000}"/>
    <cellStyle name="Normal 5 5 2 2 2 5 2" xfId="5911" xr:uid="{E9B39E86-C76E-4FBD-A137-EE230CDA99AC}"/>
    <cellStyle name="Normal 5 5 2 2 2 5 2 2" xfId="26217" xr:uid="{691A211D-DDC5-4CF4-9FFE-159D307D29B3}"/>
    <cellStyle name="Normal 5 5 2 2 2 5 2 3" xfId="15321" xr:uid="{855B6DC1-1534-436D-91E0-D2640689A3F2}"/>
    <cellStyle name="Normal 5 5 2 2 2 5 3" xfId="7774" xr:uid="{60B7B1BA-B192-4DB5-8FB7-5B1053A8F3F3}"/>
    <cellStyle name="Normal 5 5 2 2 2 5 3 2" xfId="18154" xr:uid="{EC3B7F3F-BCF3-470D-9D43-126F2EB40004}"/>
    <cellStyle name="Normal 5 5 2 2 2 5 4" xfId="10607" xr:uid="{531C608E-CD0C-4B40-BC39-F0CCB15B2BDB}"/>
    <cellStyle name="Normal 5 5 2 2 2 5 4 2" xfId="20987" xr:uid="{29A04457-3328-4866-8B61-39382E330D84}"/>
    <cellStyle name="Normal 5 5 2 2 2 5 5" xfId="25346" xr:uid="{FA1D4321-F923-4174-B5D0-070FD482717B}"/>
    <cellStyle name="Normal 5 5 2 2 2 5 6" xfId="13049" xr:uid="{414A8D75-BE7B-45D4-8C3A-A99EAB138365}"/>
    <cellStyle name="Normal 5 5 2 2 2 6" xfId="2380" xr:uid="{00000000-0005-0000-0000-000038070000}"/>
    <cellStyle name="Normal 5 5 2 2 2 6 2" xfId="7506" xr:uid="{A1858BD0-3E6E-4D42-83BF-145C6C4D43DF}"/>
    <cellStyle name="Normal 5 5 2 2 2 6 2 2" xfId="17886" xr:uid="{FACD421A-A9BB-4B7F-906E-07EE7C2EF2B8}"/>
    <cellStyle name="Normal 5 5 2 2 2 6 3" xfId="10339" xr:uid="{6D389701-D329-41F9-BFEA-4C1354AC4875}"/>
    <cellStyle name="Normal 5 5 2 2 2 6 3 2" xfId="20719" xr:uid="{F1A12A08-1164-4488-A8B4-F6266E11AB30}"/>
    <cellStyle name="Normal 5 5 2 2 2 6 4" xfId="24990" xr:uid="{67298546-BF93-45C6-AFAE-B9A60F49A89F}"/>
    <cellStyle name="Normal 5 5 2 2 2 6 5" xfId="15053" xr:uid="{23599E62-A5C5-4F45-A758-20E3649CEB60}"/>
    <cellStyle name="Normal 5 5 2 2 2 7" xfId="4052" xr:uid="{EC54DFC6-9A1E-4C42-8373-D8A0D006B582}"/>
    <cellStyle name="Normal 5 5 2 2 2 7 2" xfId="8837" xr:uid="{F198D4A2-3B39-49A2-8553-811CD5569DB0}"/>
    <cellStyle name="Normal 5 5 2 2 2 7 2 2" xfId="19217" xr:uid="{695B1472-84E2-4093-ABA0-2537DF9ADA20}"/>
    <cellStyle name="Normal 5 5 2 2 2 7 3" xfId="11670" xr:uid="{358B6E7B-0337-430F-9A6B-737BE1E2DA12}"/>
    <cellStyle name="Normal 5 5 2 2 2 7 3 2" xfId="22050" xr:uid="{B5C359F9-33D3-4677-911E-4FBEB3C90639}"/>
    <cellStyle name="Normal 5 5 2 2 2 7 4" xfId="16384" xr:uid="{2F36583D-13FE-480E-AFDA-6739E674159F}"/>
    <cellStyle name="Normal 5 5 2 2 2 8" xfId="5350" xr:uid="{7A875D4A-C397-4525-BE3A-8192E68F8551}"/>
    <cellStyle name="Normal 5 5 2 2 2 8 2" xfId="14649" xr:uid="{2F2081C4-AAE6-4920-8CA4-EBB5256087C6}"/>
    <cellStyle name="Normal 5 5 2 2 2 9" xfId="7102" xr:uid="{2B3871C3-57A8-4A8B-88EE-B3736054FB29}"/>
    <cellStyle name="Normal 5 5 2 2 2 9 2" xfId="17482" xr:uid="{070D8DBB-57B4-4D3B-B9B3-AC7655AB8F30}"/>
    <cellStyle name="Normal 5 5 2 2 3" xfId="1194" xr:uid="{00000000-0005-0000-0000-000070060000}"/>
    <cellStyle name="Normal 5 5 2 2 3 2" xfId="3401" xr:uid="{00000000-0005-0000-0000-00003F070000}"/>
    <cellStyle name="Normal 5 5 2 2 3 2 2" xfId="6458" xr:uid="{5F4BDF0C-AD38-489E-945C-592418F3D60F}"/>
    <cellStyle name="Normal 5 5 2 2 3 2 2 2" xfId="27906" xr:uid="{59078814-849A-48FA-838A-3AFDDFEFD8E7}"/>
    <cellStyle name="Normal 5 5 2 2 3 2 2 3" xfId="28003" xr:uid="{28FDFF76-16BE-4E21-9F52-18072D3E868F}"/>
    <cellStyle name="Normal 5 5 2 2 3 2 2 4" xfId="16027" xr:uid="{38177F33-B1C7-46B5-A5E4-6B6D90111A41}"/>
    <cellStyle name="Normal 5 5 2 2 3 2 3" xfId="8480" xr:uid="{0542C4C6-33F3-4561-ABF9-B301DE495CC8}"/>
    <cellStyle name="Normal 5 5 2 2 3 2 3 2" xfId="28925" xr:uid="{DF4CA095-1D0A-4D01-AE9E-CD634DC17B5F}"/>
    <cellStyle name="Normal 5 5 2 2 3 2 3 3" xfId="18860" xr:uid="{37AFCBB9-FBB2-4771-AE08-1F6302956FA8}"/>
    <cellStyle name="Normal 5 5 2 2 3 2 4" xfId="11313" xr:uid="{BF39D8A6-DE77-46ED-8E7C-2A59A59A9E7E}"/>
    <cellStyle name="Normal 5 5 2 2 3 2 4 2" xfId="21693" xr:uid="{0A1F768E-1922-4983-B1A0-87585BE81350}"/>
    <cellStyle name="Normal 5 5 2 2 3 2 5" xfId="24719" xr:uid="{82D4A560-5319-4D31-AF03-8AE6CFD5F1B4}"/>
    <cellStyle name="Normal 5 5 2 2 3 2 6" xfId="13970" xr:uid="{ADBDC445-9129-45A7-9B94-818CEE590A24}"/>
    <cellStyle name="Normal 5 5 2 2 3 3" xfId="2805" xr:uid="{00000000-0005-0000-0000-000040070000}"/>
    <cellStyle name="Normal 5 5 2 2 3 3 2" xfId="6022" xr:uid="{029B14EC-CF2B-481F-91F2-B0945A0C6EF0}"/>
    <cellStyle name="Normal 5 5 2 2 3 3 2 2" xfId="26997" xr:uid="{E5486205-ECBC-4852-924A-35CB4B00C793}"/>
    <cellStyle name="Normal 5 5 2 2 3 3 2 3" xfId="15475" xr:uid="{B4C09E91-DD80-4E71-92A6-C67FE0301C28}"/>
    <cellStyle name="Normal 5 5 2 2 3 3 3" xfId="7928" xr:uid="{C889EAB7-8D62-4D1F-9E5B-398749ABC41B}"/>
    <cellStyle name="Normal 5 5 2 2 3 3 3 2" xfId="18308" xr:uid="{824B5F40-8C47-4CBC-91EB-361E40A47A1B}"/>
    <cellStyle name="Normal 5 5 2 2 3 3 4" xfId="10761" xr:uid="{3DC114F8-6FC0-4D7E-A8C4-1B9E3BA197CA}"/>
    <cellStyle name="Normal 5 5 2 2 3 3 4 2" xfId="21141" xr:uid="{6C576C60-FC58-4C63-A93E-E194261DE55E}"/>
    <cellStyle name="Normal 5 5 2 2 3 3 5" xfId="23101" xr:uid="{AEBA479B-8B2B-4998-9E1E-9D0CC7F7AB55}"/>
    <cellStyle name="Normal 5 5 2 2 3 3 6" xfId="13270" xr:uid="{E80B7A3C-79FD-4DE7-AB06-D90D9C613D3B}"/>
    <cellStyle name="Normal 5 5 2 2 3 4" xfId="4205" xr:uid="{6834EE51-D997-4526-AFF7-7674E8CD52E1}"/>
    <cellStyle name="Normal 5 5 2 2 3 4 2" xfId="8976" xr:uid="{52CD7849-99F2-4A76-BEEC-7B45BE4C8AF9}"/>
    <cellStyle name="Normal 5 5 2 2 3 4 2 2" xfId="29058" xr:uid="{B9264E2E-ADFB-412E-B317-31A678C723CF}"/>
    <cellStyle name="Normal 5 5 2 2 3 4 2 3" xfId="19356" xr:uid="{179490EC-FDCB-402B-94EF-CA95ADD2D46F}"/>
    <cellStyle name="Normal 5 5 2 2 3 4 3" xfId="11809" xr:uid="{B5398A6F-9362-45CF-AD20-330DCF6A5113}"/>
    <cellStyle name="Normal 5 5 2 2 3 4 3 2" xfId="22189" xr:uid="{E683215B-69A9-4332-9ECA-A7146EBB9B6E}"/>
    <cellStyle name="Normal 5 5 2 2 3 4 4" xfId="24702" xr:uid="{1937E98F-1082-4654-912E-0E73F0FDECC6}"/>
    <cellStyle name="Normal 5 5 2 2 3 4 5" xfId="16523" xr:uid="{5FADDBF1-E6AD-4528-9DFD-7644B9EB274D}"/>
    <cellStyle name="Normal 5 5 2 2 3 5" xfId="5351" xr:uid="{D5B7A08C-93AF-4A8B-BAA3-33FC879FD868}"/>
    <cellStyle name="Normal 5 5 2 2 3 5 2" xfId="25876" xr:uid="{FFA69AF7-DCDD-478C-8045-146B1AA29976}"/>
    <cellStyle name="Normal 5 5 2 2 3 5 3" xfId="14650" xr:uid="{10343649-8127-45A8-BAD7-61F3D08369E2}"/>
    <cellStyle name="Normal 5 5 2 2 3 6" xfId="7103" xr:uid="{D97AF51E-6842-470A-A302-FB9E180CC5C0}"/>
    <cellStyle name="Normal 5 5 2 2 3 6 2" xfId="17483" xr:uid="{26D064AD-96E7-408C-B91A-A1976D6CC141}"/>
    <cellStyle name="Normal 5 5 2 2 3 7" xfId="9936" xr:uid="{9DD9D7F5-B940-4982-9CA5-B0B35070AC85}"/>
    <cellStyle name="Normal 5 5 2 2 3 7 2" xfId="20316" xr:uid="{007E509E-1ECD-466D-BDF6-DBFFD34B46D0}"/>
    <cellStyle name="Normal 5 5 2 2 3 8" xfId="25198" xr:uid="{D07689EE-8698-490A-8B28-CDB5E7DC64F0}"/>
    <cellStyle name="Normal 5 5 2 2 3 9" xfId="12771" xr:uid="{043A9170-707A-4857-BAA4-9D3A7C21999E}"/>
    <cellStyle name="Normal 5 5 2 2 4" xfId="3402" xr:uid="{00000000-0005-0000-0000-000041070000}"/>
    <cellStyle name="Normal 5 5 2 2 4 2" xfId="4559" xr:uid="{3CF4326C-D6BE-478D-A5AB-70D5107A7187}"/>
    <cellStyle name="Normal 5 5 2 2 4 2 2" xfId="9330" xr:uid="{E4D7FA6F-D905-4DC4-9BC7-4EA3BE03A3B3}"/>
    <cellStyle name="Normal 5 5 2 2 4 2 2 2" xfId="29305" xr:uid="{F28EC19A-FBD0-4F93-B03F-F0F80AE7A4BE}"/>
    <cellStyle name="Normal 5 5 2 2 4 2 2 3" xfId="19710" xr:uid="{76CB73A2-CD86-444B-A7AF-35AC7FBC6DB6}"/>
    <cellStyle name="Normal 5 5 2 2 4 2 3" xfId="12163" xr:uid="{96400753-8A15-46A2-9112-817415644141}"/>
    <cellStyle name="Normal 5 5 2 2 4 2 3 2" xfId="22543" xr:uid="{15C8712E-B6BD-43DB-93B4-B04017EF9B83}"/>
    <cellStyle name="Normal 5 5 2 2 4 2 4" xfId="25461" xr:uid="{A66370E2-A123-4049-9C50-5E66FB73A7CC}"/>
    <cellStyle name="Normal 5 5 2 2 4 2 5" xfId="16877" xr:uid="{D0372305-A075-40F8-B8D7-65EB360A5A6E}"/>
    <cellStyle name="Normal 5 5 2 2 4 3" xfId="6459" xr:uid="{1BDBD616-9D9B-470F-BE62-BB461EBDAC3C}"/>
    <cellStyle name="Normal 5 5 2 2 4 3 2" xfId="26232" xr:uid="{3437AC94-B370-44C3-8889-2FAC6B023C10}"/>
    <cellStyle name="Normal 5 5 2 2 4 3 3" xfId="16028" xr:uid="{A6F22AD9-7E49-48EB-A5FA-DD22D02FC106}"/>
    <cellStyle name="Normal 5 5 2 2 4 4" xfId="8481" xr:uid="{E508F1DE-AC46-406E-A968-8C7B9890A961}"/>
    <cellStyle name="Normal 5 5 2 2 4 4 2" xfId="18861" xr:uid="{DB266FA3-4845-4CA2-AE74-C3C8B71D49F3}"/>
    <cellStyle name="Normal 5 5 2 2 4 5" xfId="11314" xr:uid="{770BB5C3-0630-41B4-AC16-F438244C8242}"/>
    <cellStyle name="Normal 5 5 2 2 4 5 2" xfId="21694" xr:uid="{EC9D17BB-1761-454D-A2BA-8FF176B720FD}"/>
    <cellStyle name="Normal 5 5 2 2 4 6" xfId="25539" xr:uid="{898599E5-9CB3-47E9-8971-60A8327E7668}"/>
    <cellStyle name="Normal 5 5 2 2 4 7" xfId="13971" xr:uid="{0C57B530-4AC9-424F-BCEE-5551DD13B8FB}"/>
    <cellStyle name="Normal 5 5 2 2 5" xfId="2964" xr:uid="{00000000-0005-0000-0000-000042070000}"/>
    <cellStyle name="Normal 5 5 2 2 5 2" xfId="6128" xr:uid="{A2F16BF5-A93E-40B9-8DBC-6EECDD65DC6E}"/>
    <cellStyle name="Normal 5 5 2 2 5 2 2" xfId="27128" xr:uid="{0F1740B9-5506-4D8B-BF47-9E6F97236B49}"/>
    <cellStyle name="Normal 5 5 2 2 5 2 3" xfId="28393" xr:uid="{CAD045D7-C12F-4298-87A4-D0C3120DCD7B}"/>
    <cellStyle name="Normal 5 5 2 2 5 2 4" xfId="15606" xr:uid="{A8517938-CEC1-4531-88B4-43823CE6C60C}"/>
    <cellStyle name="Normal 5 5 2 2 5 3" xfId="8059" xr:uid="{94BC6C1E-C567-4FF0-AB86-7A65091721BD}"/>
    <cellStyle name="Normal 5 5 2 2 5 3 2" xfId="28375" xr:uid="{3A49D794-A173-4EFD-83E0-CE1E571F5A7B}"/>
    <cellStyle name="Normal 5 5 2 2 5 3 3" xfId="18439" xr:uid="{BCB46D85-B729-4F78-AEDD-ADF9162296B5}"/>
    <cellStyle name="Normal 5 5 2 2 5 4" xfId="10892" xr:uid="{A581CCAB-C95C-4C85-8035-5199D9553ABA}"/>
    <cellStyle name="Normal 5 5 2 2 5 4 2" xfId="21272" xr:uid="{6D12C64E-5F7B-47D3-AF52-9C6EE78B4D4F}"/>
    <cellStyle name="Normal 5 5 2 2 5 5" xfId="25570" xr:uid="{58D85909-3552-4170-B731-750D31FA0AB3}"/>
    <cellStyle name="Normal 5 5 2 2 5 6" xfId="13469" xr:uid="{E4338547-CC90-4D03-819C-605347135C7D}"/>
    <cellStyle name="Normal 5 5 2 2 6" xfId="2559" xr:uid="{00000000-0005-0000-0000-000043070000}"/>
    <cellStyle name="Normal 5 5 2 2 6 2" xfId="5828" xr:uid="{43281724-D4D4-4764-81AA-98673E3322C3}"/>
    <cellStyle name="Normal 5 5 2 2 6 2 2" xfId="26724" xr:uid="{037DAB8A-A842-4E5A-AC02-442EAB320EA5}"/>
    <cellStyle name="Normal 5 5 2 2 6 2 3" xfId="15230" xr:uid="{05099115-2671-4B30-83DA-8E993BD66C2A}"/>
    <cellStyle name="Normal 5 5 2 2 6 3" xfId="7683" xr:uid="{43F33238-6FFD-46D7-B783-DE99BEC24EC2}"/>
    <cellStyle name="Normal 5 5 2 2 6 3 2" xfId="18063" xr:uid="{376E7D56-6148-425B-B483-814B2A8D37CD}"/>
    <cellStyle name="Normal 5 5 2 2 6 4" xfId="10516" xr:uid="{DC3FE7B2-5804-462E-8778-5DF87623DF50}"/>
    <cellStyle name="Normal 5 5 2 2 6 4 2" xfId="20896" xr:uid="{CE690DC8-0FFC-4375-BF91-2DBCE44D3D30}"/>
    <cellStyle name="Normal 5 5 2 2 6 5" xfId="25473" xr:uid="{6E000032-F3D2-476D-804F-CBF5DEE81C48}"/>
    <cellStyle name="Normal 5 5 2 2 6 6" xfId="12946" xr:uid="{13182B47-0B63-49C6-BEF4-076BB4AB75D6}"/>
    <cellStyle name="Normal 5 5 2 2 7" xfId="2253" xr:uid="{00000000-0005-0000-0000-000037070000}"/>
    <cellStyle name="Normal 5 5 2 2 7 2" xfId="7379" xr:uid="{F8DEDDF5-4CEE-44B7-B924-98AEC26CB4E5}"/>
    <cellStyle name="Normal 5 5 2 2 7 2 2" xfId="17759" xr:uid="{337FD57F-5CE4-4D3C-B6A0-7F7572727214}"/>
    <cellStyle name="Normal 5 5 2 2 7 3" xfId="10212" xr:uid="{D8870ABD-E42D-45A4-82BD-D189C9EEA9FB}"/>
    <cellStyle name="Normal 5 5 2 2 7 3 2" xfId="20592" xr:uid="{11F17349-93D9-410C-9CDA-D0F712E1D062}"/>
    <cellStyle name="Normal 5 5 2 2 7 4" xfId="24674" xr:uid="{24398855-A23C-4216-A2AF-3DDF48A6DB9E}"/>
    <cellStyle name="Normal 5 5 2 2 7 5" xfId="14926" xr:uid="{ED22AC1C-E455-4E46-AC67-7F3F9C5E91CD}"/>
    <cellStyle name="Normal 5 5 2 2 8" xfId="4022" xr:uid="{B1921A58-8808-4F6C-B5BC-E2AC5A4EE5C5}"/>
    <cellStyle name="Normal 5 5 2 2 8 2" xfId="8824" xr:uid="{355ADFE8-D0B3-41F3-AA5B-6C8A7E98C54C}"/>
    <cellStyle name="Normal 5 5 2 2 8 2 2" xfId="19204" xr:uid="{0F339977-E116-46A0-B68E-677107876C12}"/>
    <cellStyle name="Normal 5 5 2 2 8 3" xfId="11657" xr:uid="{23C04812-C2E2-464A-B0E6-ABB95E3448B6}"/>
    <cellStyle name="Normal 5 5 2 2 8 3 2" xfId="22037" xr:uid="{10A5FB37-77EA-4271-8EA8-51E9FEFCE395}"/>
    <cellStyle name="Normal 5 5 2 2 8 4" xfId="16371" xr:uid="{9EE5A92E-77EA-4544-A2CD-1A6188350FBB}"/>
    <cellStyle name="Normal 5 5 2 2 9" xfId="5349" xr:uid="{141EAECA-CA83-4339-AB67-783AC0F0C1AB}"/>
    <cellStyle name="Normal 5 5 2 2 9 2" xfId="14648" xr:uid="{9FD627CF-5ACD-42F5-A83A-37F220194639}"/>
    <cellStyle name="Normal 5 5 2 3" xfId="1195" xr:uid="{00000000-0005-0000-0000-000071060000}"/>
    <cellStyle name="Normal 5 5 2 3 2" xfId="2808" xr:uid="{00000000-0005-0000-0000-000045070000}"/>
    <cellStyle name="Normal 5 5 2 3 2 2" xfId="3403" xr:uid="{00000000-0005-0000-0000-000046070000}"/>
    <cellStyle name="Normal 5 5 2 3 2 2 2" xfId="6460" xr:uid="{0E94E64F-DA8E-462B-A0AD-213059A35888}"/>
    <cellStyle name="Normal 5 5 2 3 2 2 2 2" xfId="27812" xr:uid="{53E02BFC-75AA-4874-A785-DB6306329D5B}"/>
    <cellStyle name="Normal 5 5 2 3 2 2 2 3" xfId="16029" xr:uid="{8DB3C3CA-6250-4251-8F5A-54DD04A575F8}"/>
    <cellStyle name="Normal 5 5 2 3 2 2 3" xfId="8482" xr:uid="{F60E9374-60EB-4CD0-BF3D-25BF61510848}"/>
    <cellStyle name="Normal 5 5 2 3 2 2 3 2" xfId="18862" xr:uid="{12B7C18D-4BB4-4A77-93A6-DB76E0496879}"/>
    <cellStyle name="Normal 5 5 2 3 2 2 4" xfId="11315" xr:uid="{F90D3A1A-CBE1-4691-BC16-C28722459F61}"/>
    <cellStyle name="Normal 5 5 2 3 2 2 4 2" xfId="21695" xr:uid="{CC58664D-2D50-455B-9893-3E24DFED6269}"/>
    <cellStyle name="Normal 5 5 2 3 2 2 5" xfId="23962" xr:uid="{6D2038FD-35E5-4C41-A8E3-88C4481B43AC}"/>
    <cellStyle name="Normal 5 5 2 3 2 2 6" xfId="13972" xr:uid="{F06C5421-9381-4EEA-BC1A-D91B49485E42}"/>
    <cellStyle name="Normal 5 5 2 3 2 3" xfId="4357" xr:uid="{DF391442-0F86-42A3-BB5A-C56DACB37174}"/>
    <cellStyle name="Normal 5 5 2 3 2 3 2" xfId="9128" xr:uid="{D6344311-8138-43CA-AF7B-5CBA192FF44C}"/>
    <cellStyle name="Normal 5 5 2 3 2 3 2 2" xfId="29171" xr:uid="{2A790C22-85A1-4413-87B7-1EF889C4D3DC}"/>
    <cellStyle name="Normal 5 5 2 3 2 3 2 3" xfId="19508" xr:uid="{67C25286-98AC-4787-826E-039D9F25AB1C}"/>
    <cellStyle name="Normal 5 5 2 3 2 3 3" xfId="11961" xr:uid="{DB176056-A70E-41F8-9C12-028E41C4528D}"/>
    <cellStyle name="Normal 5 5 2 3 2 3 3 2" xfId="22341" xr:uid="{D59AE9D9-970B-4E2C-87BC-E787ED0735CE}"/>
    <cellStyle name="Normal 5 5 2 3 2 3 4" xfId="24930" xr:uid="{4E06B9E5-64E3-4A8E-B09E-E067E712619F}"/>
    <cellStyle name="Normal 5 5 2 3 2 3 5" xfId="16675" xr:uid="{2B9A8F69-1ECA-41E3-BD61-796B23773C23}"/>
    <cellStyle name="Normal 5 5 2 3 2 4" xfId="6024" xr:uid="{FE446DA6-D06C-4DDB-A70B-A660F8B35E99}"/>
    <cellStyle name="Normal 5 5 2 3 2 4 2" xfId="28539" xr:uid="{4ADA7BED-3595-4230-9E32-77C96B340840}"/>
    <cellStyle name="Normal 5 5 2 3 2 4 3" xfId="15477" xr:uid="{922D9B3A-8BA9-4F2D-B188-27D4F991D461}"/>
    <cellStyle name="Normal 5 5 2 3 2 5" xfId="7930" xr:uid="{4A30BBEF-0CAE-4BE1-98FA-ED028CD2610C}"/>
    <cellStyle name="Normal 5 5 2 3 2 5 2" xfId="18310" xr:uid="{AD1F875A-F420-4F90-A14F-908D448EE071}"/>
    <cellStyle name="Normal 5 5 2 3 2 6" xfId="10763" xr:uid="{F29C2DCF-40EE-4411-B19B-1BF0F5270DDF}"/>
    <cellStyle name="Normal 5 5 2 3 2 6 2" xfId="21143" xr:uid="{E0EA8BB4-920A-485C-A97A-6971A878D407}"/>
    <cellStyle name="Normal 5 5 2 3 2 7" xfId="24710" xr:uid="{68A8C8ED-B556-4A33-8A4B-3798DE25C52A}"/>
    <cellStyle name="Normal 5 5 2 3 2 8" xfId="13272" xr:uid="{F2B9F6A5-3EFA-41E5-B301-1EBCC11EA36F}"/>
    <cellStyle name="Normal 5 5 2 3 3" xfId="2807" xr:uid="{00000000-0005-0000-0000-000047070000}"/>
    <cellStyle name="Normal 5 5 2 3 4" xfId="3404" xr:uid="{00000000-0005-0000-0000-000048070000}"/>
    <cellStyle name="Normal 5 5 2 3 4 2" xfId="4560" xr:uid="{0D7D5A7B-D219-43F7-814F-1DB6674AD56C}"/>
    <cellStyle name="Normal 5 5 2 3 4 2 2" xfId="9331" xr:uid="{532AA147-2732-466A-8BDC-3D39498BB9FC}"/>
    <cellStyle name="Normal 5 5 2 3 4 2 2 2" xfId="29306" xr:uid="{F2A23D7E-53B9-4A98-9A05-7D8C70CCEDE6}"/>
    <cellStyle name="Normal 5 5 2 3 4 2 2 3" xfId="19711" xr:uid="{7214BEDC-84AD-4F43-8C13-765C856447D5}"/>
    <cellStyle name="Normal 5 5 2 3 4 2 3" xfId="12164" xr:uid="{3C137FF7-E0D9-4A21-9156-761BE2A53BA8}"/>
    <cellStyle name="Normal 5 5 2 3 4 2 3 2" xfId="22544" xr:uid="{EAD0D8A6-6B3F-42CE-9BE8-939A31D1EF32}"/>
    <cellStyle name="Normal 5 5 2 3 4 2 4" xfId="24286" xr:uid="{3CFF6EAA-EDB0-499A-9796-7F66AB3210EC}"/>
    <cellStyle name="Normal 5 5 2 3 4 2 5" xfId="16878" xr:uid="{2D32F98B-B02E-4001-9DE0-3512A9204993}"/>
    <cellStyle name="Normal 5 5 2 3 4 3" xfId="6461" xr:uid="{2FB364DC-9F63-4378-A765-FFE26852EFA1}"/>
    <cellStyle name="Normal 5 5 2 3 4 3 2" xfId="28506" xr:uid="{E46FEC19-25A8-41D1-9E9E-F837B82D817F}"/>
    <cellStyle name="Normal 5 5 2 3 4 3 3" xfId="16030" xr:uid="{6B1741DC-DD47-4366-A77A-6C91FB96F7E8}"/>
    <cellStyle name="Normal 5 5 2 3 4 4" xfId="8483" xr:uid="{26F589C5-8AA2-46F8-8D30-0C3957415999}"/>
    <cellStyle name="Normal 5 5 2 3 4 4 2" xfId="18863" xr:uid="{C2F0E494-D165-447D-9C73-A07C3E213218}"/>
    <cellStyle name="Normal 5 5 2 3 4 5" xfId="11316" xr:uid="{F1100F0A-5524-485F-97EF-198837DD2B12}"/>
    <cellStyle name="Normal 5 5 2 3 4 5 2" xfId="21696" xr:uid="{C2512AFB-C13F-4200-BFD6-460666FE85D9}"/>
    <cellStyle name="Normal 5 5 2 3 4 6" xfId="25459" xr:uid="{39A89928-82E4-42AA-AACE-414D949F0D52}"/>
    <cellStyle name="Normal 5 5 2 3 4 7" xfId="13973" xr:uid="{B931D6F4-09D9-4878-AA4E-83C74FEEC357}"/>
    <cellStyle name="Normal 5 5 2 3 5" xfId="2602" xr:uid="{00000000-0005-0000-0000-000049070000}"/>
    <cellStyle name="Normal 5 5 2 3 5 2" xfId="5866" xr:uid="{8CA84A59-3D12-4140-B704-810F7F8BB9B5}"/>
    <cellStyle name="Normal 5 5 2 3 5 2 2" xfId="27677" xr:uid="{B34AA183-AF95-4421-BD12-6CA45FD1F7EC}"/>
    <cellStyle name="Normal 5 5 2 3 5 2 3" xfId="15273" xr:uid="{8D3D921D-3627-4DBB-8190-3285C2924F5C}"/>
    <cellStyle name="Normal 5 5 2 3 5 3" xfId="7726" xr:uid="{3683B3FC-E6CD-4740-9AA9-5A4F8BE774F9}"/>
    <cellStyle name="Normal 5 5 2 3 5 3 2" xfId="18106" xr:uid="{E734DFCF-DE69-49E3-B3CB-38185BB03C8F}"/>
    <cellStyle name="Normal 5 5 2 3 5 4" xfId="10559" xr:uid="{1C724209-78D5-484E-A28F-699333AF832B}"/>
    <cellStyle name="Normal 5 5 2 3 5 4 2" xfId="20939" xr:uid="{7E771965-5606-45B5-B080-F4AC3DA3A46B}"/>
    <cellStyle name="Normal 5 5 2 3 5 5" xfId="22950" xr:uid="{05A09500-D41E-4758-B579-BAC8258145FF}"/>
    <cellStyle name="Normal 5 5 2 3 5 6" xfId="12989" xr:uid="{2B788BB1-C6D6-4797-9F95-7985B9F54858}"/>
    <cellStyle name="Normal 5 5 2 3 6" xfId="29679" xr:uid="{97CDD6DB-E3BD-4C8B-B733-D86227385425}"/>
    <cellStyle name="Normal 5 5 2 4" xfId="1196" xr:uid="{00000000-0005-0000-0000-000072060000}"/>
    <cellStyle name="Normal 5 5 2 4 10" xfId="12614" xr:uid="{AED3A222-BE3F-43A8-A2CD-B3B6A7D3D31F}"/>
    <cellStyle name="Normal 5 5 2 4 2" xfId="2423" xr:uid="{00000000-0005-0000-0000-00004B070000}"/>
    <cellStyle name="Normal 5 5 2 4 2 2" xfId="2965" xr:uid="{00000000-0005-0000-0000-00004C070000}"/>
    <cellStyle name="Normal 5 5 2 4 2 2 2" xfId="6129" xr:uid="{B3F3E835-BA36-4B91-ACB6-07FE4F08BDFA}"/>
    <cellStyle name="Normal 5 5 2 4 2 2 2 2" xfId="28454" xr:uid="{9415BD04-6CBF-4AD5-925A-00197043B54D}"/>
    <cellStyle name="Normal 5 5 2 4 2 2 2 3" xfId="15607" xr:uid="{F82E2E44-F54D-4AE3-8704-A3D143665C0F}"/>
    <cellStyle name="Normal 5 5 2 4 2 2 3" xfId="8060" xr:uid="{D09C5622-EC48-4741-84A2-E66803103994}"/>
    <cellStyle name="Normal 5 5 2 4 2 2 3 2" xfId="18440" xr:uid="{376970FA-94EC-46ED-8FD2-69263C98A43F}"/>
    <cellStyle name="Normal 5 5 2 4 2 2 4" xfId="10893" xr:uid="{3E796100-E2F8-4174-82A4-99B0D96B7952}"/>
    <cellStyle name="Normal 5 5 2 4 2 2 4 2" xfId="21273" xr:uid="{0570EA1B-E07A-4F0D-A53F-E28CC566A038}"/>
    <cellStyle name="Normal 5 5 2 4 2 2 5" xfId="24657" xr:uid="{4DB03E19-2133-4F4A-8F72-10283576C025}"/>
    <cellStyle name="Normal 5 5 2 4 2 2 6" xfId="13470" xr:uid="{67250B66-8465-45F2-98BA-878749E54BD2}"/>
    <cellStyle name="Normal 5 5 2 4 2 3" xfId="5722" xr:uid="{44EF2934-2F80-47C0-9F33-1624D1649667}"/>
    <cellStyle name="Normal 5 5 2 4 2 3 2" xfId="27461" xr:uid="{7C929BAF-0485-40A0-AAFD-610B3F638FC8}"/>
    <cellStyle name="Normal 5 5 2 4 2 3 3" xfId="27182" xr:uid="{43ACC9D2-DA91-4B56-A4FB-F4488E58E4D4}"/>
    <cellStyle name="Normal 5 5 2 4 2 3 4" xfId="15096" xr:uid="{DA1AFAD7-ED03-45FD-82C0-FA804A0F63C8}"/>
    <cellStyle name="Normal 5 5 2 4 2 4" xfId="7549" xr:uid="{C5938237-BB39-457E-B136-B74CE64AC8EE}"/>
    <cellStyle name="Normal 5 5 2 4 2 4 2" xfId="28243" xr:uid="{C3A8557A-288D-40CB-8222-F57CCE20C34D}"/>
    <cellStyle name="Normal 5 5 2 4 2 4 3" xfId="17929" xr:uid="{065ED13D-6CFC-495C-AE7E-FE30859530A2}"/>
    <cellStyle name="Normal 5 5 2 4 2 5" xfId="10382" xr:uid="{9FC2122C-CA08-4247-8CD6-E1A221A8F818}"/>
    <cellStyle name="Normal 5 5 2 4 2 5 2" xfId="20762" xr:uid="{69806764-73CF-4D07-A782-39DD33E4AE43}"/>
    <cellStyle name="Normal 5 5 2 4 2 6" xfId="23771" xr:uid="{62729883-A282-4377-BD03-E0865EC4662F}"/>
    <cellStyle name="Normal 5 5 2 4 2 7" xfId="12772" xr:uid="{2A5C010A-51B8-4FC5-BC6F-64208D94E644}"/>
    <cellStyle name="Normal 5 5 2 4 3" xfId="2809" xr:uid="{00000000-0005-0000-0000-00004D070000}"/>
    <cellStyle name="Normal 5 5 2 4 3 2" xfId="6025" xr:uid="{FBE50FBE-3A2C-4A7D-88F9-5A6E0D77A724}"/>
    <cellStyle name="Normal 5 5 2 4 3 2 2" xfId="27870" xr:uid="{32C14809-69F7-4F3A-93CD-41800AE5CD54}"/>
    <cellStyle name="Normal 5 5 2 4 3 2 3" xfId="15478" xr:uid="{4C6DCDF4-F18D-4F3F-9976-324B24CBB7F6}"/>
    <cellStyle name="Normal 5 5 2 4 3 3" xfId="7931" xr:uid="{DB16F39B-ABC6-4E92-B34F-D70FA568089F}"/>
    <cellStyle name="Normal 5 5 2 4 3 3 2" xfId="18311" xr:uid="{BE68AA58-EBE5-4C97-936D-B092D26CD059}"/>
    <cellStyle name="Normal 5 5 2 4 3 4" xfId="10764" xr:uid="{FDB41842-2E59-4D59-99C5-80FBBF7FF983}"/>
    <cellStyle name="Normal 5 5 2 4 3 4 2" xfId="21144" xr:uid="{D18DB3D3-5D22-405E-93D5-0F4D155FF206}"/>
    <cellStyle name="Normal 5 5 2 4 3 5" xfId="25478" xr:uid="{83EE6245-E592-4831-9006-F21D196F58CC}"/>
    <cellStyle name="Normal 5 5 2 4 3 6" xfId="13273" xr:uid="{E5A40150-443A-4202-A762-0D460E5016B9}"/>
    <cellStyle name="Normal 5 5 2 4 4" xfId="2381" xr:uid="{00000000-0005-0000-0000-00004A070000}"/>
    <cellStyle name="Normal 5 5 2 4 4 2" xfId="7507" xr:uid="{FFDDCE91-1D08-43C2-934F-A882706053FB}"/>
    <cellStyle name="Normal 5 5 2 4 4 2 2" xfId="28634" xr:uid="{24930D2C-219D-4311-B392-9B6E8F098307}"/>
    <cellStyle name="Normal 5 5 2 4 4 2 3" xfId="17887" xr:uid="{8622FF66-B01B-4F1A-8F89-95BC46CC0386}"/>
    <cellStyle name="Normal 5 5 2 4 4 3" xfId="10340" xr:uid="{E90C3D35-6568-44B0-9985-3528F324CF10}"/>
    <cellStyle name="Normal 5 5 2 4 4 3 2" xfId="20720" xr:uid="{6F5A0F75-87B6-4F68-9D74-C2F4475F3C38}"/>
    <cellStyle name="Normal 5 5 2 4 4 4" xfId="23954" xr:uid="{B2D872B9-4242-48A8-8273-1F20FEDEB6E7}"/>
    <cellStyle name="Normal 5 5 2 4 4 5" xfId="15054" xr:uid="{138935BD-B8EE-4D60-B335-9F500E2C10C4}"/>
    <cellStyle name="Normal 5 5 2 4 5" xfId="4024" xr:uid="{671DDBE0-1E03-455F-BE11-51E48C0C8972}"/>
    <cellStyle name="Normal 5 5 2 4 5 2" xfId="8825" xr:uid="{B81C1E26-8004-4416-B432-D718C45A0979}"/>
    <cellStyle name="Normal 5 5 2 4 5 2 2" xfId="19205" xr:uid="{C70BC956-E42F-454D-B624-C6FCD21A8531}"/>
    <cellStyle name="Normal 5 5 2 4 5 3" xfId="11658" xr:uid="{2624B5EC-A761-408F-9526-438B9BA344BD}"/>
    <cellStyle name="Normal 5 5 2 4 5 3 2" xfId="22038" xr:uid="{BF0A99E9-F76A-41FC-8250-C321BA06386B}"/>
    <cellStyle name="Normal 5 5 2 4 5 4" xfId="25971" xr:uid="{7544DCCB-3EAA-45FC-BCB7-130CCA7CAECC}"/>
    <cellStyle name="Normal 5 5 2 4 5 5" xfId="16372" xr:uid="{8A667B9E-E4F8-443E-9D44-380166ACEB80}"/>
    <cellStyle name="Normal 5 5 2 4 6" xfId="5352" xr:uid="{A82351A2-39FF-417B-B3B0-9483C0F67AB8}"/>
    <cellStyle name="Normal 5 5 2 4 6 2" xfId="14651" xr:uid="{95FF415D-37D2-45D4-BF99-3FC362DD4F5C}"/>
    <cellStyle name="Normal 5 5 2 4 7" xfId="7104" xr:uid="{244CAE16-D26C-4590-AB54-46B9FAFCFA5B}"/>
    <cellStyle name="Normal 5 5 2 4 7 2" xfId="17484" xr:uid="{82989ACA-8AA6-404C-AD12-B4FA8B9BEFFF}"/>
    <cellStyle name="Normal 5 5 2 4 8" xfId="9937" xr:uid="{6EB0AB2B-3B8C-4C8A-B176-4EECBEBDD1DB}"/>
    <cellStyle name="Normal 5 5 2 4 8 2" xfId="20317" xr:uid="{FF0B0700-2C81-48D2-B3E7-97DDEB03F8F1}"/>
    <cellStyle name="Normal 5 5 2 4 9" xfId="22959" xr:uid="{C2B43556-5293-486B-81DB-B96B19651364}"/>
    <cellStyle name="Normal 5 5 2 5" xfId="1197" xr:uid="{00000000-0005-0000-0000-000073060000}"/>
    <cellStyle name="Normal 5 5 2 5 2" xfId="1198" xr:uid="{00000000-0005-0000-0000-000074060000}"/>
    <cellStyle name="Normal 5 5 2 5 2 2" xfId="7105" xr:uid="{97E7EDD7-21E0-4126-95E3-3D5BD3FF3425}"/>
    <cellStyle name="Normal 5 5 2 5 2 2 2" xfId="28449" xr:uid="{9C440D20-8335-4D3E-88FB-87C4C2F61B76}"/>
    <cellStyle name="Normal 5 5 2 5 2 2 3" xfId="28663" xr:uid="{5E38FB1F-1E9F-4190-8FC2-B039CB915A94}"/>
    <cellStyle name="Normal 5 5 2 5 2 2 4" xfId="17485" xr:uid="{937FDCC8-F30E-4761-A048-6556407477F4}"/>
    <cellStyle name="Normal 5 5 2 5 2 3" xfId="9938" xr:uid="{9CA1C17F-3392-45DB-B2DA-0490BDC17265}"/>
    <cellStyle name="Normal 5 5 2 5 2 3 2" xfId="29433" xr:uid="{E3E74FB9-EC5A-437C-8C55-0A8160E9C3AE}"/>
    <cellStyle name="Normal 5 5 2 5 2 3 3" xfId="20318" xr:uid="{B4EABE79-2C23-4200-92C3-772C5DD0F6FE}"/>
    <cellStyle name="Normal 5 5 2 5 2 4" xfId="23354" xr:uid="{EDD01117-1EC6-4A4C-8E8E-423BA0D6A18F}"/>
    <cellStyle name="Normal 5 5 2 5 2 5" xfId="14652" xr:uid="{4D88578B-E63F-48DA-ABF5-4353C5517A4B}"/>
    <cellStyle name="Normal 5 5 2 5 3" xfId="25917" xr:uid="{03506BAC-CF3B-4C18-AC04-9342DA125D85}"/>
    <cellStyle name="Normal 5 5 2 5 4" xfId="26440" xr:uid="{4E93CD67-1F3F-481C-A7B7-34C0833E5964}"/>
    <cellStyle name="Normal 5 5 2 6" xfId="1199" xr:uid="{00000000-0005-0000-0000-000075060000}"/>
    <cellStyle name="Normal 5 5 2 6 2" xfId="4561" xr:uid="{8276A7AA-FCB1-47CA-A2FC-9B2BCF877972}"/>
    <cellStyle name="Normal 5 5 2 6 2 2" xfId="9332" xr:uid="{26B080D8-BD5E-4EB4-B4AD-CA46C053269B}"/>
    <cellStyle name="Normal 5 5 2 6 2 2 2" xfId="29307" xr:uid="{89DA6ECB-CA1B-4528-A6EE-61F83A43E277}"/>
    <cellStyle name="Normal 5 5 2 6 2 2 3" xfId="19712" xr:uid="{E48EA0F4-AEE7-47B7-B745-03148457C410}"/>
    <cellStyle name="Normal 5 5 2 6 2 3" xfId="12165" xr:uid="{B02950FD-D99E-4032-8B6D-C1E52231EBBE}"/>
    <cellStyle name="Normal 5 5 2 6 2 3 2" xfId="22545" xr:uid="{D95FF548-C712-4EDA-87D3-4349A22F88AE}"/>
    <cellStyle name="Normal 5 5 2 6 2 4" xfId="25714" xr:uid="{84929477-A5FB-4928-8C8D-294C583229ED}"/>
    <cellStyle name="Normal 5 5 2 6 2 5" xfId="16879" xr:uid="{C6F78005-0801-42E2-8376-0D908C22C004}"/>
    <cellStyle name="Normal 5 5 2 6 3" xfId="5353" xr:uid="{48A05F60-D4F2-4B83-B613-2CBC6165E5E1}"/>
    <cellStyle name="Normal 5 5 2 6 3 2" xfId="24891" xr:uid="{0D175454-90D3-4CCA-9686-E97CDB9F5A71}"/>
    <cellStyle name="Normal 5 5 2 6 3 3" xfId="26259" xr:uid="{4269AF45-0528-4BA6-927E-86318ACA96EF}"/>
    <cellStyle name="Normal 5 5 2 6 3 4" xfId="14653" xr:uid="{156AF628-997C-400E-9E3F-57A7B7BF5540}"/>
    <cellStyle name="Normal 5 5 2 6 4" xfId="7106" xr:uid="{0E8AAE1D-A365-43C3-B203-FC032C2FE87E}"/>
    <cellStyle name="Normal 5 5 2 6 4 2" xfId="23399" xr:uid="{E108A015-D190-4F73-A0FD-23706EB998F0}"/>
    <cellStyle name="Normal 5 5 2 6 4 3" xfId="26895" xr:uid="{8EC1E2B5-2905-4409-94C2-CBDDCF0CA440}"/>
    <cellStyle name="Normal 5 5 2 6 4 4" xfId="17486" xr:uid="{3CE4B350-E43D-4D98-B40C-ECB2F93E90D8}"/>
    <cellStyle name="Normal 5 5 2 6 5" xfId="9939" xr:uid="{F113A67F-F1DD-404B-B548-F58CC9F81B59}"/>
    <cellStyle name="Normal 5 5 2 6 5 2" xfId="29434" xr:uid="{2FBE9848-5F1D-494C-84D3-0A9E19001BDA}"/>
    <cellStyle name="Normal 5 5 2 6 5 3" xfId="20319" xr:uid="{1CA482B6-D8C4-4700-A7A8-C4E1FC788323}"/>
    <cellStyle name="Normal 5 5 2 6 6" xfId="24375" xr:uid="{807D5AF4-B7E8-4DCD-8E55-EFD02053F92B}"/>
    <cellStyle name="Normal 5 5 2 6 7" xfId="13974" xr:uid="{F0460784-2F26-41EE-A4DE-BBD8C6CFE42B}"/>
    <cellStyle name="Normal 5 5 2 7" xfId="1200" xr:uid="{00000000-0005-0000-0000-000076060000}"/>
    <cellStyle name="Normal 5 5 2 7 2" xfId="2499" xr:uid="{00000000-0005-0000-0000-000050070000}"/>
    <cellStyle name="Normal 5 5 2 7 2 2" xfId="7623" xr:uid="{F6DD768C-D942-44DD-8091-01DABA0D6258}"/>
    <cellStyle name="Normal 5 5 2 7 2 2 2" xfId="18003" xr:uid="{90D7B603-8C02-4E3A-BF09-F12C3E8CF518}"/>
    <cellStyle name="Normal 5 5 2 7 2 3" xfId="10456" xr:uid="{5235CB24-28B3-40B9-ABD0-15133B835454}"/>
    <cellStyle name="Normal 5 5 2 7 2 3 2" xfId="20836" xr:uid="{5E4DF5BD-93A5-4C49-8A6F-7A526D59B968}"/>
    <cellStyle name="Normal 5 5 2 7 2 4" xfId="26900" xr:uid="{DD12FBF8-136E-4165-B3E5-887D9666185B}"/>
    <cellStyle name="Normal 5 5 2 7 2 5" xfId="15170" xr:uid="{DA4640D9-0BBA-4F23-83D5-D34CF3C3C93A}"/>
    <cellStyle name="Normal 5 5 2 7 3" xfId="2045" xr:uid="{00000000-0005-0000-0000-000076060000}"/>
    <cellStyle name="Normal 5 5 2 7 4" xfId="5354" xr:uid="{F5340E53-A44D-4D2F-8268-301B091803A6}"/>
    <cellStyle name="Normal 5 5 2 7 4 2" xfId="29745" xr:uid="{292C7506-2051-4783-9A25-16674A0F4704}"/>
    <cellStyle name="Normal 5 5 2 7 5" xfId="23654" xr:uid="{93B7D103-7087-4DB4-9D26-26B54F67F15C}"/>
    <cellStyle name="Normal 5 5 2 7 6" xfId="12886" xr:uid="{8BDE6A8E-2D51-4457-B797-A8744BEBBFE7}"/>
    <cellStyle name="Normal 5 5 2 8" xfId="2193" xr:uid="{00000000-0005-0000-0000-000036070000}"/>
    <cellStyle name="Normal 5 5 2 8 2" xfId="7319" xr:uid="{0B26B70C-4DCF-4138-82A2-9510C55056CD}"/>
    <cellStyle name="Normal 5 5 2 8 2 2" xfId="27814" xr:uid="{E268D4D9-8759-4BBE-813E-EC462AB9B798}"/>
    <cellStyle name="Normal 5 5 2 8 2 3" xfId="17699" xr:uid="{E00D0AF2-A52D-4FA2-B48A-62B32F6E3F31}"/>
    <cellStyle name="Normal 5 5 2 8 3" xfId="10152" xr:uid="{A8CF45FA-E702-4ABE-96E7-CB68EABB0CE0}"/>
    <cellStyle name="Normal 5 5 2 8 3 2" xfId="20532" xr:uid="{7CF810AE-1252-45AF-9684-D485DE33027F}"/>
    <cellStyle name="Normal 5 5 2 8 4" xfId="22658" xr:uid="{DE67F111-557B-4B89-AD5E-298F50D38034}"/>
    <cellStyle name="Normal 5 5 2 8 5" xfId="14866" xr:uid="{127FABBD-2796-4667-BEAC-DB9CE5AFA8A4}"/>
    <cellStyle name="Normal 5 5 2 9" xfId="23845" xr:uid="{40AEA223-EE62-4E81-96A5-CE8A1908C6D7}"/>
    <cellStyle name="Normal 5 5 2 9 2" xfId="27745" xr:uid="{33B68088-4913-4D7D-813C-D3BC979A5584}"/>
    <cellStyle name="Normal 5 5 20" xfId="12401" xr:uid="{920A1E59-9943-4B33-9F4E-A937B5EE0288}"/>
    <cellStyle name="Normal 5 5 21" xfId="29834" xr:uid="{B3E1E0EF-7306-41CF-9823-2647A17B861C}"/>
    <cellStyle name="Normal 5 5 21 2" xfId="31502" xr:uid="{4413B3F3-F116-425E-B3FC-2126AAE6FA06}"/>
    <cellStyle name="Normal 5 5 22" xfId="29979" xr:uid="{D67E6B79-0BB9-41EF-9496-F362FC77F6A8}"/>
    <cellStyle name="Normal 5 5 23" xfId="30142" xr:uid="{E141DD7A-B371-4E36-AC36-3D3BBD6F49D4}"/>
    <cellStyle name="Normal 5 5 3" xfId="1201" xr:uid="{00000000-0005-0000-0000-000077060000}"/>
    <cellStyle name="Normal 5 5 3 10" xfId="5355" xr:uid="{456F42B0-FDC7-4AC1-BF57-5FBB34825683}"/>
    <cellStyle name="Normal 5 5 3 10 2" xfId="14654" xr:uid="{441A91CA-3B39-4BA2-AA58-911CFE58C0A5}"/>
    <cellStyle name="Normal 5 5 3 11" xfId="7107" xr:uid="{EF7E2884-25DF-4A8A-A804-658FBB21938B}"/>
    <cellStyle name="Normal 5 5 3 11 2" xfId="17487" xr:uid="{F824BE7B-647E-4157-8A69-ED1C21686BC8}"/>
    <cellStyle name="Normal 5 5 3 12" xfId="9940" xr:uid="{B34500C8-B836-41E2-AD32-424C131619F8}"/>
    <cellStyle name="Normal 5 5 3 12 2" xfId="20320" xr:uid="{733F732C-4E98-48F5-B6C2-9689D3022AB3}"/>
    <cellStyle name="Normal 5 5 3 13" xfId="22725" xr:uid="{89692063-D300-45F6-B4DC-8E88388DEB01}"/>
    <cellStyle name="Normal 5 5 3 14" xfId="12461" xr:uid="{562B8F56-0E4A-4E6C-8539-89AD4E39A53D}"/>
    <cellStyle name="Normal 5 5 3 2" xfId="1202" xr:uid="{00000000-0005-0000-0000-000078060000}"/>
    <cellStyle name="Normal 5 5 3 2 10" xfId="9941" xr:uid="{DE90DB23-472F-4DC9-A5D2-E5919C07C289}"/>
    <cellStyle name="Normal 5 5 3 2 10 2" xfId="20321" xr:uid="{C4791485-6491-4A49-966F-A1C9A5D60886}"/>
    <cellStyle name="Normal 5 5 3 2 11" xfId="25057" xr:uid="{9A9F5825-F7A1-40C8-884A-0810AB39EC49}"/>
    <cellStyle name="Normal 5 5 3 2 12" xfId="12615" xr:uid="{7B3EAB81-9AA6-45ED-BF74-895E9A45F7DD}"/>
    <cellStyle name="Normal 5 5 3 2 2" xfId="1203" xr:uid="{00000000-0005-0000-0000-000079060000}"/>
    <cellStyle name="Normal 5 5 3 2 2 2" xfId="3406" xr:uid="{00000000-0005-0000-0000-000054070000}"/>
    <cellStyle name="Normal 5 5 3 2 2 2 2" xfId="6463" xr:uid="{E7480105-5EAA-4C05-A2ED-3E56FF7B07CA}"/>
    <cellStyle name="Normal 5 5 3 2 2 2 2 2" xfId="23388" xr:uid="{6579C5EA-03C2-4905-B2BA-7833C0650A2B}"/>
    <cellStyle name="Normal 5 5 3 2 2 2 2 3" xfId="26319" xr:uid="{37963100-8C4D-410D-B498-49A715F12F1D}"/>
    <cellStyle name="Normal 5 5 3 2 2 2 2 4" xfId="16032" xr:uid="{FC7CE297-E9C4-4E8A-B384-05A6F590E174}"/>
    <cellStyle name="Normal 5 5 3 2 2 2 3" xfId="8485" xr:uid="{9AF4C769-BD12-40D0-B2E5-0DC6FE7BE2AF}"/>
    <cellStyle name="Normal 5 5 3 2 2 2 3 2" xfId="28926" xr:uid="{ACC4B4DE-6F13-48E4-A7C2-ECE1897621B6}"/>
    <cellStyle name="Normal 5 5 3 2 2 2 3 3" xfId="18865" xr:uid="{84DAEF44-DD59-4291-8A39-7AFA1E1F2D1F}"/>
    <cellStyle name="Normal 5 5 3 2 2 2 4" xfId="11318" xr:uid="{567F539D-50B3-4A0A-B7FC-FF3B4D65DA84}"/>
    <cellStyle name="Normal 5 5 3 2 2 2 4 2" xfId="21698" xr:uid="{0EEA066B-8DEF-4345-9D16-51A79A369543}"/>
    <cellStyle name="Normal 5 5 3 2 2 2 5" xfId="24616" xr:uid="{1CE574AF-A5D1-4C5D-BB44-1EC9C5DC51BF}"/>
    <cellStyle name="Normal 5 5 3 2 2 2 6" xfId="13976" xr:uid="{3FFD0F32-1A53-44CA-AC5C-BAB75559B350}"/>
    <cellStyle name="Normal 5 5 3 2 2 3" xfId="4358" xr:uid="{FB5DED6F-4E9F-4956-9132-D1667660322F}"/>
    <cellStyle name="Normal 5 5 3 2 2 3 2" xfId="9129" xr:uid="{0336DB82-CC40-493F-BC7E-EE05B074DF04}"/>
    <cellStyle name="Normal 5 5 3 2 2 3 2 2" xfId="29172" xr:uid="{E0FFC622-6B59-4190-9CE5-A67BE75EC397}"/>
    <cellStyle name="Normal 5 5 3 2 2 3 2 3" xfId="19509" xr:uid="{1C958440-B193-46F0-A017-757FDC6D7615}"/>
    <cellStyle name="Normal 5 5 3 2 2 3 3" xfId="11962" xr:uid="{977EA646-38CD-4B57-97EF-3A5979880242}"/>
    <cellStyle name="Normal 5 5 3 2 2 3 3 2" xfId="22342" xr:uid="{25360484-7FFB-4510-BF26-7D34387ACCB5}"/>
    <cellStyle name="Normal 5 5 3 2 2 3 4" xfId="24249" xr:uid="{3C11B2F3-CF59-4548-92C9-65A7D46AECD7}"/>
    <cellStyle name="Normal 5 5 3 2 2 3 5" xfId="16676" xr:uid="{AAEE34BC-3EED-400E-9F06-1A306FDEEFE9}"/>
    <cellStyle name="Normal 5 5 3 2 2 4" xfId="5357" xr:uid="{E10F6EAE-CF96-47EC-B8B5-09B95CEA86F6}"/>
    <cellStyle name="Normal 5 5 3 2 2 4 2" xfId="26891" xr:uid="{FE0D6A30-EF25-4AEA-A92B-62AD33F5EAF6}"/>
    <cellStyle name="Normal 5 5 3 2 2 4 3" xfId="14656" xr:uid="{4E45BEFB-570F-4186-A416-D136D8E352AF}"/>
    <cellStyle name="Normal 5 5 3 2 2 5" xfId="7109" xr:uid="{C94BB74C-3A91-4292-AA77-C57413BB2FFE}"/>
    <cellStyle name="Normal 5 5 3 2 2 5 2" xfId="17489" xr:uid="{474CB33B-EC55-474B-9E3B-BFA82AE27779}"/>
    <cellStyle name="Normal 5 5 3 2 2 6" xfId="9942" xr:uid="{CFB9ED34-5A32-41DC-808D-9A6C8D0576CF}"/>
    <cellStyle name="Normal 5 5 3 2 2 6 2" xfId="20322" xr:uid="{7AFC8DCF-448E-4800-A6DD-E5A62B69C8AE}"/>
    <cellStyle name="Normal 5 5 3 2 2 7" xfId="24646" xr:uid="{2D341095-51DB-4549-888B-C2BF367FF458}"/>
    <cellStyle name="Normal 5 5 3 2 2 8" xfId="13275" xr:uid="{7C41A364-1F94-4A9A-8BC8-166C83688172}"/>
    <cellStyle name="Normal 5 5 3 2 3" xfId="3407" xr:uid="{00000000-0005-0000-0000-000055070000}"/>
    <cellStyle name="Normal 5 5 3 2 3 2" xfId="4562" xr:uid="{96C5086D-015E-4FAE-9905-A72298283C56}"/>
    <cellStyle name="Normal 5 5 3 2 3 2 2" xfId="9333" xr:uid="{67E26A36-11AE-4A29-8511-D1CF7B1017E6}"/>
    <cellStyle name="Normal 5 5 3 2 3 2 2 2" xfId="29308" xr:uid="{2301B72B-D34C-4C94-9787-19E5D499C880}"/>
    <cellStyle name="Normal 5 5 3 2 3 2 2 3" xfId="19713" xr:uid="{2513DD0D-2A90-4E3B-9FE3-97B1F64D3174}"/>
    <cellStyle name="Normal 5 5 3 2 3 2 3" xfId="12166" xr:uid="{C7F55786-F651-4090-BA9C-72238A0A79C0}"/>
    <cellStyle name="Normal 5 5 3 2 3 2 3 2" xfId="22546" xr:uid="{FA770A09-E417-4A45-86FE-82BDF0AA233D}"/>
    <cellStyle name="Normal 5 5 3 2 3 2 4" xfId="24810" xr:uid="{36D9B331-E89F-46A9-99B5-FF97382973F6}"/>
    <cellStyle name="Normal 5 5 3 2 3 2 5" xfId="16880" xr:uid="{66C7D573-8EE2-4B17-845F-1DABAE8BC7DD}"/>
    <cellStyle name="Normal 5 5 3 2 3 3" xfId="6464" xr:uid="{1FD35532-369E-4AB3-840A-ACBF909A72A5}"/>
    <cellStyle name="Normal 5 5 3 2 3 3 2" xfId="28193" xr:uid="{D30C6959-5345-430D-A752-898148BB14ED}"/>
    <cellStyle name="Normal 5 5 3 2 3 3 3" xfId="16033" xr:uid="{93C0DC4A-6DAE-4861-813F-86425C4D2025}"/>
    <cellStyle name="Normal 5 5 3 2 3 4" xfId="8486" xr:uid="{A5530E9A-0D96-4F24-9A3F-88C8525EC9AF}"/>
    <cellStyle name="Normal 5 5 3 2 3 4 2" xfId="18866" xr:uid="{279A18D5-39D6-414C-B5B5-55E7F5E3688E}"/>
    <cellStyle name="Normal 5 5 3 2 3 5" xfId="11319" xr:uid="{D37DD499-B0E1-442A-AD0D-311E6BF658C2}"/>
    <cellStyle name="Normal 5 5 3 2 3 5 2" xfId="21699" xr:uid="{6B4B354C-1C40-44F3-981F-BC84D7E29FDD}"/>
    <cellStyle name="Normal 5 5 3 2 3 6" xfId="24836" xr:uid="{B0830052-57BF-4E18-AD30-41EFB42E6411}"/>
    <cellStyle name="Normal 5 5 3 2 3 7" xfId="13977" xr:uid="{0FA613A5-4C8A-4372-A92D-3ADFD3F5309B}"/>
    <cellStyle name="Normal 5 5 3 2 4" xfId="3405" xr:uid="{00000000-0005-0000-0000-000056070000}"/>
    <cellStyle name="Normal 5 5 3 2 4 2" xfId="6462" xr:uid="{6AD0319A-2B02-4F43-A7CA-CF1F5D66F6C6}"/>
    <cellStyle name="Normal 5 5 3 2 4 2 2" xfId="26311" xr:uid="{64FC0928-0880-4F12-910D-F8409AED13C7}"/>
    <cellStyle name="Normal 5 5 3 2 4 2 3" xfId="16031" xr:uid="{B7FFE440-985B-4DDE-BE9D-5B472ED89F58}"/>
    <cellStyle name="Normal 5 5 3 2 4 3" xfId="8484" xr:uid="{A69A791C-AB5B-4926-A7BE-B01584419CC5}"/>
    <cellStyle name="Normal 5 5 3 2 4 3 2" xfId="18864" xr:uid="{5CAB69D4-3924-43E2-AAD0-4D6D537F719E}"/>
    <cellStyle name="Normal 5 5 3 2 4 4" xfId="11317" xr:uid="{A5E9B1CF-1A40-498B-86E6-A7DECA86D90F}"/>
    <cellStyle name="Normal 5 5 3 2 4 4 2" xfId="21697" xr:uid="{DA84A1A8-FF62-425D-8C74-9ED688C7B60E}"/>
    <cellStyle name="Normal 5 5 3 2 4 5" xfId="22942" xr:uid="{7551C835-94D9-4F61-A96C-043AFA60FC17}"/>
    <cellStyle name="Normal 5 5 3 2 4 6" xfId="13975" xr:uid="{03F6B80B-08D9-42D3-9DAB-61F864FAB0AE}"/>
    <cellStyle name="Normal 5 5 3 2 5" xfId="2536" xr:uid="{00000000-0005-0000-0000-000057070000}"/>
    <cellStyle name="Normal 5 5 3 2 5 2" xfId="5809" xr:uid="{500B84B4-4BD6-40EC-B25F-D91D2E1043D4}"/>
    <cellStyle name="Normal 5 5 3 2 5 2 2" xfId="26670" xr:uid="{E6D078C9-632B-43F1-A3AC-B26C6B25179A}"/>
    <cellStyle name="Normal 5 5 3 2 5 2 3" xfId="15207" xr:uid="{41FF0603-86C9-4377-B7A6-C58C594710EF}"/>
    <cellStyle name="Normal 5 5 3 2 5 3" xfId="7660" xr:uid="{80C12635-07E8-47F0-B942-36FDC8730632}"/>
    <cellStyle name="Normal 5 5 3 2 5 3 2" xfId="18040" xr:uid="{2C2326AA-B804-4D76-8EE4-123E77EB0105}"/>
    <cellStyle name="Normal 5 5 3 2 5 4" xfId="10493" xr:uid="{4FF09B1C-BF97-42E2-83B5-164182CBFD53}"/>
    <cellStyle name="Normal 5 5 3 2 5 4 2" xfId="20873" xr:uid="{EA39CCBD-998A-439C-AE02-AA411518653E}"/>
    <cellStyle name="Normal 5 5 3 2 5 5" xfId="25349" xr:uid="{59804BE7-6A98-4DB5-B089-960749C03A29}"/>
    <cellStyle name="Normal 5 5 3 2 5 6" xfId="12923" xr:uid="{868AAC3C-8BDE-441D-89CD-5C0006590111}"/>
    <cellStyle name="Normal 5 5 3 2 6" xfId="2382" xr:uid="{00000000-0005-0000-0000-000052070000}"/>
    <cellStyle name="Normal 5 5 3 2 6 2" xfId="7508" xr:uid="{3B6FD838-14E4-47AD-997E-3E4DFF3F2F0B}"/>
    <cellStyle name="Normal 5 5 3 2 6 2 2" xfId="17888" xr:uid="{FF39B6F9-D48C-47CA-9CE1-CD39F3ADAACE}"/>
    <cellStyle name="Normal 5 5 3 2 6 3" xfId="10341" xr:uid="{888701D3-A9B4-48AA-A63C-F78B98915BC4}"/>
    <cellStyle name="Normal 5 5 3 2 6 3 2" xfId="20721" xr:uid="{61EF9B68-5ECC-450A-8272-4F37A8E36E5B}"/>
    <cellStyle name="Normal 5 5 3 2 6 4" xfId="24280" xr:uid="{C27F0CDF-44CB-474F-A9F5-0AC3000892C5}"/>
    <cellStyle name="Normal 5 5 3 2 6 5" xfId="15055" xr:uid="{392F7F30-BB58-4266-A5F3-C322E9BBC5D2}"/>
    <cellStyle name="Normal 5 5 3 2 7" xfId="4026" xr:uid="{63312030-2A9C-4663-932E-5577FE4A2569}"/>
    <cellStyle name="Normal 5 5 3 2 7 2" xfId="8827" xr:uid="{0FF64E3B-7133-4B9C-B3AF-E9854E5E05A5}"/>
    <cellStyle name="Normal 5 5 3 2 7 2 2" xfId="19207" xr:uid="{2CD57BE4-4EAA-4E3F-8BA7-646E49DAF5E0}"/>
    <cellStyle name="Normal 5 5 3 2 7 3" xfId="11660" xr:uid="{0DC6D395-C61F-4D15-8A33-FA21F2E580ED}"/>
    <cellStyle name="Normal 5 5 3 2 7 3 2" xfId="22040" xr:uid="{681AE0DD-A4E1-4F91-A10A-910FADDFFA77}"/>
    <cellStyle name="Normal 5 5 3 2 7 4" xfId="16374" xr:uid="{F4204DCC-0442-4B9C-882A-849C449A92F8}"/>
    <cellStyle name="Normal 5 5 3 2 8" xfId="5356" xr:uid="{04CE837C-8658-4066-93F6-8BAC67C35461}"/>
    <cellStyle name="Normal 5 5 3 2 8 2" xfId="14655" xr:uid="{877BA591-1D54-445F-B6E7-C9D19D52FCAB}"/>
    <cellStyle name="Normal 5 5 3 2 9" xfId="7108" xr:uid="{3970AA2A-4BDF-44C1-951A-08748FE8E826}"/>
    <cellStyle name="Normal 5 5 3 2 9 2" xfId="17488" xr:uid="{FC64B509-F614-45BC-9717-832CCDFFAD55}"/>
    <cellStyle name="Normal 5 5 3 3" xfId="1204" xr:uid="{00000000-0005-0000-0000-00007A060000}"/>
    <cellStyle name="Normal 5 5 3 3 2" xfId="1205" xr:uid="{00000000-0005-0000-0000-00007B060000}"/>
    <cellStyle name="Normal 5 5 3 3 2 2" xfId="1206" xr:uid="{00000000-0005-0000-0000-00007C060000}"/>
    <cellStyle name="Normal 5 5 3 3 2 2 2" xfId="3410" xr:uid="{00000000-0005-0000-0000-00005A070000}"/>
    <cellStyle name="Normal 5 5 3 3 2 2 2 2" xfId="8488" xr:uid="{3F5165A9-AE88-4D28-AF3C-AED347BCFFE9}"/>
    <cellStyle name="Normal 5 5 3 3 2 2 2 2 2" xfId="28928" xr:uid="{6751F41C-4C44-4B0C-8678-7FF823FECD9C}"/>
    <cellStyle name="Normal 5 5 3 3 2 2 2 2 3" xfId="18868" xr:uid="{0C46DD60-AE4E-4BF0-AD41-59BAB98E9C0B}"/>
    <cellStyle name="Normal 5 5 3 3 2 2 2 3" xfId="11321" xr:uid="{BA7B3DAF-AF81-4F6F-9E4C-BDEDD61C0C31}"/>
    <cellStyle name="Normal 5 5 3 3 2 2 2 3 2" xfId="21701" xr:uid="{512EC35C-8D3B-4E53-995B-0B2E4FCBBB3A}"/>
    <cellStyle name="Normal 5 5 3 3 2 2 2 4" xfId="25099" xr:uid="{B2F1F5AD-ED06-46F0-8FF2-329BAD71BA85}"/>
    <cellStyle name="Normal 5 5 3 3 2 2 2 5" xfId="16035" xr:uid="{C290D445-434F-4158-A64A-B616690A1D18}"/>
    <cellStyle name="Normal 5 5 3 3 2 2 3" xfId="3654" xr:uid="{00000000-0005-0000-0000-00007C060000}"/>
    <cellStyle name="Normal 5 5 3 3 2 2 3 2" xfId="27559" xr:uid="{D7A76E9D-6CD1-4529-BB3E-38008977B488}"/>
    <cellStyle name="Normal 5 5 3 3 2 2 3 3" xfId="27323" xr:uid="{1B2B0B57-551B-4195-B3B1-1771B2582615}"/>
    <cellStyle name="Normal 5 5 3 3 2 2 4" xfId="5358" xr:uid="{0E1F81C9-C0B4-4BD4-BB16-0591CD67C286}"/>
    <cellStyle name="Normal 5 5 3 3 2 2 4 2" xfId="29784" xr:uid="{89E00D79-3211-4205-9817-0EE04526993D}"/>
    <cellStyle name="Normal 5 5 3 3 2 2 5" xfId="24694" xr:uid="{E22B5C30-2C6B-4970-B1C3-452F3FFF52A1}"/>
    <cellStyle name="Normal 5 5 3 3 2 2 6" xfId="13979" xr:uid="{C3649F74-66E1-4FD0-90AD-33DFA58BD1ED}"/>
    <cellStyle name="Normal 5 5 3 3 2 3" xfId="3409" xr:uid="{00000000-0005-0000-0000-00005B070000}"/>
    <cellStyle name="Normal 5 5 3 3 2 3 2" xfId="30086" xr:uid="{8D83AA04-EFB8-4DBE-9F2D-CA04908BDD15}"/>
    <cellStyle name="Normal 5 5 3 3 2 4" xfId="2811" xr:uid="{00000000-0005-0000-0000-000059070000}"/>
    <cellStyle name="Normal 5 5 3 3 2 4 2" xfId="7933" xr:uid="{A73E06E4-52C6-41C2-A9DE-1360A8EF2073}"/>
    <cellStyle name="Normal 5 5 3 3 2 4 2 2" xfId="25982" xr:uid="{9746B4BB-23E3-4AB4-8C1E-54E016B185AE}"/>
    <cellStyle name="Normal 5 5 3 3 2 4 2 3" xfId="18313" xr:uid="{F60611D6-D7F6-4476-BF99-83546C07164C}"/>
    <cellStyle name="Normal 5 5 3 3 2 4 3" xfId="10766" xr:uid="{5ECCC314-0298-4800-89E5-E4554EF43160}"/>
    <cellStyle name="Normal 5 5 3 3 2 4 3 2" xfId="21146" xr:uid="{F634E57E-2ACB-4738-9EA3-6F08060C9F6A}"/>
    <cellStyle name="Normal 5 5 3 3 2 4 4" xfId="23714" xr:uid="{422C99EC-FA0C-4883-8C15-FBAB8AB12BDA}"/>
    <cellStyle name="Normal 5 5 3 3 2 4 5" xfId="15480" xr:uid="{EDDED4B6-C1B4-4E35-A1C8-B2F304C8BD40}"/>
    <cellStyle name="Normal 5 5 3 3 2 5" xfId="3745" xr:uid="{00000000-0005-0000-0000-0000E2050000}"/>
    <cellStyle name="Normal 5 5 3 3 2 5 2" xfId="3789" xr:uid="{52779A0D-A5E8-4205-873C-EAFFBE836AE9}"/>
    <cellStyle name="Normal 5 5 3 3 2 5 2 2" xfId="29831" xr:uid="{269F8BD8-3951-442C-8C12-5034B99EF9C4}"/>
    <cellStyle name="Normal 5 5 3 3 2 5 3" xfId="22723" xr:uid="{5EC33E70-0B4D-40F0-A6E8-EF4A4475260D}"/>
    <cellStyle name="Normal 5 5 3 3 2 5 3 2" xfId="30092" xr:uid="{B5B6AB49-98AB-441B-87F7-DD685D6798A1}"/>
    <cellStyle name="Normal 5 5 3 3 2 5 4" xfId="23446" xr:uid="{8571319B-7759-4A87-B13E-0C7FEACCE3F9}"/>
    <cellStyle name="Normal 5 5 3 3 2 5 5" xfId="30269" xr:uid="{B88538FC-C621-4360-9D4C-DD3260457648}"/>
    <cellStyle name="Normal 5 5 3 3 2 5 5 2" xfId="31412" xr:uid="{7481AEF4-D030-4595-AF6D-9244C28EA76D}"/>
    <cellStyle name="Normal 5 5 3 3 2 5 6" xfId="31609" xr:uid="{2D73DF79-C0A1-492B-ABB8-D5521DD43C2A}"/>
    <cellStyle name="Normal 5 5 3 3 2 6" xfId="23173" xr:uid="{585B73B8-12BC-44A6-82F7-7D9C4E64E545}"/>
    <cellStyle name="Normal 5 5 3 3 2 6 2" xfId="31148" xr:uid="{D3D0E1A9-FBCA-47EC-9550-3A4C6C30E266}"/>
    <cellStyle name="Normal 5 5 3 3 2 6 3" xfId="30911" xr:uid="{B08B4DCA-5980-4F0C-A577-2BB26932546B}"/>
    <cellStyle name="Normal 5 5 3 3 2 7" xfId="13276" xr:uid="{60854C4E-F5E6-4B50-AA94-02CF9A79D755}"/>
    <cellStyle name="Normal 5 5 3 3 2 8" xfId="30924" xr:uid="{29076549-2AA4-4007-80EA-D67AC2CC5802}"/>
    <cellStyle name="Normal 5 5 3 3 3" xfId="1207" xr:uid="{00000000-0005-0000-0000-00007D060000}"/>
    <cellStyle name="Normal 5 5 3 3 3 2" xfId="3411" xr:uid="{00000000-0005-0000-0000-00005C070000}"/>
    <cellStyle name="Normal 5 5 3 3 3 2 2" xfId="8489" xr:uid="{8CE330F0-3265-4F2B-AB02-47DD44B05B5A}"/>
    <cellStyle name="Normal 5 5 3 3 3 2 2 2" xfId="28929" xr:uid="{F1B2B5CC-612B-46F9-9E9B-A15690CC029B}"/>
    <cellStyle name="Normal 5 5 3 3 3 2 2 3" xfId="18869" xr:uid="{BFD8F8CD-D589-4891-83F8-7C14D35219E3}"/>
    <cellStyle name="Normal 5 5 3 3 3 2 2 4" xfId="29822" xr:uid="{3881B992-1BB7-464F-91BE-BB29A3566EF8}"/>
    <cellStyle name="Normal 5 5 3 3 3 2 3" xfId="11322" xr:uid="{B2C88099-1FD6-45E4-9D6C-38A61BA53D1B}"/>
    <cellStyle name="Normal 5 5 3 3 3 2 3 2" xfId="21702" xr:uid="{4B2A4E7B-AAFC-485E-B963-ED9DE0293EF0}"/>
    <cellStyle name="Normal 5 5 3 3 3 2 4" xfId="25218" xr:uid="{B8090A63-5F28-4185-8095-4F4ECF2CF9D1}"/>
    <cellStyle name="Normal 5 5 3 3 3 2 5" xfId="25636" xr:uid="{EF68925E-02A3-4EB7-A1D7-ABFE95E794DA}"/>
    <cellStyle name="Normal 5 5 3 3 3 2 6" xfId="16036" xr:uid="{FA327224-DD3D-4B58-AF68-65DB995EA5E3}"/>
    <cellStyle name="Normal 5 5 3 3 3 3" xfId="3559" xr:uid="{00000000-0005-0000-0000-00007D060000}"/>
    <cellStyle name="Normal 5 5 3 3 3 3 2" xfId="25598" xr:uid="{2B2D0F06-3883-4FBB-9729-E6CA70224720}"/>
    <cellStyle name="Normal 5 5 3 3 3 3 2 2" xfId="29816" xr:uid="{02A86CA0-3F43-44CF-957F-95BA6D4BDC0E}"/>
    <cellStyle name="Normal 5 5 3 3 3 3 3" xfId="23155" xr:uid="{96AA7387-D407-4AAD-A008-F71F5F7B6C65}"/>
    <cellStyle name="Normal 5 5 3 3 3 4" xfId="4563" xr:uid="{1DD4ABF9-0AC6-4128-B006-684E9FE610C9}"/>
    <cellStyle name="Normal 5 5 3 3 3 4 2" xfId="9334" xr:uid="{0AF8BA8E-FDE7-4900-8F7D-B5B329270D40}"/>
    <cellStyle name="Normal 5 5 3 3 3 4 2 2" xfId="19714" xr:uid="{011B26BE-78F4-46EA-A2EE-F16F90DEAD00}"/>
    <cellStyle name="Normal 5 5 3 3 3 4 2 3" xfId="31104" xr:uid="{41CBFC74-9674-4514-AAE2-CB0510DF1FAF}"/>
    <cellStyle name="Normal 5 5 3 3 3 4 2 4" xfId="30912" xr:uid="{DE041240-1130-4FBE-A496-AF3E183AB993}"/>
    <cellStyle name="Normal 5 5 3 3 3 4 3" xfId="12167" xr:uid="{BA123514-4E82-4769-AFD3-99A79B6FC726}"/>
    <cellStyle name="Normal 5 5 3 3 3 4 3 2" xfId="22547" xr:uid="{487E197D-AF16-4F9E-8A92-1FE77D609998}"/>
    <cellStyle name="Normal 5 5 3 3 3 4 4" xfId="16881" xr:uid="{2FE929DC-E891-4CAA-9BE8-851030E063C4}"/>
    <cellStyle name="Normal 5 5 3 3 3 5" xfId="5359" xr:uid="{CC91ECF4-6A6D-4E86-9763-C1AB30578AAE}"/>
    <cellStyle name="Normal 5 5 3 3 3 5 2" xfId="29708" xr:uid="{C6AC9FE6-8F2F-4D98-B1CC-2EFCAC323B18}"/>
    <cellStyle name="Normal 5 5 3 3 3 5 2 2" xfId="30951" xr:uid="{5D2ADC69-5EDF-4AC9-8941-E830CD16909C}"/>
    <cellStyle name="Normal 5 5 3 3 3 6" xfId="23225" xr:uid="{07D2B74A-B30D-4BBA-A7E5-EB342AD9A434}"/>
    <cellStyle name="Normal 5 5 3 3 3 6 2" xfId="29672" xr:uid="{B112CBD1-63B3-4F58-B2F2-76F0EA1536DD}"/>
    <cellStyle name="Normal 5 5 3 3 3 7" xfId="23013" xr:uid="{EEAA545C-FB53-43F8-AC33-2C773C11FF67}"/>
    <cellStyle name="Normal 5 5 3 3 3 8" xfId="13980" xr:uid="{E4637211-795C-4AB7-BFE3-8BF1E9D332EA}"/>
    <cellStyle name="Normal 5 5 3 3 4" xfId="3408" xr:uid="{00000000-0005-0000-0000-00005D070000}"/>
    <cellStyle name="Normal 5 5 3 3 4 2" xfId="6465" xr:uid="{A25B5BAC-44F2-408C-BEC0-85D4D62418DA}"/>
    <cellStyle name="Normal 5 5 3 3 4 2 2" xfId="25788" xr:uid="{192D2398-F9FF-4441-984B-C4D2551A0186}"/>
    <cellStyle name="Normal 5 5 3 3 4 2 3" xfId="26034" xr:uid="{F5FB2520-4BA7-4F5D-9D7C-1AD371AA6455}"/>
    <cellStyle name="Normal 5 5 3 3 4 2 4" xfId="16034" xr:uid="{49A6886E-F465-4B47-B6D8-FA1B4D123904}"/>
    <cellStyle name="Normal 5 5 3 3 4 2 5" xfId="30568" xr:uid="{E8720E36-9B22-4DBC-BB87-8F396A474EBD}"/>
    <cellStyle name="Normal 5 5 3 3 4 3" xfId="8487" xr:uid="{6509FA01-A0EC-456E-A862-DAF49E6D20AA}"/>
    <cellStyle name="Normal 5 5 3 3 4 3 2" xfId="28927" xr:uid="{C4D81208-22B8-4018-90E0-7C9AF6EA32DF}"/>
    <cellStyle name="Normal 5 5 3 3 4 3 3" xfId="18867" xr:uid="{A8B22BD6-03F8-4DC4-A58F-AA0434136367}"/>
    <cellStyle name="Normal 5 5 3 3 4 4" xfId="11320" xr:uid="{6D331C84-8C36-4A27-AE3A-3F13C509601A}"/>
    <cellStyle name="Normal 5 5 3 3 4 4 2" xfId="21700" xr:uid="{7EE082D5-2FF2-414E-BAC4-A4CFC4A84400}"/>
    <cellStyle name="Normal 5 5 3 3 4 5" xfId="25080" xr:uid="{D6155E76-2395-4DDF-B9B2-493347F428B3}"/>
    <cellStyle name="Normal 5 5 3 3 4 6" xfId="26254" xr:uid="{7E1F3624-729A-4E27-B35B-DA8D4DBE72A3}"/>
    <cellStyle name="Normal 5 5 3 3 4 7" xfId="13978" xr:uid="{6DB07B96-4051-4092-A480-E23365CF7508}"/>
    <cellStyle name="Normal 5 5 3 3 5" xfId="2638" xr:uid="{00000000-0005-0000-0000-00005E070000}"/>
    <cellStyle name="Normal 5 5 3 3 5 2" xfId="5899" xr:uid="{186A16A8-69D8-4703-B34E-7A9DDBD16197}"/>
    <cellStyle name="Normal 5 5 3 3 5 2 2" xfId="15309" xr:uid="{B088E4D3-F857-46C0-8CFC-6124F53F86C1}"/>
    <cellStyle name="Normal 5 5 3 3 5 3" xfId="7762" xr:uid="{050DE08B-BA64-40DB-9D1D-AEF1C52A83B7}"/>
    <cellStyle name="Normal 5 5 3 3 5 3 2" xfId="18142" xr:uid="{8DF48DD9-C2EA-4C9A-8DF1-BAB4B426AF08}"/>
    <cellStyle name="Normal 5 5 3 3 5 4" xfId="10595" xr:uid="{9F692D93-A96D-468A-854F-99454616E6E8}"/>
    <cellStyle name="Normal 5 5 3 3 5 4 2" xfId="20975" xr:uid="{1DEB8ED8-0F2D-420E-96E7-28EEC59C295E}"/>
    <cellStyle name="Normal 5 5 3 3 5 5" xfId="23015" xr:uid="{5B4EE627-4904-4A06-88F3-0F60708F9BC4}"/>
    <cellStyle name="Normal 5 5 3 3 5 6" xfId="25979" xr:uid="{AD89A197-A5CB-450F-8245-D9DE37D4C38D}"/>
    <cellStyle name="Normal 5 5 3 3 5 7" xfId="13026" xr:uid="{7B6E7E67-601D-400B-BF29-11CFF4D4B6EA}"/>
    <cellStyle name="Normal 5 5 3 3 6" xfId="2125" xr:uid="{00000000-0005-0000-0000-0000AB020000}"/>
    <cellStyle name="Normal 5 5 3 3 6 2" xfId="4650" xr:uid="{39152408-330A-44B7-900D-FA6E2B529A91}"/>
    <cellStyle name="Normal 5 5 3 3 6 3" xfId="30205" xr:uid="{19E5DBC6-87B5-46F1-B5E0-B67573138C40}"/>
    <cellStyle name="Normal 5 5 3 3 6 3 2" xfId="31349" xr:uid="{C475E952-4287-47E3-B046-F9817D97F62D}"/>
    <cellStyle name="Normal 5 5 3 3 6 4" xfId="31545" xr:uid="{F0BED102-3B27-4E13-8163-0F2933607E19}"/>
    <cellStyle name="Normal 5 5 3 3 7" xfId="4027" xr:uid="{56D1BCD9-EAD7-442F-BEF3-F5DBF0F48EA4}"/>
    <cellStyle name="Normal 5 5 3 3 7 2" xfId="4755" xr:uid="{3B2AE6C9-CD41-44A4-85EB-03A4D5B5EDAD}"/>
    <cellStyle name="Normal 5 5 3 3 7 2 2" xfId="27784" xr:uid="{580A303F-6BB4-45D3-9C35-7FFFABBC7C95}"/>
    <cellStyle name="Normal 5 5 3 3 7 3" xfId="26287" xr:uid="{E0BDAE02-0061-4AD1-A851-0C0422048092}"/>
    <cellStyle name="Normal 5 5 3 3 7 3 2" xfId="31172" xr:uid="{E1CFC7F0-7C6D-40F3-9AAC-AEE06C15BE18}"/>
    <cellStyle name="Normal 5 5 3 3 7 4" xfId="26361" xr:uid="{2BB7C9BC-9F92-46B9-A4E8-54E7EDCFB1FE}"/>
    <cellStyle name="Normal 5 5 3 3 7 5" xfId="30323" xr:uid="{13091C6E-267B-42E9-9EC6-63A637EF4C77}"/>
    <cellStyle name="Normal 5 5 3 3 7 5 2" xfId="31466" xr:uid="{8241D67A-0B65-441D-B87C-12FCD55689C9}"/>
    <cellStyle name="Normal 5 5 3 3 7 6" xfId="31663" xr:uid="{6C15C19A-00AD-4054-8903-F5817FB38421}"/>
    <cellStyle name="Normal 5 5 3 3 8" xfId="29680" xr:uid="{0A86F2A0-5592-44C0-A478-BDA05FBB524E}"/>
    <cellStyle name="Normal 5 5 3 3 8 2" xfId="30539" xr:uid="{CD43F895-0D8D-40A6-9F78-B0640AD53663}"/>
    <cellStyle name="Normal 5 5 3 3 9" xfId="29668" xr:uid="{04524AD8-987D-44B0-8EAE-33D3F77F3D00}"/>
    <cellStyle name="Normal 5 5 3 4" xfId="1208" xr:uid="{00000000-0005-0000-0000-00007E060000}"/>
    <cellStyle name="Normal 5 5 3 4 2" xfId="3412" xr:uid="{00000000-0005-0000-0000-000060070000}"/>
    <cellStyle name="Normal 5 5 3 4 2 2" xfId="6466" xr:uid="{091CA45F-1415-4786-BD74-62F2691D01A0}"/>
    <cellStyle name="Normal 5 5 3 4 2 2 2" xfId="25688" xr:uid="{D369BE46-53A2-4165-A63E-6DCF57B1B6B5}"/>
    <cellStyle name="Normal 5 5 3 4 2 2 3" xfId="16037" xr:uid="{A22DF215-B07D-4574-ACFB-178005758E72}"/>
    <cellStyle name="Normal 5 5 3 4 2 3" xfId="8490" xr:uid="{7A3C8F66-00F3-4E69-8FCE-2A1F17232FEE}"/>
    <cellStyle name="Normal 5 5 3 4 2 3 2" xfId="18870" xr:uid="{C9D05A51-96C9-44ED-A367-714CCD54E03B}"/>
    <cellStyle name="Normal 5 5 3 4 2 4" xfId="11323" xr:uid="{0BEEC87B-62C8-49C3-A718-6F4DA063F65A}"/>
    <cellStyle name="Normal 5 5 3 4 2 4 2" xfId="21703" xr:uid="{68FC661A-8C76-42A0-813F-166B20BE874E}"/>
    <cellStyle name="Normal 5 5 3 4 2 5" xfId="23338" xr:uid="{5D6AA472-3A32-4EF8-A05D-4D0479AF9BA0}"/>
    <cellStyle name="Normal 5 5 3 4 2 6" xfId="13981" xr:uid="{B9E238CB-6508-4CA3-B03E-8A79E05F87E3}"/>
    <cellStyle name="Normal 5 5 3 4 3" xfId="2810" xr:uid="{00000000-0005-0000-0000-000061070000}"/>
    <cellStyle name="Normal 5 5 3 4 3 2" xfId="6026" xr:uid="{1A84E262-5C66-4876-8988-B9C64750BC56}"/>
    <cellStyle name="Normal 5 5 3 4 3 2 2" xfId="25833" xr:uid="{75B92EC5-AA87-49FE-8CB9-5908B1535483}"/>
    <cellStyle name="Normal 5 5 3 4 3 2 3" xfId="15479" xr:uid="{C6697673-7266-4EEF-92D7-303A24FB0548}"/>
    <cellStyle name="Normal 5 5 3 4 3 3" xfId="7932" xr:uid="{0A15193D-FDFF-4EC3-A906-BC56E5F6002D}"/>
    <cellStyle name="Normal 5 5 3 4 3 3 2" xfId="18312" xr:uid="{156F1083-34F8-4A57-BB95-66C45D08E8A1}"/>
    <cellStyle name="Normal 5 5 3 4 3 4" xfId="10765" xr:uid="{68489397-CF2F-45B8-A765-1909E9CA44D4}"/>
    <cellStyle name="Normal 5 5 3 4 3 4 2" xfId="21145" xr:uid="{BB5C1C8E-2064-4637-B49F-93C358380D67}"/>
    <cellStyle name="Normal 5 5 3 4 3 5" xfId="22773" xr:uid="{0A156C61-6A99-49A7-A4D6-58E67D3277ED}"/>
    <cellStyle name="Normal 5 5 3 4 3 6" xfId="13274" xr:uid="{1C9D7B34-B27F-4326-A60F-35EE8630D162}"/>
    <cellStyle name="Normal 5 5 3 4 4" xfId="4206" xr:uid="{EFB807DE-F504-4F73-8F65-B660665FEC0D}"/>
    <cellStyle name="Normal 5 5 3 4 4 2" xfId="8977" xr:uid="{1598C217-6F5B-428E-A1FB-07FEF1C8031C}"/>
    <cellStyle name="Normal 5 5 3 4 4 2 2" xfId="19357" xr:uid="{CD108EAB-65B3-40E1-A655-815E862C7618}"/>
    <cellStyle name="Normal 5 5 3 4 4 3" xfId="11810" xr:uid="{B3749756-E62E-45C4-8812-35F065F09F12}"/>
    <cellStyle name="Normal 5 5 3 4 4 3 2" xfId="22190" xr:uid="{3CEE6DF3-83F1-4AF7-B6BC-B0A801425AEC}"/>
    <cellStyle name="Normal 5 5 3 4 4 4" xfId="24100" xr:uid="{BEB9EC4F-9B65-4276-A9CD-9404B0C4922D}"/>
    <cellStyle name="Normal 5 5 3 4 4 5" xfId="16524" xr:uid="{4C658C52-180C-4C57-AD4A-70F3D616DAAF}"/>
    <cellStyle name="Normal 5 5 3 4 5" xfId="5360" xr:uid="{5AB1D085-E211-4002-9A68-A779FB65A4A7}"/>
    <cellStyle name="Normal 5 5 3 4 5 2" xfId="14657" xr:uid="{79F76784-48D1-494A-A462-8B146DB212BC}"/>
    <cellStyle name="Normal 5 5 3 4 6" xfId="7110" xr:uid="{F1C2CF29-7FED-44EA-A7B8-4D977008F5A1}"/>
    <cellStyle name="Normal 5 5 3 4 6 2" xfId="17490" xr:uid="{6FA4D063-4557-496A-B0E1-3528238FE0ED}"/>
    <cellStyle name="Normal 5 5 3 4 7" xfId="9943" xr:uid="{B348D9BA-F377-446F-A189-975FF517BE34}"/>
    <cellStyle name="Normal 5 5 3 4 7 2" xfId="20323" xr:uid="{D56EEEB7-862E-4E75-84EE-5354199E21C2}"/>
    <cellStyle name="Normal 5 5 3 4 8" xfId="25009" xr:uid="{1B5984A8-BDFF-436B-BDA1-C2D38884C3F2}"/>
    <cellStyle name="Normal 5 5 3 4 9" xfId="12773" xr:uid="{207A05E2-44FD-49D4-BB57-844DD163A47F}"/>
    <cellStyle name="Normal 5 5 3 5" xfId="1209" xr:uid="{00000000-0005-0000-0000-00007F060000}"/>
    <cellStyle name="Normal 5 5 3 5 2" xfId="4564" xr:uid="{1BCA9013-97FB-47C4-86AC-6325ACCED00E}"/>
    <cellStyle name="Normal 5 5 3 5 2 2" xfId="9335" xr:uid="{1B079D11-66EE-43CD-B4C1-5CF70D817D4E}"/>
    <cellStyle name="Normal 5 5 3 5 2 2 2" xfId="29309" xr:uid="{28677310-8D44-47B2-8A3B-AA3433DF51E8}"/>
    <cellStyle name="Normal 5 5 3 5 2 2 3" xfId="19715" xr:uid="{5C607BAB-2769-4ECF-BFFA-54B73665BD0B}"/>
    <cellStyle name="Normal 5 5 3 5 2 3" xfId="12168" xr:uid="{25BC621A-EE9D-4329-BB95-F36DE3E1A7D0}"/>
    <cellStyle name="Normal 5 5 3 5 2 3 2" xfId="22548" xr:uid="{8D004C08-7D11-4892-83BD-4F86601205B7}"/>
    <cellStyle name="Normal 5 5 3 5 2 4" xfId="25653" xr:uid="{702AAE8B-8E10-478F-A88A-D4C689F0EC6E}"/>
    <cellStyle name="Normal 5 5 3 5 2 5" xfId="16882" xr:uid="{BA22D103-A3F5-4026-881A-D17B5200DFF6}"/>
    <cellStyle name="Normal 5 5 3 5 3" xfId="5361" xr:uid="{6F1DB607-BB13-42A8-8622-597EC7CCA09E}"/>
    <cellStyle name="Normal 5 5 3 5 3 2" xfId="28574" xr:uid="{598316B3-EE8C-4832-89FF-6741A61A0620}"/>
    <cellStyle name="Normal 5 5 3 5 3 3" xfId="14658" xr:uid="{EE5464CF-BE4B-40D0-A089-A1091CE52773}"/>
    <cellStyle name="Normal 5 5 3 5 4" xfId="7111" xr:uid="{B8FC9F61-DCB1-434B-9165-2BF6972D01BF}"/>
    <cellStyle name="Normal 5 5 3 5 4 2" xfId="17491" xr:uid="{E69F58FD-2F5C-43CA-AD58-447F718E2EEA}"/>
    <cellStyle name="Normal 5 5 3 5 5" xfId="9944" xr:uid="{2068F8F9-21BD-4D3A-B3A3-758FC908E522}"/>
    <cellStyle name="Normal 5 5 3 5 5 2" xfId="20324" xr:uid="{791DC83C-7EEC-4BB2-95C3-33D2C0D6393F}"/>
    <cellStyle name="Normal 5 5 3 5 6" xfId="22705" xr:uid="{26E8B065-FA68-4C76-94AC-0F6A43DAD136}"/>
    <cellStyle name="Normal 5 5 3 5 7" xfId="13982" xr:uid="{3CF2D734-478E-42BA-BA56-5D9DB3FC7DD6}"/>
    <cellStyle name="Normal 5 5 3 6" xfId="2966" xr:uid="{00000000-0005-0000-0000-000063070000}"/>
    <cellStyle name="Normal 5 5 3 6 2" xfId="6130" xr:uid="{0E37E037-9851-4EB9-A3C2-64BD356B9540}"/>
    <cellStyle name="Normal 5 5 3 6 2 2" xfId="25424" xr:uid="{1148EB6E-F740-4167-874A-A1EF65DB568B}"/>
    <cellStyle name="Normal 5 5 3 6 2 3" xfId="15608" xr:uid="{E621157B-6D27-443E-9F26-16E7CBD38180}"/>
    <cellStyle name="Normal 5 5 3 6 3" xfId="8061" xr:uid="{F10D5E6D-B385-4559-A109-D58207B8982F}"/>
    <cellStyle name="Normal 5 5 3 6 3 2" xfId="18441" xr:uid="{C50D9187-302B-4068-A26B-8A8CB3E158FC}"/>
    <cellStyle name="Normal 5 5 3 6 4" xfId="10894" xr:uid="{C921355E-72F7-4125-BAB7-52A6FE548BBF}"/>
    <cellStyle name="Normal 5 5 3 6 4 2" xfId="21274" xr:uid="{9E3667AD-B115-4E65-8125-DC2EA7D4A56D}"/>
    <cellStyle name="Normal 5 5 3 6 5" xfId="24769" xr:uid="{B7E804C6-D9AD-4DE6-A2A9-10FF544E0EF0}"/>
    <cellStyle name="Normal 5 5 3 6 6" xfId="13471" xr:uid="{9A3195F6-BF57-4B18-8247-833348BDB7E5}"/>
    <cellStyle name="Normal 5 5 3 7" xfId="2476" xr:uid="{00000000-0005-0000-0000-000064070000}"/>
    <cellStyle name="Normal 5 5 3 7 2" xfId="5763" xr:uid="{E07183B6-D25C-4CC0-AE13-2A38EE114993}"/>
    <cellStyle name="Normal 5 5 3 7 2 2" xfId="28401" xr:uid="{507B183A-3DB4-4009-B4C0-4F1576EFF074}"/>
    <cellStyle name="Normal 5 5 3 7 2 3" xfId="15147" xr:uid="{652D18B1-F5FF-4845-BFD1-FF8917671EC2}"/>
    <cellStyle name="Normal 5 5 3 7 3" xfId="7600" xr:uid="{18DAE69B-A4F7-477F-8762-6CE1E368E732}"/>
    <cellStyle name="Normal 5 5 3 7 3 2" xfId="17980" xr:uid="{7D96E94B-8809-4955-8F45-38DBBA2CE966}"/>
    <cellStyle name="Normal 5 5 3 7 4" xfId="10433" xr:uid="{44B3FFAF-869E-44AB-B931-CDF9E98397FF}"/>
    <cellStyle name="Normal 5 5 3 7 4 2" xfId="20813" xr:uid="{209C42BD-D008-4B39-A856-564FE070366E}"/>
    <cellStyle name="Normal 5 5 3 7 5" xfId="22729" xr:uid="{6943EE8A-2B33-45B4-95F9-C2EDD1961D07}"/>
    <cellStyle name="Normal 5 5 3 7 6" xfId="12863" xr:uid="{2B0515C8-907A-485B-A591-F0A2A639DF21}"/>
    <cellStyle name="Normal 5 5 3 8" xfId="2230" xr:uid="{00000000-0005-0000-0000-000051070000}"/>
    <cellStyle name="Normal 5 5 3 8 2" xfId="7356" xr:uid="{1618AD18-7B7B-424F-9BEB-D299222C55F2}"/>
    <cellStyle name="Normal 5 5 3 8 2 2" xfId="17736" xr:uid="{83869EBC-213B-40D0-96E1-A1D651B52F92}"/>
    <cellStyle name="Normal 5 5 3 8 3" xfId="10189" xr:uid="{48FB3034-9292-4116-8449-599FDAB40BBA}"/>
    <cellStyle name="Normal 5 5 3 8 3 2" xfId="20569" xr:uid="{57755D7B-7216-4DBE-9B79-50915AF1F3AA}"/>
    <cellStyle name="Normal 5 5 3 8 4" xfId="23116" xr:uid="{D9EF2FC2-8CF3-4C7B-9CFB-936A7DC6878C}"/>
    <cellStyle name="Normal 5 5 3 8 5" xfId="14903" xr:uid="{B773A80F-07C8-4906-B155-A12AE8E35E9E}"/>
    <cellStyle name="Normal 5 5 3 9" xfId="4025" xr:uid="{04E98241-B413-4763-8D87-0C12090244E0}"/>
    <cellStyle name="Normal 5 5 3 9 2" xfId="8826" xr:uid="{2DD4E885-8CED-468B-A0EA-21DF2E8F00A5}"/>
    <cellStyle name="Normal 5 5 3 9 2 2" xfId="19206" xr:uid="{19E384D0-B5F7-4808-B416-14EE8B359BA2}"/>
    <cellStyle name="Normal 5 5 3 9 3" xfId="11659" xr:uid="{D509F8F9-2213-4B96-AEE4-7A6AAADF8F18}"/>
    <cellStyle name="Normal 5 5 3 9 3 2" xfId="22039" xr:uid="{A762BF18-54D9-4BB2-80CE-D7CF47DBE619}"/>
    <cellStyle name="Normal 5 5 3 9 4" xfId="16373" xr:uid="{93FEC0E4-2C60-4A83-9D0A-395AD443D74E}"/>
    <cellStyle name="Normal 5 5 4" xfId="1210" xr:uid="{00000000-0005-0000-0000-000080060000}"/>
    <cellStyle name="Normal 5 5 4 10" xfId="7112" xr:uid="{6E24754F-4139-496A-B256-B3A7608A1E70}"/>
    <cellStyle name="Normal 5 5 4 10 2" xfId="17492" xr:uid="{FEFC9BE0-9D2E-4273-901D-6405ADC29F6E}"/>
    <cellStyle name="Normal 5 5 4 11" xfId="9945" xr:uid="{4E506426-856D-48E1-9830-436B16A4402B}"/>
    <cellStyle name="Normal 5 5 4 11 2" xfId="20325" xr:uid="{56B19307-4070-41C7-97F4-984C9C4ACD71}"/>
    <cellStyle name="Normal 5 5 4 12" xfId="22668" xr:uid="{66F7D1B5-E539-4153-9F8D-61F382AE08F9}"/>
    <cellStyle name="Normal 5 5 4 13" xfId="12441" xr:uid="{1DD33C2E-3DF1-4199-9780-FE1826973C76}"/>
    <cellStyle name="Normal 5 5 4 2" xfId="1211" xr:uid="{00000000-0005-0000-0000-000081060000}"/>
    <cellStyle name="Normal 5 5 4 2 10" xfId="9946" xr:uid="{0AA280C8-05D0-4EDD-A0F0-25F6C4C0E2C2}"/>
    <cellStyle name="Normal 5 5 4 2 10 2" xfId="20326" xr:uid="{B38EED4E-B7E8-43A6-A452-0F3F6AC3A192}"/>
    <cellStyle name="Normal 5 5 4 2 11" xfId="25516" xr:uid="{1F8836FE-5842-48CD-9C27-7130A11C0DF8}"/>
    <cellStyle name="Normal 5 5 4 2 12" xfId="12616" xr:uid="{4ED1B215-A62B-4224-9B08-1DB86D03310D}"/>
    <cellStyle name="Normal 5 5 4 2 2" xfId="1212" xr:uid="{00000000-0005-0000-0000-000082060000}"/>
    <cellStyle name="Normal 5 5 4 2 2 2" xfId="3414" xr:uid="{00000000-0005-0000-0000-000068070000}"/>
    <cellStyle name="Normal 5 5 4 2 2 2 2" xfId="6468" xr:uid="{7CCB15D9-59C9-4526-9A31-724CBEB58938}"/>
    <cellStyle name="Normal 5 5 4 2 2 2 2 2" xfId="27147" xr:uid="{D8DD4CAC-C2B0-4A8C-AB8C-C0B64925EFE3}"/>
    <cellStyle name="Normal 5 5 4 2 2 2 2 3" xfId="27850" xr:uid="{183AD068-030C-4CFA-9598-24BADC3E24B2}"/>
    <cellStyle name="Normal 5 5 4 2 2 2 2 4" xfId="16039" xr:uid="{FBBC1EA9-0576-414A-A822-1E8A36E7878C}"/>
    <cellStyle name="Normal 5 5 4 2 2 2 3" xfId="8492" xr:uid="{7C67B0EB-6874-490A-AB6F-C0E9C43E16A5}"/>
    <cellStyle name="Normal 5 5 4 2 2 2 3 2" xfId="28930" xr:uid="{F9ABDF4E-3479-4731-9FBD-0A7A6F62AC8C}"/>
    <cellStyle name="Normal 5 5 4 2 2 2 3 3" xfId="18872" xr:uid="{1D7D140A-B2B0-4829-A203-C0CCB8E5AD57}"/>
    <cellStyle name="Normal 5 5 4 2 2 2 4" xfId="11325" xr:uid="{BDFB2532-6171-4425-AE58-C640DC6D5C99}"/>
    <cellStyle name="Normal 5 5 4 2 2 2 4 2" xfId="21705" xr:uid="{A6731636-272C-431C-A233-91D4C9F41C59}"/>
    <cellStyle name="Normal 5 5 4 2 2 2 5" xfId="24758" xr:uid="{5E5A21BD-C085-4EBD-8AF6-13C09DC8FD76}"/>
    <cellStyle name="Normal 5 5 4 2 2 2 6" xfId="13984" xr:uid="{25FFA09B-B9F9-4E37-8D5D-5125888B0D71}"/>
    <cellStyle name="Normal 5 5 4 2 2 3" xfId="4359" xr:uid="{88387237-01E0-4B25-8BE5-8B2376BBC437}"/>
    <cellStyle name="Normal 5 5 4 2 2 3 2" xfId="9130" xr:uid="{C2F40767-A121-40AD-A68A-26A92CB2DAB8}"/>
    <cellStyle name="Normal 5 5 4 2 2 3 2 2" xfId="29173" xr:uid="{0DBDF345-5003-44B1-81F2-DF78F3F02DB5}"/>
    <cellStyle name="Normal 5 5 4 2 2 3 2 3" xfId="19510" xr:uid="{98EF1CBC-575B-4F9E-AD57-B6D00E5F04A9}"/>
    <cellStyle name="Normal 5 5 4 2 2 3 3" xfId="11963" xr:uid="{D26025B7-29BB-40AF-AF33-59D08E610285}"/>
    <cellStyle name="Normal 5 5 4 2 2 3 3 2" xfId="22343" xr:uid="{A3B4DB2D-13D6-4FC1-84DB-0774CA906768}"/>
    <cellStyle name="Normal 5 5 4 2 2 3 4" xfId="25175" xr:uid="{61DBC9B9-1E71-4285-9860-27A3D1877045}"/>
    <cellStyle name="Normal 5 5 4 2 2 3 5" xfId="16677" xr:uid="{732B4A0F-9AA6-4BBD-9BA9-43C9B926872C}"/>
    <cellStyle name="Normal 5 5 4 2 2 4" xfId="5364" xr:uid="{0F610BEE-9DE4-4777-8999-E564D9E55943}"/>
    <cellStyle name="Normal 5 5 4 2 2 4 2" xfId="28588" xr:uid="{BE178C20-6377-4C6C-BDB1-3FD1588CEB5D}"/>
    <cellStyle name="Normal 5 5 4 2 2 4 3" xfId="14661" xr:uid="{9FFCFC9D-9C47-4ECB-81BE-AAC034414419}"/>
    <cellStyle name="Normal 5 5 4 2 2 5" xfId="7114" xr:uid="{A101A71D-F59C-4077-B1E0-6EC2FA54C6C6}"/>
    <cellStyle name="Normal 5 5 4 2 2 5 2" xfId="17494" xr:uid="{5700200F-39FB-42A2-B68A-B7B1A184B99E}"/>
    <cellStyle name="Normal 5 5 4 2 2 6" xfId="9947" xr:uid="{81343349-F28D-4BE8-B042-92BC99D6E794}"/>
    <cellStyle name="Normal 5 5 4 2 2 6 2" xfId="20327" xr:uid="{672AA7D8-40C0-41E9-A770-249F7667571C}"/>
    <cellStyle name="Normal 5 5 4 2 2 7" xfId="24134" xr:uid="{6FC67304-0A44-4136-96E5-88EF5A100FCF}"/>
    <cellStyle name="Normal 5 5 4 2 2 8" xfId="13278" xr:uid="{745892F2-0B91-467A-A005-39AED4451CCE}"/>
    <cellStyle name="Normal 5 5 4 2 3" xfId="3415" xr:uid="{00000000-0005-0000-0000-000069070000}"/>
    <cellStyle name="Normal 5 5 4 2 3 2" xfId="4565" xr:uid="{59E9896A-4AE0-410C-A3ED-3816DD832625}"/>
    <cellStyle name="Normal 5 5 4 2 3 2 2" xfId="9336" xr:uid="{D5B29995-C094-4271-9B4B-E6B4761B42CE}"/>
    <cellStyle name="Normal 5 5 4 2 3 2 2 2" xfId="29310" xr:uid="{9E676E7D-8273-4182-875D-83226C40ECF7}"/>
    <cellStyle name="Normal 5 5 4 2 3 2 2 3" xfId="19716" xr:uid="{754A0F1A-A96C-434B-BA8D-594D18240134}"/>
    <cellStyle name="Normal 5 5 4 2 3 2 3" xfId="12169" xr:uid="{A533C767-AE59-4618-8077-BC4435917938}"/>
    <cellStyle name="Normal 5 5 4 2 3 2 3 2" xfId="22549" xr:uid="{28EDD1D9-13C6-4097-A370-AC37D8CD4DB4}"/>
    <cellStyle name="Normal 5 5 4 2 3 2 4" xfId="24829" xr:uid="{07C40AB1-3864-423F-9D25-E01807021BC3}"/>
    <cellStyle name="Normal 5 5 4 2 3 2 5" xfId="16883" xr:uid="{8C01C22A-4D6C-482B-96D7-EE9F25C85FF6}"/>
    <cellStyle name="Normal 5 5 4 2 3 3" xfId="6469" xr:uid="{50345F73-2533-4705-B684-4F6C37935228}"/>
    <cellStyle name="Normal 5 5 4 2 3 3 2" xfId="28177" xr:uid="{B46D0BE0-1686-4D95-8913-518271E217B1}"/>
    <cellStyle name="Normal 5 5 4 2 3 3 3" xfId="16040" xr:uid="{27D10CD0-AA74-4768-95AF-34104D115929}"/>
    <cellStyle name="Normal 5 5 4 2 3 4" xfId="8493" xr:uid="{FC48BE13-1A01-48D6-B418-4542DED64E07}"/>
    <cellStyle name="Normal 5 5 4 2 3 4 2" xfId="18873" xr:uid="{34F15F65-921B-4CFE-A494-3BBF0EC21721}"/>
    <cellStyle name="Normal 5 5 4 2 3 5" xfId="11326" xr:uid="{4118BB6B-36ED-4676-9F40-AD7DB8EBCCE5}"/>
    <cellStyle name="Normal 5 5 4 2 3 5 2" xfId="21706" xr:uid="{C9271C97-0E97-44DE-8798-E7CA744D3D07}"/>
    <cellStyle name="Normal 5 5 4 2 3 6" xfId="24741" xr:uid="{D9047DF0-A0F0-4CB2-8500-ECE08094FFDF}"/>
    <cellStyle name="Normal 5 5 4 2 3 7" xfId="13985" xr:uid="{9857581E-720F-409C-BCF2-FA313C3412CB}"/>
    <cellStyle name="Normal 5 5 4 2 4" xfId="3413" xr:uid="{00000000-0005-0000-0000-00006A070000}"/>
    <cellStyle name="Normal 5 5 4 2 4 2" xfId="6467" xr:uid="{46726510-68DC-4E96-B0A0-9BE440840691}"/>
    <cellStyle name="Normal 5 5 4 2 4 2 2" xfId="28240" xr:uid="{E2FD7BA4-3D4A-4D80-BF4E-F4C3319F1363}"/>
    <cellStyle name="Normal 5 5 4 2 4 2 3" xfId="16038" xr:uid="{45DE6920-2544-41FE-B361-9B5DCE5E57BD}"/>
    <cellStyle name="Normal 5 5 4 2 4 3" xfId="8491" xr:uid="{99687D84-51A5-41C8-B083-20C6F10B23E2}"/>
    <cellStyle name="Normal 5 5 4 2 4 3 2" xfId="18871" xr:uid="{6F29B5F1-55CC-4EA7-8AFF-CD39617D1847}"/>
    <cellStyle name="Normal 5 5 4 2 4 4" xfId="11324" xr:uid="{0D6D5259-8272-43A1-BD9D-8464EE323750}"/>
    <cellStyle name="Normal 5 5 4 2 4 4 2" xfId="21704" xr:uid="{0B467AE6-D095-4E01-B1C6-9AD0529DB5E0}"/>
    <cellStyle name="Normal 5 5 4 2 4 5" xfId="25038" xr:uid="{09364949-5879-4291-B804-203D2A370A8A}"/>
    <cellStyle name="Normal 5 5 4 2 4 6" xfId="13983" xr:uid="{AFBEAF81-F45E-4B32-B12A-29043B6E9BDE}"/>
    <cellStyle name="Normal 5 5 4 2 5" xfId="2619" xr:uid="{00000000-0005-0000-0000-00006B070000}"/>
    <cellStyle name="Normal 5 5 4 2 5 2" xfId="5880" xr:uid="{BCB80E92-130F-4393-92A6-CF74E5E3FAA1}"/>
    <cellStyle name="Normal 5 5 4 2 5 2 2" xfId="26989" xr:uid="{462CA211-B977-4C0A-85C4-62A92E2ADAE2}"/>
    <cellStyle name="Normal 5 5 4 2 5 2 3" xfId="15290" xr:uid="{6F136D58-4914-4CCE-8629-4C8A37EE3A7D}"/>
    <cellStyle name="Normal 5 5 4 2 5 3" xfId="7743" xr:uid="{5AFD0B02-50B9-4405-8F1F-E60FB6DD50A1}"/>
    <cellStyle name="Normal 5 5 4 2 5 3 2" xfId="18123" xr:uid="{424688BD-541F-480A-8C28-374855ACE59E}"/>
    <cellStyle name="Normal 5 5 4 2 5 4" xfId="10576" xr:uid="{0DB40406-B413-4DFA-8FCF-2748CAAC8D77}"/>
    <cellStyle name="Normal 5 5 4 2 5 4 2" xfId="20956" xr:uid="{34B33404-AE11-4CD5-B582-902D4626A0B7}"/>
    <cellStyle name="Normal 5 5 4 2 5 5" xfId="23320" xr:uid="{D4A6F583-1A92-41C7-8A6A-0946187BA285}"/>
    <cellStyle name="Normal 5 5 4 2 5 6" xfId="13006" xr:uid="{09811C73-DF46-4F22-8131-516A2881FD25}"/>
    <cellStyle name="Normal 5 5 4 2 6" xfId="2383" xr:uid="{00000000-0005-0000-0000-000066070000}"/>
    <cellStyle name="Normal 5 5 4 2 6 2" xfId="7509" xr:uid="{3735F5DA-E6B9-4E9C-A838-7967AF9337B8}"/>
    <cellStyle name="Normal 5 5 4 2 6 2 2" xfId="17889" xr:uid="{9FB35E1E-9B73-411C-94E1-78DB4E436336}"/>
    <cellStyle name="Normal 5 5 4 2 6 3" xfId="10342" xr:uid="{3DA0AAF8-109E-4C8B-8BA6-D4435D8B82C2}"/>
    <cellStyle name="Normal 5 5 4 2 6 3 2" xfId="20722" xr:uid="{E0432CA7-9C2B-422E-BFF0-284E36699756}"/>
    <cellStyle name="Normal 5 5 4 2 6 4" xfId="25282" xr:uid="{20A84658-7D0F-47B3-B91D-580A981B7887}"/>
    <cellStyle name="Normal 5 5 4 2 6 5" xfId="15056" xr:uid="{62BA7A19-98C4-449D-83FE-814C97D9DA44}"/>
    <cellStyle name="Normal 5 5 4 2 7" xfId="4077" xr:uid="{FB088EE4-0F3D-4BC2-A99F-19D1BB2FE077}"/>
    <cellStyle name="Normal 5 5 4 2 7 2" xfId="8856" xr:uid="{EAC4AB74-A3D4-4B0B-A0D1-6477BB0F390F}"/>
    <cellStyle name="Normal 5 5 4 2 7 2 2" xfId="19236" xr:uid="{3A8FA0D7-2211-4A1A-BEE2-F224274F9E5A}"/>
    <cellStyle name="Normal 5 5 4 2 7 3" xfId="11689" xr:uid="{F3C263EC-B001-4BD2-A184-1C70DF0F70DB}"/>
    <cellStyle name="Normal 5 5 4 2 7 3 2" xfId="22069" xr:uid="{D6D005C5-B11A-4301-9522-39483B7DC464}"/>
    <cellStyle name="Normal 5 5 4 2 7 4" xfId="16403" xr:uid="{2A619328-B2AA-4A1D-97EC-816ACCA8C489}"/>
    <cellStyle name="Normal 5 5 4 2 8" xfId="5363" xr:uid="{0ACEBE73-E7F6-4F86-BDD3-BE2E01291193}"/>
    <cellStyle name="Normal 5 5 4 2 8 2" xfId="14660" xr:uid="{1E7A55A6-CF17-498E-8E3F-BF0AE06F160B}"/>
    <cellStyle name="Normal 5 5 4 2 9" xfId="7113" xr:uid="{C2462432-3E71-4100-9CAF-BAB609427C91}"/>
    <cellStyle name="Normal 5 5 4 2 9 2" xfId="17493" xr:uid="{1E95C8F2-0838-4E21-B878-576F8054A41A}"/>
    <cellStyle name="Normal 5 5 4 3" xfId="1213" xr:uid="{00000000-0005-0000-0000-000083060000}"/>
    <cellStyle name="Normal 5 5 4 3 2" xfId="3416" xr:uid="{00000000-0005-0000-0000-00006D070000}"/>
    <cellStyle name="Normal 5 5 4 3 2 2" xfId="6470" xr:uid="{AC59D8AD-A63F-4F69-B810-7DB7157D221D}"/>
    <cellStyle name="Normal 5 5 4 3 2 2 2" xfId="25158" xr:uid="{23B3473D-7E5E-4004-9F1D-A94AA09D630D}"/>
    <cellStyle name="Normal 5 5 4 3 2 2 3" xfId="27418" xr:uid="{0597AE7C-F5F3-4C32-B52A-3336B8870B89}"/>
    <cellStyle name="Normal 5 5 4 3 2 2 4" xfId="16041" xr:uid="{FA4C670E-7C0A-4498-BC35-5AB9EEC67189}"/>
    <cellStyle name="Normal 5 5 4 3 2 3" xfId="8494" xr:uid="{3C267D15-F83E-4CEC-A25A-8CEDB28B3AA4}"/>
    <cellStyle name="Normal 5 5 4 3 2 3 2" xfId="28931" xr:uid="{6984EE01-1911-4902-89ED-A1CA0D278011}"/>
    <cellStyle name="Normal 5 5 4 3 2 3 3" xfId="18874" xr:uid="{048FA31C-1C1E-4A45-B594-D1609CFBC415}"/>
    <cellStyle name="Normal 5 5 4 3 2 4" xfId="11327" xr:uid="{0912AB62-A87E-4AAE-A26B-28E10A450010}"/>
    <cellStyle name="Normal 5 5 4 3 2 4 2" xfId="21707" xr:uid="{58D0B03A-73FF-4073-9F18-12DC1856E031}"/>
    <cellStyle name="Normal 5 5 4 3 2 5" xfId="24603" xr:uid="{A194AE26-0E9A-4449-9DDB-EA21F77A41F7}"/>
    <cellStyle name="Normal 5 5 4 3 2 6" xfId="13986" xr:uid="{48E8543D-A77A-48F7-A5F5-EBCCAEFF3AFF}"/>
    <cellStyle name="Normal 5 5 4 3 3" xfId="2812" xr:uid="{00000000-0005-0000-0000-00006E070000}"/>
    <cellStyle name="Normal 5 5 4 3 3 2" xfId="6027" xr:uid="{217F6F0F-2140-46D5-8CE6-3D4C883F4C0F}"/>
    <cellStyle name="Normal 5 5 4 3 3 2 2" xfId="25988" xr:uid="{5EEFDEAC-E372-4922-9648-FDC3AFCC3270}"/>
    <cellStyle name="Normal 5 5 4 3 3 2 3" xfId="15481" xr:uid="{206BA647-D335-4636-B958-797D31966869}"/>
    <cellStyle name="Normal 5 5 4 3 3 3" xfId="7934" xr:uid="{F578BA06-A090-46B2-8A1B-DB179F472A2F}"/>
    <cellStyle name="Normal 5 5 4 3 3 3 2" xfId="18314" xr:uid="{5290133E-5A53-4E95-BD04-844675593609}"/>
    <cellStyle name="Normal 5 5 4 3 3 4" xfId="10767" xr:uid="{6C985679-09CE-4019-A3A6-1E2BB3D02311}"/>
    <cellStyle name="Normal 5 5 4 3 3 4 2" xfId="21147" xr:uid="{78EA3973-2134-4C51-AB0F-C5AE55D5FCAC}"/>
    <cellStyle name="Normal 5 5 4 3 3 5" xfId="24279" xr:uid="{07EAA85C-4968-4744-AADA-9BED06DCE515}"/>
    <cellStyle name="Normal 5 5 4 3 3 6" xfId="13277" xr:uid="{6CDF3F83-135F-4BC7-91CD-99B7AB23EB30}"/>
    <cellStyle name="Normal 5 5 4 3 4" xfId="4207" xr:uid="{15066793-57D5-4437-B28B-61C169F0E4AC}"/>
    <cellStyle name="Normal 5 5 4 3 4 2" xfId="8978" xr:uid="{D21FD296-27FE-4488-B8D5-388D122867AE}"/>
    <cellStyle name="Normal 5 5 4 3 4 2 2" xfId="29059" xr:uid="{DBC2EC50-7621-46E7-8386-942BC1FCAA5A}"/>
    <cellStyle name="Normal 5 5 4 3 4 2 3" xfId="19358" xr:uid="{3A4C442C-FAE9-4338-AD2A-B9825CE175E5}"/>
    <cellStyle name="Normal 5 5 4 3 4 3" xfId="11811" xr:uid="{B16D9B1C-6028-4C08-A4B6-129E5B23722D}"/>
    <cellStyle name="Normal 5 5 4 3 4 3 2" xfId="22191" xr:uid="{2A57EB7D-6C71-41AA-92D2-0E2A3A3CF7E6}"/>
    <cellStyle name="Normal 5 5 4 3 4 4" xfId="23747" xr:uid="{A05DAAD2-5842-4B6A-998C-12560685C46D}"/>
    <cellStyle name="Normal 5 5 4 3 4 5" xfId="16525" xr:uid="{C17561D3-2815-45DC-82A5-5F93F2A92885}"/>
    <cellStyle name="Normal 5 5 4 3 5" xfId="5365" xr:uid="{DB088A61-64E6-4201-89C4-69AFC83B9FBF}"/>
    <cellStyle name="Normal 5 5 4 3 5 2" xfId="26918" xr:uid="{CF76725B-BDE5-488F-91B8-D4676F444724}"/>
    <cellStyle name="Normal 5 5 4 3 5 3" xfId="14662" xr:uid="{CB004E3E-19BA-48AF-999F-6F920024FC64}"/>
    <cellStyle name="Normal 5 5 4 3 6" xfId="7115" xr:uid="{E6CB665E-F9E2-49C1-B7C9-8AEC90EC957D}"/>
    <cellStyle name="Normal 5 5 4 3 6 2" xfId="17495" xr:uid="{2AAF6171-5A59-4412-911B-F7C34FF102AA}"/>
    <cellStyle name="Normal 5 5 4 3 7" xfId="9948" xr:uid="{8BF43703-FE90-482D-96AB-785900DA65E7}"/>
    <cellStyle name="Normal 5 5 4 3 7 2" xfId="20328" xr:uid="{3432473F-743D-464A-AB4A-BCD453F869D1}"/>
    <cellStyle name="Normal 5 5 4 3 8" xfId="24184" xr:uid="{D0FD81B9-EF00-439C-9B33-886E72B50F44}"/>
    <cellStyle name="Normal 5 5 4 3 9" xfId="12774" xr:uid="{21028DE2-387F-4181-A218-A09739C44068}"/>
    <cellStyle name="Normal 5 5 4 4" xfId="1214" xr:uid="{00000000-0005-0000-0000-000084060000}"/>
    <cellStyle name="Normal 5 5 4 4 2" xfId="4566" xr:uid="{157EE7DE-ED78-41D4-BF89-854BCDBD8753}"/>
    <cellStyle name="Normal 5 5 4 4 2 2" xfId="9337" xr:uid="{46CC833B-5836-497C-83D8-337169783DE3}"/>
    <cellStyle name="Normal 5 5 4 4 2 2 2" xfId="29311" xr:uid="{EE5B18BB-9211-471B-A2C6-63FEF631B18B}"/>
    <cellStyle name="Normal 5 5 4 4 2 2 3" xfId="19717" xr:uid="{917607CE-4AD1-468A-985C-A4EDE998A94A}"/>
    <cellStyle name="Normal 5 5 4 4 2 3" xfId="12170" xr:uid="{E5A55687-2038-4D53-BEE7-F0BFB4FA39BC}"/>
    <cellStyle name="Normal 5 5 4 4 2 3 2" xfId="22550" xr:uid="{EF747E8A-3C16-4333-9232-201490E0262E}"/>
    <cellStyle name="Normal 5 5 4 4 2 4" xfId="22953" xr:uid="{3B708004-A7CE-48C6-9CB5-E218E391DB3A}"/>
    <cellStyle name="Normal 5 5 4 4 2 5" xfId="16884" xr:uid="{6E3E75C5-D46A-4737-B559-2AB79DD9B796}"/>
    <cellStyle name="Normal 5 5 4 4 3" xfId="5366" xr:uid="{0A9A3D45-D283-4CE8-8270-C55755043C6E}"/>
    <cellStyle name="Normal 5 5 4 4 3 2" xfId="28504" xr:uid="{3A7B5CAB-3EA8-4681-BCA7-A2B14946A26A}"/>
    <cellStyle name="Normal 5 5 4 4 3 3" xfId="14663" xr:uid="{D890EF97-0237-4E1A-B2DC-9FCBA898642D}"/>
    <cellStyle name="Normal 5 5 4 4 4" xfId="7116" xr:uid="{3391C957-E508-4404-BD54-4E0FA5C62B53}"/>
    <cellStyle name="Normal 5 5 4 4 4 2" xfId="17496" xr:uid="{2B55E696-D55C-430A-B8C5-2BB048403E81}"/>
    <cellStyle name="Normal 5 5 4 4 5" xfId="9949" xr:uid="{48B58101-0742-4EDF-8585-114A30975F5B}"/>
    <cellStyle name="Normal 5 5 4 4 5 2" xfId="20329" xr:uid="{2D4F3DC2-6C4A-4969-BA87-B12F912EE4CA}"/>
    <cellStyle name="Normal 5 5 4 4 6" xfId="24198" xr:uid="{CA5E9496-C789-442B-931B-6EDB9A10B695}"/>
    <cellStyle name="Normal 5 5 4 4 7" xfId="13987" xr:uid="{832AE13A-6AAB-454D-B5FE-1D62966B2F38}"/>
    <cellStyle name="Normal 5 5 4 5" xfId="2967" xr:uid="{00000000-0005-0000-0000-000070070000}"/>
    <cellStyle name="Normal 5 5 4 5 2" xfId="6131" xr:uid="{43560DDC-6333-48B3-B593-06D828932A1C}"/>
    <cellStyle name="Normal 5 5 4 5 2 2" xfId="25289" xr:uid="{F3FCD554-125C-4837-802F-EBDBE3EE0BCF}"/>
    <cellStyle name="Normal 5 5 4 5 2 3" xfId="26066" xr:uid="{52888AFD-CD49-40BE-A3A9-8284FB588678}"/>
    <cellStyle name="Normal 5 5 4 5 2 4" xfId="15609" xr:uid="{F29503EA-CD21-4E41-916C-8D818658A1A8}"/>
    <cellStyle name="Normal 5 5 4 5 3" xfId="8062" xr:uid="{CD0AC81D-4C30-43D7-AF42-06A7B31528FE}"/>
    <cellStyle name="Normal 5 5 4 5 3 2" xfId="28760" xr:uid="{AB7591CB-F89F-49C5-AB72-CB2DA27CBE9C}"/>
    <cellStyle name="Normal 5 5 4 5 3 3" xfId="18442" xr:uid="{8C7B239E-AC23-488E-8D2F-B82C80B465DF}"/>
    <cellStyle name="Normal 5 5 4 5 4" xfId="10895" xr:uid="{13236B69-3D00-425A-A559-B31B3E4CA88B}"/>
    <cellStyle name="Normal 5 5 4 5 4 2" xfId="21275" xr:uid="{05940147-B572-432E-A9BD-F2157B1FE877}"/>
    <cellStyle name="Normal 5 5 4 5 5" xfId="25211" xr:uid="{4572E5BC-DBA3-47FA-929E-B4453D0F36CB}"/>
    <cellStyle name="Normal 5 5 4 5 6" xfId="13472" xr:uid="{E4485919-9489-491C-B9CD-45FA9B034CB0}"/>
    <cellStyle name="Normal 5 5 4 6" xfId="2456" xr:uid="{00000000-0005-0000-0000-000071070000}"/>
    <cellStyle name="Normal 5 5 4 6 2" xfId="5747" xr:uid="{F06DB42E-D681-4B9D-9972-51B8D3A90435}"/>
    <cellStyle name="Normal 5 5 4 6 2 2" xfId="27460" xr:uid="{D8E3870C-88CA-47D4-9993-452C05AD3072}"/>
    <cellStyle name="Normal 5 5 4 6 2 3" xfId="15127" xr:uid="{0ED15E5C-A899-49F8-B6E9-C9F0F2908E55}"/>
    <cellStyle name="Normal 5 5 4 6 3" xfId="7580" xr:uid="{F6CADD64-4A82-439F-A05F-C9BEE3641BF0}"/>
    <cellStyle name="Normal 5 5 4 6 3 2" xfId="17960" xr:uid="{6E0C024C-1C37-4057-A849-854CC773B8AE}"/>
    <cellStyle name="Normal 5 5 4 6 4" xfId="10413" xr:uid="{4AB2F5E3-FF56-4D58-8DA2-EED3602FF820}"/>
    <cellStyle name="Normal 5 5 4 6 4 2" xfId="20793" xr:uid="{CDC85785-897D-419D-80D5-3646FAEB21C5}"/>
    <cellStyle name="Normal 5 5 4 6 5" xfId="25388" xr:uid="{716E7A91-B728-47C7-9BBA-D974E6B3B083}"/>
    <cellStyle name="Normal 5 5 4 6 6" xfId="12843" xr:uid="{FE024495-91C4-4E95-B64D-26D118050472}"/>
    <cellStyle name="Normal 5 5 4 7" xfId="2210" xr:uid="{00000000-0005-0000-0000-000065070000}"/>
    <cellStyle name="Normal 5 5 4 7 2" xfId="7336" xr:uid="{CDB152A3-FA48-46E4-B1B1-4A758871671D}"/>
    <cellStyle name="Normal 5 5 4 7 2 2" xfId="17716" xr:uid="{B3851944-EF81-43E6-BE8E-8E6902BB57FE}"/>
    <cellStyle name="Normal 5 5 4 7 3" xfId="10169" xr:uid="{83B1FE9F-3968-4327-8393-632D67E175E6}"/>
    <cellStyle name="Normal 5 5 4 7 3 2" xfId="20549" xr:uid="{73533A79-19BB-4534-9BA5-F72DCD3D4905}"/>
    <cellStyle name="Normal 5 5 4 7 4" xfId="24275" xr:uid="{442DB867-847A-43E3-AC7E-CB20FE8F471D}"/>
    <cellStyle name="Normal 5 5 4 7 5" xfId="14883" xr:uid="{E44802E5-DE8E-4138-91A8-056C6C3C5BAA}"/>
    <cellStyle name="Normal 5 5 4 8" xfId="4028" xr:uid="{0162DD0B-71A7-465E-A829-6251DA6707D0}"/>
    <cellStyle name="Normal 5 5 4 8 2" xfId="8828" xr:uid="{7F9E0C5D-5CAE-475E-BD0B-14C56A8166FF}"/>
    <cellStyle name="Normal 5 5 4 8 2 2" xfId="19208" xr:uid="{A9CDA95E-2FE3-41A7-A01E-7B7399FEDC86}"/>
    <cellStyle name="Normal 5 5 4 8 3" xfId="11661" xr:uid="{29FA82FF-BA26-47DA-BFAE-0624A1A744B2}"/>
    <cellStyle name="Normal 5 5 4 8 3 2" xfId="22041" xr:uid="{C3CC5B23-C230-495B-8130-722446E29811}"/>
    <cellStyle name="Normal 5 5 4 8 4" xfId="16375" xr:uid="{0AA7228F-51B6-4F80-9D5F-AE3D32298536}"/>
    <cellStyle name="Normal 5 5 4 9" xfId="5362" xr:uid="{83DDD56E-E7C5-4B28-97A7-4C900E28DF1F}"/>
    <cellStyle name="Normal 5 5 4 9 2" xfId="14659" xr:uid="{133DAB68-AE63-4F02-9468-2540A675DF06}"/>
    <cellStyle name="Normal 5 5 5" xfId="1215" xr:uid="{00000000-0005-0000-0000-000085060000}"/>
    <cellStyle name="Normal 5 5 5 10" xfId="9950" xr:uid="{6E19B45A-9719-4CF1-A76F-55590E64356A}"/>
    <cellStyle name="Normal 5 5 5 10 2" xfId="20330" xr:uid="{BB0444A7-C2EF-44E8-B04D-0768A6EB6435}"/>
    <cellStyle name="Normal 5 5 5 11" xfId="25572" xr:uid="{54157B82-19DE-4B4C-A0F4-6E81203A9811}"/>
    <cellStyle name="Normal 5 5 5 12" xfId="12617" xr:uid="{23E75295-F147-477E-96CA-EB5C86B5511E}"/>
    <cellStyle name="Normal 5 5 5 2" xfId="1216" xr:uid="{00000000-0005-0000-0000-000086060000}"/>
    <cellStyle name="Normal 5 5 5 2 2" xfId="1217" xr:uid="{00000000-0005-0000-0000-000087060000}"/>
    <cellStyle name="Normal 5 5 5 2 2 2" xfId="5369" xr:uid="{FCACC8EB-6DA7-4E83-87A7-9881E1E64148}"/>
    <cellStyle name="Normal 5 5 5 2 2 2 2" xfId="24366" xr:uid="{CBC1034A-6798-465D-AF7B-6C88ED5568FC}"/>
    <cellStyle name="Normal 5 5 5 2 2 2 3" xfId="27775" xr:uid="{C24177E6-CFA2-44F9-8258-23A36802CF58}"/>
    <cellStyle name="Normal 5 5 5 2 2 2 4" xfId="14666" xr:uid="{A35A8776-8A3B-43B0-A05C-B0D0FBEC4C53}"/>
    <cellStyle name="Normal 5 5 5 2 2 3" xfId="7119" xr:uid="{414C89D4-A323-4F0F-845B-5719799140A9}"/>
    <cellStyle name="Normal 5 5 5 2 2 3 2" xfId="27645" xr:uid="{F02604B8-A12F-4A96-A158-2EFDB4797422}"/>
    <cellStyle name="Normal 5 5 5 2 2 3 3" xfId="28034" xr:uid="{E9638A18-7FE1-4261-B179-82B687896246}"/>
    <cellStyle name="Normal 5 5 5 2 2 3 4" xfId="17499" xr:uid="{45ADF6DF-EFD3-4CAE-8E3A-10A16CEF4641}"/>
    <cellStyle name="Normal 5 5 5 2 2 4" xfId="9952" xr:uid="{20F04362-5A26-415D-881F-36416F5AC659}"/>
    <cellStyle name="Normal 5 5 5 2 2 4 2" xfId="29435" xr:uid="{BC9206DE-8D27-4114-9ABC-1420BD704A60}"/>
    <cellStyle name="Normal 5 5 5 2 2 4 3" xfId="20332" xr:uid="{581C1272-63CF-478C-BAB8-E4A5E61E4CC4}"/>
    <cellStyle name="Normal 5 5 5 2 2 5" xfId="24883" xr:uid="{2388C303-93F3-4749-93F1-93EA9E7ABBD1}"/>
    <cellStyle name="Normal 5 5 5 2 2 6" xfId="13988" xr:uid="{AD240362-FB4D-4B6A-AD0C-43D9833AD1A5}"/>
    <cellStyle name="Normal 5 5 5 2 3" xfId="2813" xr:uid="{00000000-0005-0000-0000-000075070000}"/>
    <cellStyle name="Normal 5 5 5 2 3 2" xfId="6028" xr:uid="{62AB6F15-9964-4C9E-8D14-8718ABD95DE2}"/>
    <cellStyle name="Normal 5 5 5 2 3 2 2" xfId="26213" xr:uid="{1136051C-9C4A-4462-A9BF-68ABF15D6279}"/>
    <cellStyle name="Normal 5 5 5 2 3 2 3" xfId="15482" xr:uid="{D594E1B4-51EF-45DC-84B1-AFC92B4B07DE}"/>
    <cellStyle name="Normal 5 5 5 2 3 3" xfId="7935" xr:uid="{3670061B-1390-40B0-872F-7C40126F21CC}"/>
    <cellStyle name="Normal 5 5 5 2 3 3 2" xfId="18315" xr:uid="{466103BF-283C-4D88-ADE1-4263E7B40722}"/>
    <cellStyle name="Normal 5 5 5 2 3 4" xfId="10768" xr:uid="{C7E2731C-C3AE-4945-9084-C93B6941B24D}"/>
    <cellStyle name="Normal 5 5 5 2 3 4 2" xfId="21148" xr:uid="{53F91B0C-7043-4FCD-B5A6-45F3B1B5AB73}"/>
    <cellStyle name="Normal 5 5 5 2 3 5" xfId="24665" xr:uid="{A19FD8AC-BF97-4D05-8A2E-76FB1CD2579B}"/>
    <cellStyle name="Normal 5 5 5 2 3 6" xfId="13279" xr:uid="{88098FBB-C014-48B5-86E3-0C17C71E0B41}"/>
    <cellStyle name="Normal 5 5 5 2 4" xfId="4208" xr:uid="{A6B1CA8D-96C0-43EB-ACA2-4F886A220171}"/>
    <cellStyle name="Normal 5 5 5 2 4 2" xfId="8979" xr:uid="{022BBE30-7EE2-4A6A-873A-8937F640EB70}"/>
    <cellStyle name="Normal 5 5 5 2 4 2 2" xfId="29060" xr:uid="{D1FEC174-600C-4F6F-8155-EF3F4025C125}"/>
    <cellStyle name="Normal 5 5 5 2 4 2 3" xfId="19359" xr:uid="{0B1C605A-9B58-44EB-B18B-979AFF7B8C7A}"/>
    <cellStyle name="Normal 5 5 5 2 4 3" xfId="11812" xr:uid="{B864424B-9BF5-48CD-939C-54F596142CE6}"/>
    <cellStyle name="Normal 5 5 5 2 4 3 2" xfId="22192" xr:uid="{7DCB35C7-FDFC-4C2B-B67C-65D7C429C395}"/>
    <cellStyle name="Normal 5 5 5 2 4 4" xfId="23835" xr:uid="{FA272100-6D47-4773-840A-2A6FF3EAD610}"/>
    <cellStyle name="Normal 5 5 5 2 4 5" xfId="16526" xr:uid="{760231F9-0ACB-4049-91C4-0D9B1B589B12}"/>
    <cellStyle name="Normal 5 5 5 2 5" xfId="5368" xr:uid="{9ADC1A57-D3CE-46B9-975F-97C8AF653527}"/>
    <cellStyle name="Normal 5 5 5 2 5 2" xfId="28332" xr:uid="{A0480643-3AB8-4E9F-957B-4AD6F55A69E3}"/>
    <cellStyle name="Normal 5 5 5 2 5 3" xfId="14665" xr:uid="{5C5310BE-E23B-4F80-B5C5-98B30FDD8638}"/>
    <cellStyle name="Normal 5 5 5 2 6" xfId="7118" xr:uid="{FB854092-8980-4F06-9F0B-ABC13970D201}"/>
    <cellStyle name="Normal 5 5 5 2 6 2" xfId="17498" xr:uid="{84D8938B-F204-458F-8BF9-653B09345A1A}"/>
    <cellStyle name="Normal 5 5 5 2 7" xfId="9951" xr:uid="{F0FA93FE-3BC4-4CD0-A9C4-D02C0CA4F127}"/>
    <cellStyle name="Normal 5 5 5 2 7 2" xfId="20331" xr:uid="{FD583938-D09D-4E9F-85A5-4844CCF11D57}"/>
    <cellStyle name="Normal 5 5 5 2 8" xfId="24528" xr:uid="{3327FE76-887A-4475-85C7-8D99DC9FB0F0}"/>
    <cellStyle name="Normal 5 5 5 2 9" xfId="12775" xr:uid="{048AB379-D15A-4E96-B231-408B758BB348}"/>
    <cellStyle name="Normal 5 5 5 3" xfId="1218" xr:uid="{00000000-0005-0000-0000-000088060000}"/>
    <cellStyle name="Normal 5 5 5 3 2" xfId="4567" xr:uid="{58A2EA87-66DA-47B7-8FBA-4DE4A6FE6248}"/>
    <cellStyle name="Normal 5 5 5 3 2 2" xfId="9338" xr:uid="{88BB48B0-B364-49DA-921C-3C2522E165C2}"/>
    <cellStyle name="Normal 5 5 5 3 2 2 2" xfId="29312" xr:uid="{24F200A2-58BC-4892-ACAF-F3D3F8E009F7}"/>
    <cellStyle name="Normal 5 5 5 3 2 2 3" xfId="19718" xr:uid="{7104412B-BF2D-4755-8E88-329C85F1FD50}"/>
    <cellStyle name="Normal 5 5 5 3 2 3" xfId="12171" xr:uid="{0728B936-A8BF-4F96-B837-FCEBB44189C4}"/>
    <cellStyle name="Normal 5 5 5 3 2 3 2" xfId="22551" xr:uid="{75A6FCC8-F9C8-4841-AC96-0C15A4CB500D}"/>
    <cellStyle name="Normal 5 5 5 3 2 4" xfId="23331" xr:uid="{1A4A6263-8FCF-4428-ABDA-A2A2FB506C08}"/>
    <cellStyle name="Normal 5 5 5 3 2 5" xfId="16885" xr:uid="{0B1D36EA-2ED6-42FF-9214-AF0150472DAC}"/>
    <cellStyle name="Normal 5 5 5 3 3" xfId="5370" xr:uid="{0845D4E4-1E27-41B8-8AF9-6D70676DD26E}"/>
    <cellStyle name="Normal 5 5 5 3 3 2" xfId="22956" xr:uid="{C14D9BED-EDDC-439B-AE86-9DDDC251009F}"/>
    <cellStyle name="Normal 5 5 5 3 3 3" xfId="28431" xr:uid="{538A9165-DE48-4606-9C13-497BC7CE77BD}"/>
    <cellStyle name="Normal 5 5 5 3 3 4" xfId="14667" xr:uid="{CE094B22-59C6-48AE-87DB-8FA20BB9D4E6}"/>
    <cellStyle name="Normal 5 5 5 3 4" xfId="7120" xr:uid="{2704CCF2-EAD6-4C0A-A2A5-7F41CC568D78}"/>
    <cellStyle name="Normal 5 5 5 3 4 2" xfId="25141" xr:uid="{B846FBE5-F26C-4FA9-B81B-065952EF2B0A}"/>
    <cellStyle name="Normal 5 5 5 3 4 3" xfId="26619" xr:uid="{54992FBD-1FAB-4252-B5DE-4A5EAF4658A6}"/>
    <cellStyle name="Normal 5 5 5 3 4 4" xfId="17500" xr:uid="{D48BAEFD-8345-4869-8553-2FE0C9785906}"/>
    <cellStyle name="Normal 5 5 5 3 5" xfId="9953" xr:uid="{F167411F-D152-45F9-B2DD-01FCC3793CFF}"/>
    <cellStyle name="Normal 5 5 5 3 5 2" xfId="29436" xr:uid="{D49AAC0F-874E-4750-AB42-62A8CF6C5BCD}"/>
    <cellStyle name="Normal 5 5 5 3 5 3" xfId="20333" xr:uid="{7B4FE8CE-6A41-4BD1-905D-607121CB3E83}"/>
    <cellStyle name="Normal 5 5 5 3 6" xfId="24556" xr:uid="{B95EE0B6-9746-411A-99C7-DF892575E63F}"/>
    <cellStyle name="Normal 5 5 5 3 7" xfId="13989" xr:uid="{14FE9674-D40A-4A33-95F0-018CC67879A2}"/>
    <cellStyle name="Normal 5 5 5 4" xfId="1219" xr:uid="{00000000-0005-0000-0000-000089060000}"/>
    <cellStyle name="Normal 5 5 5 4 2" xfId="5371" xr:uid="{45BFE719-90F2-4722-9228-23B15C1BA9EA}"/>
    <cellStyle name="Normal 5 5 5 4 2 2" xfId="23883" xr:uid="{FF7882AD-B650-43A2-8B90-299E6E6A590D}"/>
    <cellStyle name="Normal 5 5 5 4 2 3" xfId="26618" xr:uid="{DEF13D60-8810-43B8-93AA-8693590CDCE3}"/>
    <cellStyle name="Normal 5 5 5 4 2 4" xfId="14668" xr:uid="{1E14CE39-49B9-41C2-A7AC-88D35D6B40D2}"/>
    <cellStyle name="Normal 5 5 5 4 3" xfId="7121" xr:uid="{CA3ADE04-7C0F-424F-8FD7-40F3FE4BA389}"/>
    <cellStyle name="Normal 5 5 5 4 3 2" xfId="25904" xr:uid="{A236CB55-4C75-426A-BD30-1115C2901D0D}"/>
    <cellStyle name="Normal 5 5 5 4 3 3" xfId="17501" xr:uid="{589001E8-3100-4474-A7AA-0E71062318F1}"/>
    <cellStyle name="Normal 5 5 5 4 4" xfId="9954" xr:uid="{EACE63F4-D33C-4DF0-81B3-7CCD65BD08CC}"/>
    <cellStyle name="Normal 5 5 5 4 4 2" xfId="20334" xr:uid="{520863E5-B0D3-49CB-9F42-F263A001D051}"/>
    <cellStyle name="Normal 5 5 5 4 5" xfId="22837" xr:uid="{5676DE0F-F16D-4B9F-A080-9A84B89C72C9}"/>
    <cellStyle name="Normal 5 5 5 4 6" xfId="13473" xr:uid="{500602CF-302A-4AC8-A976-B86C5F74E744}"/>
    <cellStyle name="Normal 5 5 5 5" xfId="2516" xr:uid="{00000000-0005-0000-0000-000078070000}"/>
    <cellStyle name="Normal 5 5 5 5 2" xfId="5793" xr:uid="{7CCC2903-A2F6-46E1-87BE-4D0A179B818B}"/>
    <cellStyle name="Normal 5 5 5 5 2 2" xfId="27197" xr:uid="{F1F4D5FC-E796-47D2-8807-A40E26BFFB34}"/>
    <cellStyle name="Normal 5 5 5 5 2 3" xfId="15187" xr:uid="{4837B486-317E-4FC1-921D-4EEB4B46BD4C}"/>
    <cellStyle name="Normal 5 5 5 5 3" xfId="7640" xr:uid="{6220D5D8-EF26-4007-B166-3AF647AB9875}"/>
    <cellStyle name="Normal 5 5 5 5 3 2" xfId="18020" xr:uid="{0B1ABCED-48B9-497B-A66E-84D542B3E228}"/>
    <cellStyle name="Normal 5 5 5 5 4" xfId="10473" xr:uid="{1B8CCB87-F62F-4772-BFF4-2D938484667A}"/>
    <cellStyle name="Normal 5 5 5 5 4 2" xfId="20853" xr:uid="{3769DF5C-8962-4083-8F0A-7BC47C781775}"/>
    <cellStyle name="Normal 5 5 5 5 5" xfId="22739" xr:uid="{92A8D6B5-003A-480D-AD45-9AB1CA391AAC}"/>
    <cellStyle name="Normal 5 5 5 5 6" xfId="12903" xr:uid="{F1DF4D56-D263-4DC4-81BE-2663EC073DDF}"/>
    <cellStyle name="Normal 5 5 5 6" xfId="2384" xr:uid="{00000000-0005-0000-0000-000072070000}"/>
    <cellStyle name="Normal 5 5 5 6 2" xfId="7510" xr:uid="{8D3C0B12-98E6-4B26-918D-28448EBBA08C}"/>
    <cellStyle name="Normal 5 5 5 6 2 2" xfId="27822" xr:uid="{AC81FED6-16C4-48B8-8C17-E609DFC7659F}"/>
    <cellStyle name="Normal 5 5 5 6 2 3" xfId="17890" xr:uid="{4F234D36-F14F-455D-A28B-8DB25B608DFB}"/>
    <cellStyle name="Normal 5 5 5 6 3" xfId="10343" xr:uid="{97EF8C04-5C97-449B-AC86-6ADC8DA6D556}"/>
    <cellStyle name="Normal 5 5 5 6 3 2" xfId="20723" xr:uid="{655B5E20-0F29-4C2B-A74C-4EBEF19867B7}"/>
    <cellStyle name="Normal 5 5 5 6 4" xfId="23205" xr:uid="{C86AB3B4-A5CB-4767-95D9-6E3840BC1E29}"/>
    <cellStyle name="Normal 5 5 5 6 5" xfId="15057" xr:uid="{9E5CF3C3-0E9E-4E8F-98EB-96AE2671A85F}"/>
    <cellStyle name="Normal 5 5 5 7" xfId="4029" xr:uid="{C7AA4B3D-D9F4-4E25-AADC-168DD5111C03}"/>
    <cellStyle name="Normal 5 5 5 7 2" xfId="8829" xr:uid="{5AA0BE2A-161F-44BA-872C-DCA0D1F8191D}"/>
    <cellStyle name="Normal 5 5 5 7 2 2" xfId="19209" xr:uid="{C772A02D-D990-4CA4-83BE-A7C708D3901F}"/>
    <cellStyle name="Normal 5 5 5 7 3" xfId="11662" xr:uid="{097005BF-3A8B-44FF-8489-CD1E2FB75373}"/>
    <cellStyle name="Normal 5 5 5 7 3 2" xfId="22042" xr:uid="{F809DEF3-E1B4-4316-A22F-FC98C786A3FE}"/>
    <cellStyle name="Normal 5 5 5 7 4" xfId="28644" xr:uid="{1EF527F3-D27E-4D69-8538-0BE485A897A3}"/>
    <cellStyle name="Normal 5 5 5 7 5" xfId="16376" xr:uid="{39826876-4779-4AA2-A43B-1D60609EDC91}"/>
    <cellStyle name="Normal 5 5 5 8" xfId="5367" xr:uid="{9D5E061F-7615-4BE5-BAC0-217AB53DF3CC}"/>
    <cellStyle name="Normal 5 5 5 8 2" xfId="14664" xr:uid="{86C6D9B4-4739-4F80-87E4-24CA576FFBC5}"/>
    <cellStyle name="Normal 5 5 5 9" xfId="7117" xr:uid="{7A9C01FA-CD4F-4744-AA62-996255D40237}"/>
    <cellStyle name="Normal 5 5 5 9 2" xfId="17497" xr:uid="{3E75972A-A69E-45EB-93ED-EA4B0032F62E}"/>
    <cellStyle name="Normal 5 5 6" xfId="1220" xr:uid="{00000000-0005-0000-0000-00008A060000}"/>
    <cellStyle name="Normal 5 5 6 10" xfId="9955" xr:uid="{6EEB70CD-A015-4A9B-AC88-D035DFFCB62D}"/>
    <cellStyle name="Normal 5 5 6 10 2" xfId="20335" xr:uid="{B4A1A7B8-1FEE-4206-B280-9DCBD474C172}"/>
    <cellStyle name="Normal 5 5 6 11" xfId="24162" xr:uid="{B8349E58-0DEA-4C18-AF48-5526BB9C7BCA}"/>
    <cellStyle name="Normal 5 5 6 12" xfId="12618" xr:uid="{9C293F44-D44C-4663-86D2-00E27104FD4F}"/>
    <cellStyle name="Normal 5 5 6 2" xfId="1221" xr:uid="{00000000-0005-0000-0000-00008B060000}"/>
    <cellStyle name="Normal 5 5 6 2 2" xfId="1222" xr:uid="{00000000-0005-0000-0000-00008C060000}"/>
    <cellStyle name="Normal 5 5 6 2 2 2" xfId="5374" xr:uid="{CDE40F86-F9DF-4DC3-9980-578B96CB55D3}"/>
    <cellStyle name="Normal 5 5 6 2 2 2 2" xfId="25699" xr:uid="{F7D92C3C-FC85-4B0B-B152-E9B7EE05937F}"/>
    <cellStyle name="Normal 5 5 6 2 2 2 3" xfId="27311" xr:uid="{B1ED235E-B447-4C10-811A-E3A301235D32}"/>
    <cellStyle name="Normal 5 5 6 2 2 2 4" xfId="14671" xr:uid="{5C5616AD-2DAD-4D67-9C9F-5F6DCBA8E4A8}"/>
    <cellStyle name="Normal 5 5 6 2 2 3" xfId="7124" xr:uid="{FEF6CD90-16F7-4057-AEF9-17B409260224}"/>
    <cellStyle name="Normal 5 5 6 2 2 3 2" xfId="27646" xr:uid="{0B3B660A-7011-4368-8FB3-B27BE3F4CDE4}"/>
    <cellStyle name="Normal 5 5 6 2 2 3 3" xfId="26192" xr:uid="{E23577E3-8C64-48F2-82A9-5900E1494813}"/>
    <cellStyle name="Normal 5 5 6 2 2 3 4" xfId="17504" xr:uid="{B5D80408-07A1-4519-BF70-B6C1D147F2F8}"/>
    <cellStyle name="Normal 5 5 6 2 2 4" xfId="9957" xr:uid="{446F0DFD-8CE2-419E-88B7-B6DF48636C48}"/>
    <cellStyle name="Normal 5 5 6 2 2 4 2" xfId="29437" xr:uid="{65D94745-4EE7-4EB2-9A3F-41C69496D278}"/>
    <cellStyle name="Normal 5 5 6 2 2 4 3" xfId="20337" xr:uid="{05475EAF-E766-4F31-997A-B3C55DB3C61E}"/>
    <cellStyle name="Normal 5 5 6 2 2 5" xfId="23653" xr:uid="{29DC5747-4388-4069-9CD7-83318DBC9509}"/>
    <cellStyle name="Normal 5 5 6 2 2 6" xfId="13990" xr:uid="{92A932BF-932B-4A06-B455-BDBF41B6A85A}"/>
    <cellStyle name="Normal 5 5 6 2 3" xfId="2814" xr:uid="{00000000-0005-0000-0000-00007C070000}"/>
    <cellStyle name="Normal 5 5 6 2 3 2" xfId="6029" xr:uid="{13C3605F-2576-4686-B7A9-A2C135517A5B}"/>
    <cellStyle name="Normal 5 5 6 2 3 2 2" xfId="26713" xr:uid="{628696E7-D89A-4D16-BD64-6C184FC453C1}"/>
    <cellStyle name="Normal 5 5 6 2 3 2 3" xfId="15483" xr:uid="{615A8357-04D1-4671-B0EA-66FDB86B4534}"/>
    <cellStyle name="Normal 5 5 6 2 3 3" xfId="7936" xr:uid="{83E1C646-6BA7-460A-A3E9-39E698708535}"/>
    <cellStyle name="Normal 5 5 6 2 3 3 2" xfId="18316" xr:uid="{E1ECE0D1-EFD8-46AF-BB41-48C8D2A65BF4}"/>
    <cellStyle name="Normal 5 5 6 2 3 4" xfId="10769" xr:uid="{55F877D8-1DC6-420B-AD0F-8E9082ED7B79}"/>
    <cellStyle name="Normal 5 5 6 2 3 4 2" xfId="21149" xr:uid="{553701C5-EAAD-43E7-8CBB-1858BABCB8C5}"/>
    <cellStyle name="Normal 5 5 6 2 3 5" xfId="25377" xr:uid="{03934C22-396E-4729-8431-8374205DF924}"/>
    <cellStyle name="Normal 5 5 6 2 3 6" xfId="13280" xr:uid="{31BBC8F6-AE54-4AF1-9339-B1A8F606F659}"/>
    <cellStyle name="Normal 5 5 6 2 4" xfId="4209" xr:uid="{C5EBD5B1-84A3-4D3A-9865-BF68F20B2782}"/>
    <cellStyle name="Normal 5 5 6 2 4 2" xfId="8980" xr:uid="{13D76342-EC5E-4AF0-9E4B-6A88ED465A60}"/>
    <cellStyle name="Normal 5 5 6 2 4 2 2" xfId="29061" xr:uid="{8D2A4BD1-AF0A-4879-9B45-8AFB7EA9D996}"/>
    <cellStyle name="Normal 5 5 6 2 4 2 3" xfId="19360" xr:uid="{B1ECAA98-F080-4B67-AD68-E76C3E8B4857}"/>
    <cellStyle name="Normal 5 5 6 2 4 3" xfId="11813" xr:uid="{AC66E1A0-9AA7-4A47-823A-789B7595EA98}"/>
    <cellStyle name="Normal 5 5 6 2 4 3 2" xfId="22193" xr:uid="{84C60AFC-2716-41AA-B1CB-3A20BD141741}"/>
    <cellStyle name="Normal 5 5 6 2 4 4" xfId="24183" xr:uid="{44CEF633-C0DB-45B9-A242-DE29C09DA71C}"/>
    <cellStyle name="Normal 5 5 6 2 4 5" xfId="16527" xr:uid="{0D879ADC-3C70-485F-BCB0-9E626CE4AB60}"/>
    <cellStyle name="Normal 5 5 6 2 5" xfId="5373" xr:uid="{03C0E654-1E46-42BD-9DAE-F03D7614F235}"/>
    <cellStyle name="Normal 5 5 6 2 5 2" xfId="26364" xr:uid="{9A8328A8-C0E4-46B4-8068-4A4266341067}"/>
    <cellStyle name="Normal 5 5 6 2 5 3" xfId="14670" xr:uid="{51156F89-C961-4DBD-ADCD-864D8202C171}"/>
    <cellStyle name="Normal 5 5 6 2 6" xfId="7123" xr:uid="{2329B334-BD2C-4E7B-B94A-ABB4C00B17EF}"/>
    <cellStyle name="Normal 5 5 6 2 6 2" xfId="17503" xr:uid="{70018A48-9751-46A9-8AE3-14CAEEBD4F81}"/>
    <cellStyle name="Normal 5 5 6 2 7" xfId="9956" xr:uid="{6EA1EA1C-01B4-44C8-83BC-065584F05E93}"/>
    <cellStyle name="Normal 5 5 6 2 7 2" xfId="20336" xr:uid="{2EE71426-43B2-46BB-B971-3B2DDB9F3D48}"/>
    <cellStyle name="Normal 5 5 6 2 8" xfId="24475" xr:uid="{C6A8A916-DD63-4CA0-B32C-738BEA8EA594}"/>
    <cellStyle name="Normal 5 5 6 2 9" xfId="12776" xr:uid="{BC527640-3D79-4958-B1D2-C02A79A6E76C}"/>
    <cellStyle name="Normal 5 5 6 3" xfId="1223" xr:uid="{00000000-0005-0000-0000-00008D060000}"/>
    <cellStyle name="Normal 5 5 6 3 2" xfId="4568" xr:uid="{ACD83D57-3DE5-4558-BE38-8475C61839FE}"/>
    <cellStyle name="Normal 5 5 6 3 2 2" xfId="9339" xr:uid="{B2082EEB-65FE-4F3B-BFFB-5544B1414BDE}"/>
    <cellStyle name="Normal 5 5 6 3 2 2 2" xfId="29313" xr:uid="{8A92274D-027B-4A60-A6E7-C43392C0C43B}"/>
    <cellStyle name="Normal 5 5 6 3 2 2 3" xfId="19719" xr:uid="{D3513F62-205E-49C7-A0D8-7242F205123E}"/>
    <cellStyle name="Normal 5 5 6 3 2 3" xfId="12172" xr:uid="{00C44274-DA69-4A6C-9265-49E7873A84CD}"/>
    <cellStyle name="Normal 5 5 6 3 2 3 2" xfId="22552" xr:uid="{A81F6365-28D6-4CA6-8501-C6F296B31710}"/>
    <cellStyle name="Normal 5 5 6 3 2 4" xfId="24777" xr:uid="{4597C8CF-6853-4785-A153-F2D6BEB4A80D}"/>
    <cellStyle name="Normal 5 5 6 3 2 5" xfId="16886" xr:uid="{E26DD20E-0140-4D48-A1A4-B69222AF14F1}"/>
    <cellStyle name="Normal 5 5 6 3 3" xfId="5375" xr:uid="{F51C0721-BBA3-461C-9BB7-C687AFDC0ABB}"/>
    <cellStyle name="Normal 5 5 6 3 3 2" xfId="26853" xr:uid="{A495A101-35A8-4017-A3CA-76C27D562F57}"/>
    <cellStyle name="Normal 5 5 6 3 3 3" xfId="27732" xr:uid="{DDCBFF35-41AE-4524-85CD-0AF80E2A4BD4}"/>
    <cellStyle name="Normal 5 5 6 3 3 4" xfId="14672" xr:uid="{432695F9-6711-4AC9-88D9-FD85C71B1064}"/>
    <cellStyle name="Normal 5 5 6 3 4" xfId="7125" xr:uid="{C6515211-7A56-4FEF-A578-57C661268797}"/>
    <cellStyle name="Normal 5 5 6 3 4 2" xfId="26294" xr:uid="{CF22D48D-09C9-49FB-A2FF-C2F69C9C45F3}"/>
    <cellStyle name="Normal 5 5 6 3 4 3" xfId="28403" xr:uid="{9B985830-4FA7-4645-8568-0B9F49912AE0}"/>
    <cellStyle name="Normal 5 5 6 3 4 4" xfId="17505" xr:uid="{5C33A17E-3D29-43F0-BBDE-F347BE8C996D}"/>
    <cellStyle name="Normal 5 5 6 3 5" xfId="9958" xr:uid="{08FC8579-C9D5-4FC4-BD15-8576FF1397AC}"/>
    <cellStyle name="Normal 5 5 6 3 5 2" xfId="29438" xr:uid="{B27F0A07-3523-418C-B6BB-98F3D23D0A4E}"/>
    <cellStyle name="Normal 5 5 6 3 5 3" xfId="20338" xr:uid="{126EDBB3-8A5F-46EF-8E95-D4F13FED7E5E}"/>
    <cellStyle name="Normal 5 5 6 3 6" xfId="23082" xr:uid="{E237F0A5-6513-4735-A38F-86FB094DBCA1}"/>
    <cellStyle name="Normal 5 5 6 3 7" xfId="13991" xr:uid="{DF9C8095-BC55-4766-A742-79804A643804}"/>
    <cellStyle name="Normal 5 5 6 4" xfId="1224" xr:uid="{00000000-0005-0000-0000-00008E060000}"/>
    <cellStyle name="Normal 5 5 6 4 2" xfId="5376" xr:uid="{86FD4E8C-082F-4BEC-916B-07BFF450C7AF}"/>
    <cellStyle name="Normal 5 5 6 4 2 2" xfId="22949" xr:uid="{D66E9271-00C6-48E6-9854-C9FCA2482B6E}"/>
    <cellStyle name="Normal 5 5 6 4 2 3" xfId="26732" xr:uid="{81D18B65-E513-42F7-B581-A75F2EDB1D2F}"/>
    <cellStyle name="Normal 5 5 6 4 2 4" xfId="14673" xr:uid="{B4B4FF8D-0A85-4AA9-8DF9-379D4EB57653}"/>
    <cellStyle name="Normal 5 5 6 4 3" xfId="7126" xr:uid="{3B0E9406-A094-4E19-8AF5-BFE908960147}"/>
    <cellStyle name="Normal 5 5 6 4 3 2" xfId="28416" xr:uid="{BA43560F-41EA-43C1-AF4A-B43F7C22E59F}"/>
    <cellStyle name="Normal 5 5 6 4 3 3" xfId="17506" xr:uid="{3A34CD3A-4373-47F0-8B09-C815DBB85517}"/>
    <cellStyle name="Normal 5 5 6 4 4" xfId="9959" xr:uid="{00A68561-A889-4876-BD93-DCD4E076BA39}"/>
    <cellStyle name="Normal 5 5 6 4 4 2" xfId="20339" xr:uid="{3ABC0843-2C5F-46D9-B912-5C12BB77CA5B}"/>
    <cellStyle name="Normal 5 5 6 4 5" xfId="22944" xr:uid="{356FEBF9-1137-4BF0-8596-C71DB88BD296}"/>
    <cellStyle name="Normal 5 5 6 4 6" xfId="13474" xr:uid="{001E17DE-2D5E-489E-BFC4-4AEF2E917B35}"/>
    <cellStyle name="Normal 5 5 6 5" xfId="2579" xr:uid="{00000000-0005-0000-0000-00007F070000}"/>
    <cellStyle name="Normal 5 5 6 5 2" xfId="5843" xr:uid="{151CA46E-5812-4546-9888-067ACA00706C}"/>
    <cellStyle name="Normal 5 5 6 5 2 2" xfId="27895" xr:uid="{C8FDCBE8-1CFA-45A8-A557-2BAB27E8DB55}"/>
    <cellStyle name="Normal 5 5 6 5 2 3" xfId="15250" xr:uid="{0670CA33-C44B-4A1C-926B-D5A1F99BE1A2}"/>
    <cellStyle name="Normal 5 5 6 5 3" xfId="7703" xr:uid="{488B38C3-B909-489F-9E3E-C127E39FE0FC}"/>
    <cellStyle name="Normal 5 5 6 5 3 2" xfId="18083" xr:uid="{6CAB44CC-D3F5-4FAF-B02E-06875B7715CC}"/>
    <cellStyle name="Normal 5 5 6 5 4" xfId="10536" xr:uid="{F0BB4B85-C2FE-48C0-9035-F59F6B6AF553}"/>
    <cellStyle name="Normal 5 5 6 5 4 2" xfId="20916" xr:uid="{5D34E16D-65A8-4796-B423-B869C0EC33AE}"/>
    <cellStyle name="Normal 5 5 6 5 5" xfId="25041" xr:uid="{10CE3F26-A178-42B3-8CFB-B5EE0FBF41E0}"/>
    <cellStyle name="Normal 5 5 6 5 6" xfId="12966" xr:uid="{9F7E1AE8-61D7-43B4-84C3-BB6A2BC47D29}"/>
    <cellStyle name="Normal 5 5 6 6" xfId="2385" xr:uid="{00000000-0005-0000-0000-000079070000}"/>
    <cellStyle name="Normal 5 5 6 6 2" xfId="7511" xr:uid="{915E2F73-636F-47E4-9C3E-B5751BBAC000}"/>
    <cellStyle name="Normal 5 5 6 6 2 2" xfId="27524" xr:uid="{A9800C9F-CA9F-438C-8267-C35D597EC015}"/>
    <cellStyle name="Normal 5 5 6 6 2 3" xfId="17891" xr:uid="{AD156AFE-689A-4610-B8D3-86099B7264D1}"/>
    <cellStyle name="Normal 5 5 6 6 3" xfId="10344" xr:uid="{50B70286-31B7-4705-A652-EEA9BF7487C1}"/>
    <cellStyle name="Normal 5 5 6 6 3 2" xfId="20724" xr:uid="{10AB95FA-D702-4886-A63B-ABFA0AC50956}"/>
    <cellStyle name="Normal 5 5 6 6 4" xfId="25398" xr:uid="{6FF132A8-AC59-47F8-B313-57B497617DD7}"/>
    <cellStyle name="Normal 5 5 6 6 5" xfId="15058" xr:uid="{D9CF1F1B-CA38-45C6-BB21-400D5B7E3B6B}"/>
    <cellStyle name="Normal 5 5 6 7" xfId="4030" xr:uid="{4C08CD9B-604C-4ADB-A4AF-D05931C1CD7D}"/>
    <cellStyle name="Normal 5 5 6 7 2" xfId="8830" xr:uid="{A1F41227-AEFD-4126-8736-F2CFC05EA1AF}"/>
    <cellStyle name="Normal 5 5 6 7 2 2" xfId="19210" xr:uid="{B4E907F3-BE3A-4D0A-9835-3CE217D62A2B}"/>
    <cellStyle name="Normal 5 5 6 7 3" xfId="11663" xr:uid="{A62C39DD-9B42-4CF3-B6C6-0A1CFF9C6F99}"/>
    <cellStyle name="Normal 5 5 6 7 3 2" xfId="22043" xr:uid="{121163AC-B2D9-428B-BAEA-9FBE2FFE74DC}"/>
    <cellStyle name="Normal 5 5 6 7 4" xfId="26764" xr:uid="{CD398623-6C6C-4BC2-82A4-C832B8AB9E58}"/>
    <cellStyle name="Normal 5 5 6 7 5" xfId="16377" xr:uid="{AFFAC0D2-105D-4FD1-9A2C-08044472405C}"/>
    <cellStyle name="Normal 5 5 6 8" xfId="5372" xr:uid="{C8B8751A-F737-4FFF-B4AF-2ED804A41D50}"/>
    <cellStyle name="Normal 5 5 6 8 2" xfId="14669" xr:uid="{D4DB0CD4-5517-4CA3-927B-01EB62213EAC}"/>
    <cellStyle name="Normal 5 5 6 9" xfId="7122" xr:uid="{085E023A-E4FA-4ACC-B822-992E07188A31}"/>
    <cellStyle name="Normal 5 5 6 9 2" xfId="17502" xr:uid="{E75F1C48-21C4-4E40-8F71-C8D5459D0AFD}"/>
    <cellStyle name="Normal 5 5 7" xfId="1225" xr:uid="{00000000-0005-0000-0000-00008F060000}"/>
    <cellStyle name="Normal 5 5 7 10" xfId="12619" xr:uid="{2CE59225-D865-4685-BFE3-B2793300DD83}"/>
    <cellStyle name="Normal 5 5 7 2" xfId="1226" xr:uid="{00000000-0005-0000-0000-000090060000}"/>
    <cellStyle name="Normal 5 5 7 2 2" xfId="2968" xr:uid="{00000000-0005-0000-0000-000082070000}"/>
    <cellStyle name="Normal 5 5 7 2 2 2" xfId="6132" xr:uid="{DF12A09B-446A-4806-8AA7-52F18594D853}"/>
    <cellStyle name="Normal 5 5 7 2 2 2 2" xfId="28133" xr:uid="{287D7080-CAC1-48FB-BDC8-DBDEF7205421}"/>
    <cellStyle name="Normal 5 5 7 2 2 2 3" xfId="26679" xr:uid="{2D34B869-C594-4F32-BA84-C78E41629D48}"/>
    <cellStyle name="Normal 5 5 7 2 2 2 4" xfId="15610" xr:uid="{15546E4B-B6FC-4619-BDB9-9AF5F1C16235}"/>
    <cellStyle name="Normal 5 5 7 2 2 3" xfId="8063" xr:uid="{64AF773E-6ACD-420B-B8D2-4FB5849D8190}"/>
    <cellStyle name="Normal 5 5 7 2 2 3 2" xfId="28761" xr:uid="{BE449C1B-FF30-4ADA-8453-43358F611491}"/>
    <cellStyle name="Normal 5 5 7 2 2 3 3" xfId="18443" xr:uid="{0075D294-103E-41F3-8119-1E6847751D82}"/>
    <cellStyle name="Normal 5 5 7 2 2 4" xfId="10896" xr:uid="{C0E9075E-DA7D-4089-AFF1-44199F22AC36}"/>
    <cellStyle name="Normal 5 5 7 2 2 4 2" xfId="21276" xr:uid="{75EC0386-19EF-4DCD-8937-70975FCEA266}"/>
    <cellStyle name="Normal 5 5 7 2 2 5" xfId="22794" xr:uid="{C80C1820-97C4-4E5B-AB92-0FAE4E57DF58}"/>
    <cellStyle name="Normal 5 5 7 2 2 6" xfId="13475" xr:uid="{114C263B-841E-45C9-9B90-A4796F0A2D8B}"/>
    <cellStyle name="Normal 5 5 7 2 3" xfId="5378" xr:uid="{62B1FFD8-3506-4F23-A9D5-0A302EE5EC5B}"/>
    <cellStyle name="Normal 5 5 7 2 3 2" xfId="24709" xr:uid="{5E132235-FA12-4C6C-9BC5-1DF08708EBE7}"/>
    <cellStyle name="Normal 5 5 7 2 3 3" xfId="28236" xr:uid="{D45E94F4-FED9-4F57-9576-3BFCFDDB1983}"/>
    <cellStyle name="Normal 5 5 7 2 3 4" xfId="14675" xr:uid="{73BF6DC8-DC03-4F41-B6BA-BF9712DA6D16}"/>
    <cellStyle name="Normal 5 5 7 2 4" xfId="7128" xr:uid="{007A5B14-E276-4597-8BA7-3A1D9F27A771}"/>
    <cellStyle name="Normal 5 5 7 2 4 2" xfId="26708" xr:uid="{4204EA0E-2CD8-4B31-BF39-F255100557C7}"/>
    <cellStyle name="Normal 5 5 7 2 4 3" xfId="26603" xr:uid="{9587304A-298C-42C2-89FE-A8D871D8B372}"/>
    <cellStyle name="Normal 5 5 7 2 4 4" xfId="17508" xr:uid="{F4219942-775D-49A8-B231-ADDF3238F212}"/>
    <cellStyle name="Normal 5 5 7 2 5" xfId="9961" xr:uid="{AA89878B-9247-486A-AEA6-FA18B854A097}"/>
    <cellStyle name="Normal 5 5 7 2 5 2" xfId="29439" xr:uid="{725804D9-55D1-48E9-9120-665ED0F66786}"/>
    <cellStyle name="Normal 5 5 7 2 5 3" xfId="20341" xr:uid="{EAF87BE4-15A0-4052-B4EA-009CD7B85D1C}"/>
    <cellStyle name="Normal 5 5 7 2 6" xfId="24532" xr:uid="{0DE5A35A-2E97-4301-8B12-1416B692F726}"/>
    <cellStyle name="Normal 5 5 7 2 7" xfId="12777" xr:uid="{E65F1D4D-7A99-4C0B-BB48-AD4A31224019}"/>
    <cellStyle name="Normal 5 5 7 3" xfId="1227" xr:uid="{00000000-0005-0000-0000-000091060000}"/>
    <cellStyle name="Normal 5 5 7 3 2" xfId="5379" xr:uid="{5D1B5A8B-DFD3-4E3B-B7AE-8808F340FA31}"/>
    <cellStyle name="Normal 5 5 7 3 2 2" xfId="26715" xr:uid="{B71CB86C-65D1-407B-8217-2604C578C11A}"/>
    <cellStyle name="Normal 5 5 7 3 2 3" xfId="25847" xr:uid="{AE74042E-DD15-4649-9D09-647A425563FF}"/>
    <cellStyle name="Normal 5 5 7 3 2 4" xfId="14676" xr:uid="{E5A02E31-6126-4AF7-95E5-AAAABE9064F1}"/>
    <cellStyle name="Normal 5 5 7 3 3" xfId="7129" xr:uid="{4F3261E5-D6A6-43ED-95EF-0D3E97758D08}"/>
    <cellStyle name="Normal 5 5 7 3 3 2" xfId="27426" xr:uid="{FC15D81A-F1B1-45F9-A769-5A122F50485D}"/>
    <cellStyle name="Normal 5 5 7 3 3 3" xfId="26844" xr:uid="{CE0ED922-644C-4F58-ACED-9C99FFD88B89}"/>
    <cellStyle name="Normal 5 5 7 3 3 4" xfId="17509" xr:uid="{C5163A04-4DD4-4ABD-80FE-8EC5140B5C0C}"/>
    <cellStyle name="Normal 5 5 7 3 4" xfId="9962" xr:uid="{8CBBAEC9-B7D1-46C6-B886-F34EAF682803}"/>
    <cellStyle name="Normal 5 5 7 3 4 2" xfId="29440" xr:uid="{16DDF990-AB59-42FC-AE78-DBAD703881B7}"/>
    <cellStyle name="Normal 5 5 7 3 4 3" xfId="20342" xr:uid="{005259F5-E70A-4213-AF68-0E4641894199}"/>
    <cellStyle name="Normal 5 5 7 3 5" xfId="22855" xr:uid="{0348CF96-F6F3-4C6D-B4BA-A803C5FEC7A0}"/>
    <cellStyle name="Normal 5 5 7 3 6" xfId="13281" xr:uid="{31327C97-CA05-47DE-A323-66B96157E7E6}"/>
    <cellStyle name="Normal 5 5 7 4" xfId="2386" xr:uid="{00000000-0005-0000-0000-000080070000}"/>
    <cellStyle name="Normal 5 5 7 4 2" xfId="7512" xr:uid="{06620718-82D7-449D-BC8A-65A1FCA7CD1B}"/>
    <cellStyle name="Normal 5 5 7 4 2 2" xfId="28370" xr:uid="{77AAB7CD-CFEC-44E3-96B6-8B73E3271381}"/>
    <cellStyle name="Normal 5 5 7 4 2 3" xfId="17892" xr:uid="{203BDB86-0203-4140-B4EB-DAF2293C7CCB}"/>
    <cellStyle name="Normal 5 5 7 4 3" xfId="10345" xr:uid="{67C5DDFE-B833-4338-A4EC-91A2E34F312A}"/>
    <cellStyle name="Normal 5 5 7 4 3 2" xfId="20725" xr:uid="{EC4D44FF-D7FF-4402-B5A6-8BA33E08BAC5}"/>
    <cellStyle name="Normal 5 5 7 4 4" xfId="25462" xr:uid="{DA714827-6702-43DE-B389-0EDF388AE5EA}"/>
    <cellStyle name="Normal 5 5 7 4 5" xfId="15059" xr:uid="{A7F1EB7E-D4B4-4905-B109-EC7EF55C49F8}"/>
    <cellStyle name="Normal 5 5 7 5" xfId="4031" xr:uid="{ED947DAA-371E-4C03-B6A7-8372C0C37EB6}"/>
    <cellStyle name="Normal 5 5 7 5 2" xfId="8831" xr:uid="{F9271682-9920-47AF-A906-7F969C6C0BCB}"/>
    <cellStyle name="Normal 5 5 7 5 2 2" xfId="28990" xr:uid="{9A639588-9BB2-45D2-9A6E-0F165BF35CC5}"/>
    <cellStyle name="Normal 5 5 7 5 2 3" xfId="19211" xr:uid="{6D987478-876F-4959-B431-5670F63D80AC}"/>
    <cellStyle name="Normal 5 5 7 5 3" xfId="11664" xr:uid="{0B668A09-0B6A-4A72-B2A7-B046302FC851}"/>
    <cellStyle name="Normal 5 5 7 5 3 2" xfId="22044" xr:uid="{E8ADD2EE-4298-424F-AAA2-20A7F2FE34F5}"/>
    <cellStyle name="Normal 5 5 7 5 4" xfId="23976" xr:uid="{362AAFC4-B91E-4DEC-B618-C89A9892DD4E}"/>
    <cellStyle name="Normal 5 5 7 5 5" xfId="16378" xr:uid="{086519B5-B122-460C-B5FC-1E50E222F34D}"/>
    <cellStyle name="Normal 5 5 7 6" xfId="5377" xr:uid="{26300556-557E-4082-8B60-B8830D25A460}"/>
    <cellStyle name="Normal 5 5 7 6 2" xfId="27757" xr:uid="{885ED2A7-0EDC-48D2-97DD-F55865D06BC9}"/>
    <cellStyle name="Normal 5 5 7 6 3" xfId="28211" xr:uid="{EC5D5EA3-7881-46A6-B0A6-BF5F976471EA}"/>
    <cellStyle name="Normal 5 5 7 6 4" xfId="14674" xr:uid="{50C9F68A-C3C5-4C1D-9F17-A272EAD10A97}"/>
    <cellStyle name="Normal 5 5 7 7" xfId="7127" xr:uid="{17F7932A-0BB0-42C5-9388-A4903D0A5069}"/>
    <cellStyle name="Normal 5 5 7 7 2" xfId="27293" xr:uid="{0EA9BA65-7403-4833-8623-2657BE8EA453}"/>
    <cellStyle name="Normal 5 5 7 7 3" xfId="17507" xr:uid="{9A2206DC-59DF-4A72-9FFC-5E36168D1C10}"/>
    <cellStyle name="Normal 5 5 7 8" xfId="9960" xr:uid="{6935D2E1-57D5-41C9-8D13-32764C290B24}"/>
    <cellStyle name="Normal 5 5 7 8 2" xfId="20340" xr:uid="{C53E5CD7-732F-4FFC-95AD-8B0C6F9D5534}"/>
    <cellStyle name="Normal 5 5 7 9" xfId="23853" xr:uid="{EA45A73B-8161-459B-8D64-E0A17181CCBC}"/>
    <cellStyle name="Normal 5 5 8" xfId="1228" xr:uid="{00000000-0005-0000-0000-000092060000}"/>
    <cellStyle name="Normal 5 5 8 10" xfId="12620" xr:uid="{4692576D-8AE3-450E-8272-9E48C4FD90CD}"/>
    <cellStyle name="Normal 5 5 8 2" xfId="1229" xr:uid="{00000000-0005-0000-0000-000093060000}"/>
    <cellStyle name="Normal 5 5 8 2 2" xfId="2969" xr:uid="{00000000-0005-0000-0000-000086070000}"/>
    <cellStyle name="Normal 5 5 8 2 2 2" xfId="6133" xr:uid="{23583555-56F1-4626-A3D2-93F8AD74FC7C}"/>
    <cellStyle name="Normal 5 5 8 2 2 2 2" xfId="26060" xr:uid="{17BB1EC5-47B5-42DC-A7F1-62E1932F379A}"/>
    <cellStyle name="Normal 5 5 8 2 2 2 3" xfId="28204" xr:uid="{1CD5DF35-3813-48B7-9249-D550A8FBFBC1}"/>
    <cellStyle name="Normal 5 5 8 2 2 2 4" xfId="15611" xr:uid="{C98894EB-883D-493A-B53D-A6A32DB37AF4}"/>
    <cellStyle name="Normal 5 5 8 2 2 3" xfId="8064" xr:uid="{D241DEDD-FF0C-4A85-9445-1C80D1D9D2BB}"/>
    <cellStyle name="Normal 5 5 8 2 2 3 2" xfId="28762" xr:uid="{AEF191AE-C1DB-4F24-8595-4374070D62A5}"/>
    <cellStyle name="Normal 5 5 8 2 2 3 3" xfId="18444" xr:uid="{8971FB0E-A446-4AE9-88ED-CCF7E3AB18B5}"/>
    <cellStyle name="Normal 5 5 8 2 2 4" xfId="10897" xr:uid="{4A64BE24-DD55-4796-BF60-CCC45FC14999}"/>
    <cellStyle name="Normal 5 5 8 2 2 4 2" xfId="21277" xr:uid="{A0448FD8-514E-4B38-97B0-5C920562CCE6}"/>
    <cellStyle name="Normal 5 5 8 2 2 5" xfId="25389" xr:uid="{304FCE7B-DBF4-4A85-A0EB-2D09E9A4E16C}"/>
    <cellStyle name="Normal 5 5 8 2 2 6" xfId="13476" xr:uid="{0FDF7A1A-7DE7-4386-8B1E-0081216BA5B1}"/>
    <cellStyle name="Normal 5 5 8 2 3" xfId="5381" xr:uid="{28E26E73-B0EA-480D-A7FA-647939548711}"/>
    <cellStyle name="Normal 5 5 8 2 3 2" xfId="22788" xr:uid="{05A1BB14-5CC5-4969-9205-57AA7EABDBFC}"/>
    <cellStyle name="Normal 5 5 8 2 3 3" xfId="25862" xr:uid="{E4A49593-FE91-4477-A730-9BCC4AB579B5}"/>
    <cellStyle name="Normal 5 5 8 2 3 4" xfId="14678" xr:uid="{8632A19C-0EAA-43DC-A8E8-F2F97D8C4A28}"/>
    <cellStyle name="Normal 5 5 8 2 4" xfId="7131" xr:uid="{29DA3E0B-4167-4F0C-939E-5866351703BB}"/>
    <cellStyle name="Normal 5 5 8 2 4 2" xfId="25937" xr:uid="{FD958FAC-B768-4688-B47A-D42A14956D24}"/>
    <cellStyle name="Normal 5 5 8 2 4 3" xfId="28640" xr:uid="{A8B49F71-4CD3-4161-923F-BFE38AB9D0E6}"/>
    <cellStyle name="Normal 5 5 8 2 4 4" xfId="17511" xr:uid="{AAFE3A54-9E83-4D75-A862-B7A2AC257A8B}"/>
    <cellStyle name="Normal 5 5 8 2 5" xfId="9964" xr:uid="{86CA0C47-DEE8-4923-BBA0-B6917FB44FD3}"/>
    <cellStyle name="Normal 5 5 8 2 5 2" xfId="29441" xr:uid="{9109907C-4C0F-4B69-85D7-F8D1191FD9E8}"/>
    <cellStyle name="Normal 5 5 8 2 5 3" xfId="20344" xr:uid="{CDE8E9AF-4DAE-4662-AC89-5032923A5175}"/>
    <cellStyle name="Normal 5 5 8 2 6" xfId="24402" xr:uid="{A31D9859-204A-484B-807F-2F0083417206}"/>
    <cellStyle name="Normal 5 5 8 2 7" xfId="12778" xr:uid="{0E95C321-2520-4C9A-88AD-5D434E3F727B}"/>
    <cellStyle name="Normal 5 5 8 3" xfId="1230" xr:uid="{00000000-0005-0000-0000-000094060000}"/>
    <cellStyle name="Normal 5 5 8 3 2" xfId="5382" xr:uid="{88FD3DDF-4C7F-4F5B-8FAD-3A109E913FFF}"/>
    <cellStyle name="Normal 5 5 8 3 2 2" xfId="27117" xr:uid="{CF8DD38A-CD75-4DA5-BFFA-82DC0BA5D007}"/>
    <cellStyle name="Normal 5 5 8 3 2 3" xfId="27181" xr:uid="{2B08D43A-53B8-448B-84A9-E9102893CD8A}"/>
    <cellStyle name="Normal 5 5 8 3 2 4" xfId="14679" xr:uid="{46ED660E-0474-4C37-9A58-989BEE2A2F67}"/>
    <cellStyle name="Normal 5 5 8 3 3" xfId="7132" xr:uid="{3AF719DC-EEBB-4037-8A07-3409B0B4026D}"/>
    <cellStyle name="Normal 5 5 8 3 3 2" xfId="28001" xr:uid="{6DCBEFDC-1A2D-4C78-A7C8-925F50C1DAF4}"/>
    <cellStyle name="Normal 5 5 8 3 3 3" xfId="28134" xr:uid="{4F50F1CA-3439-4758-92E8-1C92B121C9C4}"/>
    <cellStyle name="Normal 5 5 8 3 3 4" xfId="17512" xr:uid="{B9102EEC-5509-405C-ACCD-30FDFAD1F030}"/>
    <cellStyle name="Normal 5 5 8 3 4" xfId="9965" xr:uid="{B9D2C06B-972E-488D-9A65-F3FE21FE0D8D}"/>
    <cellStyle name="Normal 5 5 8 3 4 2" xfId="29442" xr:uid="{1A6A0D2B-9F47-4568-9BBC-A727B9EBBBB1}"/>
    <cellStyle name="Normal 5 5 8 3 4 3" xfId="20345" xr:uid="{EA313959-F7BC-4595-B38D-D6B2039B8207}"/>
    <cellStyle name="Normal 5 5 8 3 5" xfId="24717" xr:uid="{1D4D5F3A-B42C-4E6D-9BB2-594F2E456AC4}"/>
    <cellStyle name="Normal 5 5 8 3 6" xfId="13282" xr:uid="{CC60B2D0-00F3-4C65-A4FF-8CFC5973BC19}"/>
    <cellStyle name="Normal 5 5 8 4" xfId="2387" xr:uid="{00000000-0005-0000-0000-000084070000}"/>
    <cellStyle name="Normal 5 5 8 4 2" xfId="7513" xr:uid="{0E501E06-021C-4E16-9171-904D17CD0F51}"/>
    <cellStyle name="Normal 5 5 8 4 2 2" xfId="27616" xr:uid="{0129CB36-5BB4-4EFF-8AF5-876BDBFD24B9}"/>
    <cellStyle name="Normal 5 5 8 4 2 3" xfId="17893" xr:uid="{B310EC6F-2212-4190-A4B1-F70EA5F45D76}"/>
    <cellStyle name="Normal 5 5 8 4 3" xfId="10346" xr:uid="{C09EB9F6-35D9-4AA0-AC49-F8222A3DD781}"/>
    <cellStyle name="Normal 5 5 8 4 3 2" xfId="20726" xr:uid="{248D407E-3C7C-4679-B9BB-E19D64B0AD1E}"/>
    <cellStyle name="Normal 5 5 8 4 4" xfId="25176" xr:uid="{DBD86CAA-906A-40DC-8A27-C3BD988E3D0F}"/>
    <cellStyle name="Normal 5 5 8 4 5" xfId="15060" xr:uid="{6655A872-F6DC-41B0-B026-D6C078598353}"/>
    <cellStyle name="Normal 5 5 8 5" xfId="4032" xr:uid="{6FD30347-E184-4327-B45F-7226DDACB066}"/>
    <cellStyle name="Normal 5 5 8 5 2" xfId="8832" xr:uid="{3E3659E3-7EDE-43BE-9B86-26156D6890FE}"/>
    <cellStyle name="Normal 5 5 8 5 2 2" xfId="28991" xr:uid="{0145E712-EAAD-4297-AB0F-A1705372752A}"/>
    <cellStyle name="Normal 5 5 8 5 2 3" xfId="19212" xr:uid="{C8D2A082-A26C-40D6-8777-E977FE91F652}"/>
    <cellStyle name="Normal 5 5 8 5 3" xfId="11665" xr:uid="{BBA9C86D-8B7E-4068-BD7C-64971C5CF0BE}"/>
    <cellStyle name="Normal 5 5 8 5 3 2" xfId="22045" xr:uid="{0283CA92-74AB-4338-BCA3-D9BA32AE6180}"/>
    <cellStyle name="Normal 5 5 8 5 4" xfId="23017" xr:uid="{86435221-29A9-419C-AD4D-C63D913CAE0A}"/>
    <cellStyle name="Normal 5 5 8 5 5" xfId="16379" xr:uid="{4201ABC3-F5F7-4C3D-9C5E-44EA5E11C04E}"/>
    <cellStyle name="Normal 5 5 8 6" xfId="5380" xr:uid="{2B6F67D7-2E1F-4B28-9F6E-F54B4F89B037}"/>
    <cellStyle name="Normal 5 5 8 6 2" xfId="28734" xr:uid="{967795E7-74C9-42ED-93AB-D7521134F9D6}"/>
    <cellStyle name="Normal 5 5 8 6 3" xfId="26227" xr:uid="{BED9E503-CAC9-4497-85A1-2B2915EBB4A8}"/>
    <cellStyle name="Normal 5 5 8 6 4" xfId="14677" xr:uid="{829F3A83-B132-403D-AE92-711F3C17F0D4}"/>
    <cellStyle name="Normal 5 5 8 7" xfId="7130" xr:uid="{0FACAD69-D070-49F9-8403-38F7B1AABAD7}"/>
    <cellStyle name="Normal 5 5 8 7 2" xfId="26190" xr:uid="{F4F9371D-5CE0-4F5A-9451-65D4C3851AE0}"/>
    <cellStyle name="Normal 5 5 8 7 3" xfId="17510" xr:uid="{B7A14410-470A-4573-941F-E325DB05E722}"/>
    <cellStyle name="Normal 5 5 8 8" xfId="9963" xr:uid="{69CBE24C-AEDE-4A2B-9DE0-1E446FF6810F}"/>
    <cellStyle name="Normal 5 5 8 8 2" xfId="20343" xr:uid="{B7D3E168-ACD8-4D0A-A031-27A7A05810D9}"/>
    <cellStyle name="Normal 5 5 8 9" xfId="23704" xr:uid="{1729AE0D-7A00-4AF8-BF30-513A235A7D6C}"/>
    <cellStyle name="Normal 5 5 9" xfId="1231" xr:uid="{00000000-0005-0000-0000-000095060000}"/>
    <cellStyle name="Normal 5 5 9 2" xfId="1232" xr:uid="{00000000-0005-0000-0000-000096060000}"/>
    <cellStyle name="Normal 5 5 9 3" xfId="1233" xr:uid="{00000000-0005-0000-0000-000097060000}"/>
    <cellStyle name="Normal 5 6" xfId="29605" xr:uid="{F083B5EB-43B9-4590-83CA-856969DC4BF4}"/>
    <cellStyle name="Normal 5 6 2" xfId="29637" xr:uid="{B75DEE0B-F534-46AF-9926-93D48AEAA1C2}"/>
    <cellStyle name="Normal 5 6 3" xfId="30361" xr:uid="{94F71B0E-9972-43D2-A698-4F5F8EC6B35B}"/>
    <cellStyle name="Normal 5 6 3 2" xfId="30510" xr:uid="{9F3E153B-B09B-471D-A946-A10EBA1534EE}"/>
    <cellStyle name="Normal 5 6 4" xfId="31701" xr:uid="{41B7F247-B74F-4329-A0A1-682D6C24C354}"/>
    <cellStyle name="Normal 5 7" xfId="30109" xr:uid="{B86EA2F7-3D8C-4453-9463-4535C564224A}"/>
    <cellStyle name="Normal 5 7 2" xfId="31495" xr:uid="{388D835E-8A46-47C8-B36E-97EC381E07D9}"/>
    <cellStyle name="Normal 6" xfId="1234" xr:uid="{00000000-0005-0000-0000-000098060000}"/>
    <cellStyle name="Normal 6 2" xfId="1235" xr:uid="{00000000-0005-0000-0000-000099060000}"/>
    <cellStyle name="Normal 6 2 2" xfId="1236" xr:uid="{00000000-0005-0000-0000-00009A060000}"/>
    <cellStyle name="Normal 6 2 2 2" xfId="29575" xr:uid="{7FAF1950-26DD-4D90-AF3F-344C88B26A6D}"/>
    <cellStyle name="Normal 6 2 3" xfId="1237" xr:uid="{00000000-0005-0000-0000-00009B060000}"/>
    <cellStyle name="Normal 6 2 4" xfId="1238" xr:uid="{00000000-0005-0000-0000-00009C060000}"/>
    <cellStyle name="Normal 6 2 4 2" xfId="1239" xr:uid="{00000000-0005-0000-0000-00009D060000}"/>
    <cellStyle name="Normal 6 2 4 2 2" xfId="1240" xr:uid="{00000000-0005-0000-0000-00009E060000}"/>
    <cellStyle name="Normal 6 2 4 2 3" xfId="3746" xr:uid="{00000000-0005-0000-0000-000003060000}"/>
    <cellStyle name="Normal 6 2 4 2 3 2" xfId="4728" xr:uid="{36DF93BC-14C0-4C8D-9939-43490568E73B}"/>
    <cellStyle name="Normal 6 2 4 2 3 3" xfId="30270" xr:uid="{64E7B98A-5618-4F94-BBB0-CE729F04F1ED}"/>
    <cellStyle name="Normal 6 2 4 2 3 3 2" xfId="31413" xr:uid="{F1A26C63-AE42-4F04-8891-03B490C2D338}"/>
    <cellStyle name="Normal 6 2 4 2 3 4" xfId="31610" xr:uid="{E337A21F-9B74-4399-88F3-B6426EE26747}"/>
    <cellStyle name="Normal 6 2 4 3" xfId="1241" xr:uid="{00000000-0005-0000-0000-00009F060000}"/>
    <cellStyle name="Normal 6 2 4 3 2" xfId="31304" xr:uid="{928413FA-20ED-46F2-9E40-B8E246A45F39}"/>
    <cellStyle name="Normal 6 2 4 4" xfId="29854" xr:uid="{AA4C1F12-DEA9-457E-AEF5-0DB4A6E59CD3}"/>
    <cellStyle name="Normal 6 2 5" xfId="1242" xr:uid="{00000000-0005-0000-0000-0000A0060000}"/>
    <cellStyle name="Normal 6 2 6" xfId="31264" xr:uid="{C7864499-C7D0-4F15-868C-ECC295E72CB1}"/>
    <cellStyle name="Normal 6 3" xfId="1243" xr:uid="{00000000-0005-0000-0000-0000A1060000}"/>
    <cellStyle name="Normal 6 3 2" xfId="1244" xr:uid="{00000000-0005-0000-0000-0000A2060000}"/>
    <cellStyle name="Normal 6 3 3" xfId="1245" xr:uid="{00000000-0005-0000-0000-0000A3060000}"/>
    <cellStyle name="Normal 6 3 3 2" xfId="1246" xr:uid="{00000000-0005-0000-0000-0000A4060000}"/>
    <cellStyle name="Normal 6 3 3 3" xfId="1247" xr:uid="{00000000-0005-0000-0000-0000A5060000}"/>
    <cellStyle name="Normal 6 3 3 3 2" xfId="1248" xr:uid="{00000000-0005-0000-0000-0000A6060000}"/>
    <cellStyle name="Normal 6 3 3 3 2 2" xfId="1249" xr:uid="{00000000-0005-0000-0000-0000A7060000}"/>
    <cellStyle name="Normal 6 3 3 3 2 3" xfId="1250" xr:uid="{00000000-0005-0000-0000-0000A8060000}"/>
    <cellStyle name="Normal 6 3 3 3 2 3 2" xfId="1251" xr:uid="{00000000-0005-0000-0000-0000A9060000}"/>
    <cellStyle name="Normal 6 3 3 3 2 3 2 2" xfId="1252" xr:uid="{00000000-0005-0000-0000-0000AA060000}"/>
    <cellStyle name="Normal 6 3 3 3 2 3 2 2 2" xfId="22683" xr:uid="{BCEE65C1-493F-43A2-8225-D8AF26E4B811}"/>
    <cellStyle name="Normal 6 3 3 3 2 3 2 2 3" xfId="23064" xr:uid="{9BB534F7-3CF8-47D9-BE50-7E51BEA965FB}"/>
    <cellStyle name="Normal 6 3 3 3 2 3 2 3" xfId="1253" xr:uid="{00000000-0005-0000-0000-0000AB060000}"/>
    <cellStyle name="Normal 6 3 3 3 2 3 2 3 2" xfId="2014" xr:uid="{00000000-0005-0000-0000-0000AC060000}"/>
    <cellStyle name="Normal 6 3 3 3 2 3 2 3 3" xfId="3747" xr:uid="{00000000-0005-0000-0000-00000F060000}"/>
    <cellStyle name="Normal 6 3 3 3 2 3 2 3 3 2" xfId="4743" xr:uid="{52032595-B136-4D2C-B500-82ADF7DF1B2A}"/>
    <cellStyle name="Normal 6 3 3 3 2 3 2 3 3 3" xfId="30271" xr:uid="{D89606A7-7F62-4BEF-BBAC-371DD44B78A1}"/>
    <cellStyle name="Normal 6 3 3 3 2 3 2 3 3 3 2" xfId="31414" xr:uid="{0B73902A-7494-489D-AE53-A905FA779E9C}"/>
    <cellStyle name="Normal 6 3 3 3 2 3 2 3 3 4" xfId="31611" xr:uid="{F3422B09-C712-4715-9E74-E2360D1499BA}"/>
    <cellStyle name="Normal 6 3 3 3 2 3 2 4" xfId="23722" xr:uid="{CF6E8B82-0990-4BE4-9413-7C6041332850}"/>
    <cellStyle name="Normal 6 3 3 3 2 3 3" xfId="1254" xr:uid="{00000000-0005-0000-0000-0000AD060000}"/>
    <cellStyle name="Normal 6 3 3 3 2 3 4" xfId="2971" xr:uid="{00000000-0005-0000-0000-000096070000}"/>
    <cellStyle name="Normal 6 3 3 3 2 3 4 2" xfId="31281" xr:uid="{8609F323-400D-4035-9BBF-4A50ABE08EC3}"/>
    <cellStyle name="Normal 6 3 3 3 2 3 5" xfId="2127" xr:uid="{00000000-0005-0000-0000-0000BE020000}"/>
    <cellStyle name="Normal 6 3 3 3 2 3 5 2" xfId="4680" xr:uid="{D6398DC9-E5C9-496E-A2A7-CD5014D2DFA6}"/>
    <cellStyle name="Normal 6 3 3 3 2 3 5 3" xfId="30207" xr:uid="{356E9707-CCEF-4F7C-BF32-0303F4791FE4}"/>
    <cellStyle name="Normal 6 3 3 3 2 3 5 3 2" xfId="31351" xr:uid="{CC12E4D3-F8EB-4CF6-AB97-4D8B2B3693C7}"/>
    <cellStyle name="Normal 6 3 3 3 2 3 5 4" xfId="31547" xr:uid="{87A857A3-2AA9-43F2-8657-50394276CAF6}"/>
    <cellStyle name="Normal 6 3 3 3 2 3 6" xfId="4034" xr:uid="{C3B2AF05-98DC-463A-BA12-C74208D497DD}"/>
    <cellStyle name="Normal 6 3 3 3 2 3 6 2" xfId="4811" xr:uid="{F613BC84-EDE5-4885-8459-F27AF0BB6E85}"/>
    <cellStyle name="Normal 6 3 3 3 2 3 6 3" xfId="30325" xr:uid="{FE425496-F8E2-4D8D-BACC-24E101135861}"/>
    <cellStyle name="Normal 6 3 3 3 2 3 6 3 2" xfId="31468" xr:uid="{E634AE3F-E674-4AA0-825F-3A0FBFBCA056}"/>
    <cellStyle name="Normal 6 3 3 3 2 3 6 4" xfId="31665" xr:uid="{C88B7139-BB51-44C6-81F9-0169CA295B19}"/>
    <cellStyle name="Normal 6 3 3 3 2 3 7" xfId="30145" xr:uid="{DC11676B-B130-4A24-B13D-A1AF24211213}"/>
    <cellStyle name="Normal 6 3 3 3 2 3 7 2" xfId="30512" xr:uid="{2A90FA8B-F176-40AB-B942-C645A0B2AC10}"/>
    <cellStyle name="Normal 6 3 3 3 2 4" xfId="1255" xr:uid="{00000000-0005-0000-0000-0000AE060000}"/>
    <cellStyle name="Normal 6 3 3 3 2 4 2" xfId="2970" xr:uid="{00000000-0005-0000-0000-000097070000}"/>
    <cellStyle name="Normal 6 3 3 3 2 4 3" xfId="24636" xr:uid="{0B99EDD5-5B90-41B3-B148-FF54C30227C9}"/>
    <cellStyle name="Normal 6 3 3 3 2 4 3 2" xfId="29620" xr:uid="{5AD4FC9D-CD04-4CDE-9532-33EB4917BF7B}"/>
    <cellStyle name="Normal 6 3 3 3 2 4 3 3" xfId="29606" xr:uid="{F36EC8D3-C075-4FCC-BB6E-6F17B0D09736}"/>
    <cellStyle name="Normal 6 3 3 3 2 4 3 3 2" xfId="29647" xr:uid="{826F20A1-EE0D-443B-B788-37E26F103C4E}"/>
    <cellStyle name="Normal 6 3 3 3 2 4 3 3 3" xfId="30389" xr:uid="{68412F80-5B7F-4324-AB06-AB62463D18A8}"/>
    <cellStyle name="Normal 6 3 3 3 2 4 3 3 4" xfId="30376" xr:uid="{F1CFB043-722D-4FF7-8349-A408EBFE1248}"/>
    <cellStyle name="Normal 6 3 3 3 2 4 3 3 4 2" xfId="31715" xr:uid="{E1047207-F524-459C-9D5A-B00766BB0693}"/>
    <cellStyle name="Normal 6 3 3 3 2 4 3 4" xfId="30362" xr:uid="{3A82768C-6B5D-4D32-86C4-08DE35B49E64}"/>
    <cellStyle name="Normal 6 3 3 3 2 4 3 4 2" xfId="31702" xr:uid="{7FCFC7B6-2244-4C07-99E2-5744C78CE1C6}"/>
    <cellStyle name="Normal 6 3 3 3 2 5" xfId="2126" xr:uid="{00000000-0005-0000-0000-0000BC020000}"/>
    <cellStyle name="Normal 6 3 3 3 2 5 2" xfId="4637" xr:uid="{6DCD8049-BC85-477D-8DF4-71B624F9476D}"/>
    <cellStyle name="Normal 6 3 3 3 2 5 3" xfId="30206" xr:uid="{37F318ED-ADB1-4A63-94B9-7AD18DADE9C4}"/>
    <cellStyle name="Normal 6 3 3 3 2 5 3 2" xfId="31350" xr:uid="{63937397-5761-4327-97C3-F1A1F4AC80AD}"/>
    <cellStyle name="Normal 6 3 3 3 2 5 4" xfId="31546" xr:uid="{CD9790C9-4E7C-4C12-8572-B6779880FCFF}"/>
    <cellStyle name="Normal 6 3 3 3 2 6" xfId="4033" xr:uid="{2F86E8C3-CFCF-4CC5-896B-92C102F9D7BD}"/>
    <cellStyle name="Normal 6 3 3 3 2 6 2" xfId="4724" xr:uid="{3DE8FA29-3805-45F1-AFC0-AABB851E3B0A}"/>
    <cellStyle name="Normal 6 3 3 3 2 6 3" xfId="30324" xr:uid="{0ECF71C3-B132-42F9-91D6-FA49DFB6CC23}"/>
    <cellStyle name="Normal 6 3 3 3 2 6 3 2" xfId="31467" xr:uid="{64226B14-8E2D-4A6B-B1EA-CFD0A01681C0}"/>
    <cellStyle name="Normal 6 3 3 3 2 6 4" xfId="31664" xr:uid="{DBA5C1A5-A154-4B8F-A90E-5CFDC92DCCDC}"/>
    <cellStyle name="Normal 6 3 3 3 2 7" xfId="30144" xr:uid="{80BE168A-ACEA-40EE-BC12-1FF256FF1F93}"/>
    <cellStyle name="Normal 6 3 3 3 2 7 2" xfId="30511" xr:uid="{1E65CB5E-5F31-4857-9CD1-EB4B121E79A0}"/>
    <cellStyle name="Normal 6 3 3 3 3" xfId="1256" xr:uid="{00000000-0005-0000-0000-0000AF060000}"/>
    <cellStyle name="Normal 6 3 3 3 4" xfId="1257" xr:uid="{00000000-0005-0000-0000-0000B0060000}"/>
    <cellStyle name="Normal 6 3 3 3 4 2" xfId="1258" xr:uid="{00000000-0005-0000-0000-0000B1060000}"/>
    <cellStyle name="Normal 6 3 3 3 4 2 2" xfId="1259" xr:uid="{00000000-0005-0000-0000-0000B2060000}"/>
    <cellStyle name="Normal 6 3 3 3 4 2 2 2" xfId="1260" xr:uid="{00000000-0005-0000-0000-0000B3060000}"/>
    <cellStyle name="Normal 6 3 3 3 4 2 2 2 2" xfId="2015" xr:uid="{00000000-0005-0000-0000-0000B4060000}"/>
    <cellStyle name="Normal 6 3 3 3 4 2 2 2 2 2" xfId="30084" xr:uid="{AC20A973-25C7-4EEA-B8FC-5F924C46B0FC}"/>
    <cellStyle name="Normal 6 3 3 3 4 2 2 2 3" xfId="3748" xr:uid="{00000000-0005-0000-0000-000016060000}"/>
    <cellStyle name="Normal 6 3 3 3 4 2 2 2 3 2" xfId="4776" xr:uid="{AAE7B9DD-D69F-4E10-BB8B-20D4AC9962F5}"/>
    <cellStyle name="Normal 6 3 3 3 4 2 2 2 3 3" xfId="30272" xr:uid="{C37F18FF-54D7-4AE5-9692-111929E55625}"/>
    <cellStyle name="Normal 6 3 3 3 4 2 2 2 3 3 2" xfId="31415" xr:uid="{249FE48C-C7E7-4065-967D-49544C157FBD}"/>
    <cellStyle name="Normal 6 3 3 3 4 2 2 2 3 4" xfId="31612" xr:uid="{189EC8A1-D2C2-42E5-A270-697BF07C7A33}"/>
    <cellStyle name="Normal 6 3 3 3 4 2 2 2 4" xfId="22660" xr:uid="{CBF90421-D5AC-4CAD-9FD2-36B22A63D893}"/>
    <cellStyle name="Normal 6 3 3 3 4 2 2 3" xfId="2016" xr:uid="{00000000-0005-0000-0000-0000B5060000}"/>
    <cellStyle name="Normal 6 3 3 3 4 2 2 4" xfId="25705" xr:uid="{C5F7ECBA-4F92-4F46-BA83-52E1E22E980F}"/>
    <cellStyle name="Normal 6 3 3 3 4 2 3" xfId="1261" xr:uid="{00000000-0005-0000-0000-0000B6060000}"/>
    <cellStyle name="Normal 6 3 3 3 4 2 3 2" xfId="1262" xr:uid="{00000000-0005-0000-0000-0000B7060000}"/>
    <cellStyle name="Normal 6 3 3 3 4 2 3 2 2" xfId="25667" xr:uid="{E957DF7A-A3D2-43E6-AE06-9A9BCADFE3C5}"/>
    <cellStyle name="Normal 6 3 3 3 4 2 3 2 3" xfId="23563" xr:uid="{82449096-A430-4189-883B-B78564EA965D}"/>
    <cellStyle name="Normal 6 3 3 3 4 2 3 3" xfId="1263" xr:uid="{00000000-0005-0000-0000-0000B8060000}"/>
    <cellStyle name="Normal 6 3 3 3 4 2 3 3 2" xfId="25803" xr:uid="{7B562051-5010-423F-A5F3-DA3469A63612}"/>
    <cellStyle name="Normal 6 3 3 3 4 2 3 3 3" xfId="24255" xr:uid="{D37E907C-74A2-4123-B6C7-51638602FEE9}"/>
    <cellStyle name="Normal 6 3 3 3 4 2 3 4" xfId="2129" xr:uid="{00000000-0005-0000-0000-0000C4020000}"/>
    <cellStyle name="Normal 6 3 3 3 4 2 3 4 2" xfId="4781" xr:uid="{59B8D440-8137-4B7F-A656-CF0510303CA0}"/>
    <cellStyle name="Normal 6 3 3 3 4 2 3 4 3" xfId="30209" xr:uid="{A160096C-0CB9-4F26-AE17-C47BB86B37E8}"/>
    <cellStyle name="Normal 6 3 3 3 4 2 3 4 3 2" xfId="31353" xr:uid="{C3EE6054-A4E1-4094-825A-1C1BF8659EA8}"/>
    <cellStyle name="Normal 6 3 3 3 4 2 3 4 4" xfId="31549" xr:uid="{9102B438-FA41-4457-A61B-AE31F663F9E7}"/>
    <cellStyle name="Normal 6 3 3 3 4 2 3 5" xfId="25801" xr:uid="{593CE574-319A-4AC6-9B5C-702D762FB4CA}"/>
    <cellStyle name="Normal 6 3 3 3 4 2 3 6" xfId="30540" xr:uid="{5EBC0163-4363-4F13-A5DD-AE3FCBD0410B}"/>
    <cellStyle name="Normal 6 3 3 3 4 2 4" xfId="25639" xr:uid="{EABC3D6A-712F-4FB3-BEB7-DF746EAFE1AE}"/>
    <cellStyle name="Normal 6 3 3 3 4 3" xfId="1264" xr:uid="{00000000-0005-0000-0000-0000B9060000}"/>
    <cellStyle name="Normal 6 3 3 3 4 4" xfId="2972" xr:uid="{00000000-0005-0000-0000-00009F070000}"/>
    <cellStyle name="Normal 6 3 3 3 4 4 2" xfId="31293" xr:uid="{186211C7-282C-42A3-AABA-91AA76594D8B}"/>
    <cellStyle name="Normal 6 3 3 3 4 5" xfId="2128" xr:uid="{00000000-0005-0000-0000-0000C1020000}"/>
    <cellStyle name="Normal 6 3 3 3 4 5 2" xfId="4672" xr:uid="{3CF7EC19-F0E2-4711-B08D-946163A456F8}"/>
    <cellStyle name="Normal 6 3 3 3 4 5 3" xfId="30208" xr:uid="{04383268-857B-47C7-9699-654DD5736F7C}"/>
    <cellStyle name="Normal 6 3 3 3 4 5 3 2" xfId="31352" xr:uid="{8F87091D-845B-4E2D-9607-3B2C3F78CB20}"/>
    <cellStyle name="Normal 6 3 3 3 4 5 4" xfId="31548" xr:uid="{F438C024-05C0-4B0E-BC65-1729E3C29826}"/>
    <cellStyle name="Normal 6 3 3 3 4 6" xfId="4035" xr:uid="{4F2918E3-7CCF-44F2-8B12-399DCD69E664}"/>
    <cellStyle name="Normal 6 3 3 3 4 6 2" xfId="4703" xr:uid="{66B78E9E-F4AB-4BA4-9562-EF211951A15F}"/>
    <cellStyle name="Normal 6 3 3 3 4 6 3" xfId="30326" xr:uid="{95C354DC-76FB-4CBE-9FB3-F1E8EDAD6C87}"/>
    <cellStyle name="Normal 6 3 3 3 4 6 3 2" xfId="31469" xr:uid="{B4430622-35CF-4C2E-B9B8-E001BD4035B7}"/>
    <cellStyle name="Normal 6 3 3 3 4 6 4" xfId="31666" xr:uid="{76813517-A76E-44EB-B0B6-46D7F2837E3A}"/>
    <cellStyle name="Normal 6 3 3 3 4 7" xfId="30146" xr:uid="{C2411ACB-20F6-4EE0-8B84-B62097023916}"/>
    <cellStyle name="Normal 6 3 3 3 4 7 2" xfId="30513" xr:uid="{BAFE7101-FEEB-42B9-BA1E-81777797EAA5}"/>
    <cellStyle name="Normal 6 3 3 3 5" xfId="1265" xr:uid="{00000000-0005-0000-0000-0000BA060000}"/>
    <cellStyle name="Normal 6 3 3 3 5 2" xfId="1266" xr:uid="{00000000-0005-0000-0000-0000BB060000}"/>
    <cellStyle name="Normal 6 3 3 3 5 3" xfId="3749" xr:uid="{00000000-0005-0000-0000-00001D060000}"/>
    <cellStyle name="Normal 6 3 3 3 5 3 2" xfId="4727" xr:uid="{86D2124D-0952-4EE0-8EFD-833837240DB9}"/>
    <cellStyle name="Normal 6 3 3 3 5 3 2 2" xfId="27329" xr:uid="{4A976EB1-446E-435E-9AE3-41D706587218}"/>
    <cellStyle name="Normal 6 3 3 3 5 3 3" xfId="24910" xr:uid="{1B73AC05-9E14-42B7-981E-924978277EB1}"/>
    <cellStyle name="Normal 6 3 3 3 5 3 4" xfId="30273" xr:uid="{B96C46A8-B0B0-4A78-8D66-296041A1E571}"/>
    <cellStyle name="Normal 6 3 3 3 5 3 4 2" xfId="31416" xr:uid="{4EF581FF-DB98-4273-BAC1-15F20033B499}"/>
    <cellStyle name="Normal 6 3 3 3 5 3 5" xfId="31613" xr:uid="{304492C9-34A5-491B-90A2-9FC308872402}"/>
    <cellStyle name="Normal 6 3 3 3 5 4" xfId="24242" xr:uid="{30885B66-180D-465C-9004-4FD2801ED13D}"/>
    <cellStyle name="Normal 6 3 3 4" xfId="1267" xr:uid="{00000000-0005-0000-0000-0000BC060000}"/>
    <cellStyle name="Normal 6 3 3 4 2" xfId="1268" xr:uid="{00000000-0005-0000-0000-0000BD060000}"/>
    <cellStyle name="Normal 6 3 3 4 3" xfId="1269" xr:uid="{00000000-0005-0000-0000-0000BE060000}"/>
    <cellStyle name="Normal 6 3 3 4 3 2" xfId="1270" xr:uid="{00000000-0005-0000-0000-0000BF060000}"/>
    <cellStyle name="Normal 6 3 3 4 3 2 2" xfId="1271" xr:uid="{00000000-0005-0000-0000-0000C0060000}"/>
    <cellStyle name="Normal 6 3 3 4 3 2 2 2" xfId="23832" xr:uid="{7F0C0093-2374-413B-A5E9-43C55EFC788B}"/>
    <cellStyle name="Normal 6 3 3 4 3 2 2 3" xfId="22912" xr:uid="{10740882-16AF-4F93-9A88-A7076635685B}"/>
    <cellStyle name="Normal 6 3 3 4 3 2 3" xfId="1272" xr:uid="{00000000-0005-0000-0000-0000C1060000}"/>
    <cellStyle name="Normal 6 3 3 4 3 2 3 2" xfId="2017" xr:uid="{00000000-0005-0000-0000-0000C2060000}"/>
    <cellStyle name="Normal 6 3 3 4 3 2 3 3" xfId="3750" xr:uid="{00000000-0005-0000-0000-000024060000}"/>
    <cellStyle name="Normal 6 3 3 4 3 2 3 3 2" xfId="4762" xr:uid="{DBCCADD4-FC4E-4BFC-A7C2-891AFFCEA356}"/>
    <cellStyle name="Normal 6 3 3 4 3 2 3 3 3" xfId="30274" xr:uid="{91ACDD3A-0E04-489A-B8EF-6EF1F1AE6AAE}"/>
    <cellStyle name="Normal 6 3 3 4 3 2 3 3 3 2" xfId="31417" xr:uid="{9ED99E49-38F8-4258-8C5C-4E6CCF898051}"/>
    <cellStyle name="Normal 6 3 3 4 3 2 3 3 4" xfId="31614" xr:uid="{86DC850B-5ABA-4168-A12B-52BB2D92300C}"/>
    <cellStyle name="Normal 6 3 3 4 3 2 4" xfId="25724" xr:uid="{458F7302-1896-4444-8A91-7EEE77D9B42E}"/>
    <cellStyle name="Normal 6 3 3 4 3 3" xfId="1273" xr:uid="{00000000-0005-0000-0000-0000C3060000}"/>
    <cellStyle name="Normal 6 3 3 4 3 4" xfId="2973" xr:uid="{00000000-0005-0000-0000-0000A5070000}"/>
    <cellStyle name="Normal 6 3 3 4 3 4 2" xfId="31300" xr:uid="{9A618AA1-F692-4092-9D65-77B750975D70}"/>
    <cellStyle name="Normal 6 3 3 4 3 5" xfId="2131" xr:uid="{00000000-0005-0000-0000-0000C8020000}"/>
    <cellStyle name="Normal 6 3 3 4 3 5 2" xfId="3855" xr:uid="{14ADEC9D-23D5-4755-9DD0-8765D24571A4}"/>
    <cellStyle name="Normal 6 3 3 4 3 5 3" xfId="30211" xr:uid="{8435FB26-6920-4CAD-AA91-3600F415560A}"/>
    <cellStyle name="Normal 6 3 3 4 3 5 3 2" xfId="31355" xr:uid="{35DA6502-A4A2-4046-B3CE-4037C2DBBE69}"/>
    <cellStyle name="Normal 6 3 3 4 3 5 4" xfId="31551" xr:uid="{072920CB-D524-41F0-B9ED-C02DFA5CF3AC}"/>
    <cellStyle name="Normal 6 3 3 4 3 6" xfId="4037" xr:uid="{C66D090D-F948-4628-9A4B-3556EC8A8993}"/>
    <cellStyle name="Normal 6 3 3 4 3 6 2" xfId="4739" xr:uid="{6CDE8700-2BC6-4C40-AD11-A661C27D6699}"/>
    <cellStyle name="Normal 6 3 3 4 3 6 3" xfId="30328" xr:uid="{A9169C37-2F33-4AC5-9D16-6468DBFE55C7}"/>
    <cellStyle name="Normal 6 3 3 4 3 6 3 2" xfId="31471" xr:uid="{C08347BC-2FE4-4A4C-88AE-047B4F1111EB}"/>
    <cellStyle name="Normal 6 3 3 4 3 6 4" xfId="31668" xr:uid="{25C9AC63-04F8-44DF-BE45-828C1A0EFA15}"/>
    <cellStyle name="Normal 6 3 3 4 3 7" xfId="30148" xr:uid="{5DD134DE-7771-4AC1-A6C7-CAB182204804}"/>
    <cellStyle name="Normal 6 3 3 4 3 7 2" xfId="30515" xr:uid="{F5396644-8DAF-4937-A4F1-2401EBC3517A}"/>
    <cellStyle name="Normal 6 3 3 4 4" xfId="1274" xr:uid="{00000000-0005-0000-0000-0000C4060000}"/>
    <cellStyle name="Normal 6 3 3 4 4 2" xfId="2018" xr:uid="{00000000-0005-0000-0000-0000C5060000}"/>
    <cellStyle name="Normal 6 3 3 4 4 3" xfId="3751" xr:uid="{00000000-0005-0000-0000-000027060000}"/>
    <cellStyle name="Normal 6 3 3 4 4 3 2" xfId="4733" xr:uid="{8C9E0BAB-6342-4926-AFDE-1D1CEAEB8D50}"/>
    <cellStyle name="Normal 6 3 3 4 4 3 3" xfId="30275" xr:uid="{7F3E6705-4643-4EF6-886B-EF89E8C009A2}"/>
    <cellStyle name="Normal 6 3 3 4 4 3 3 2" xfId="31418" xr:uid="{519FAA7A-C692-4C62-A964-CCC9D5705A0C}"/>
    <cellStyle name="Normal 6 3 3 4 4 3 4" xfId="31615" xr:uid="{C2001405-3A9E-407C-A41F-4E4E1ECCA430}"/>
    <cellStyle name="Normal 6 3 3 4 5" xfId="2130" xr:uid="{00000000-0005-0000-0000-0000C6020000}"/>
    <cellStyle name="Normal 6 3 3 4 5 2" xfId="3776" xr:uid="{E7CE2CBA-ABE9-40BC-B051-DB9C5FB798E6}"/>
    <cellStyle name="Normal 6 3 3 4 5 3" xfId="30210" xr:uid="{89A8051D-31C3-40B3-9711-90934B61F108}"/>
    <cellStyle name="Normal 6 3 3 4 5 3 2" xfId="31354" xr:uid="{85BF3F84-4BD4-4F22-BAF8-1486D86B8D5C}"/>
    <cellStyle name="Normal 6 3 3 4 5 4" xfId="31550" xr:uid="{A28A8BEB-C65E-4662-A83C-828FBC0BB7C6}"/>
    <cellStyle name="Normal 6 3 3 4 6" xfId="4036" xr:uid="{45BFAD04-BCD7-4CAC-953D-0DBD444CB6D4}"/>
    <cellStyle name="Normal 6 3 3 4 6 2" xfId="4725" xr:uid="{E376E65A-2E16-478D-B2B0-FCA698161DA4}"/>
    <cellStyle name="Normal 6 3 3 4 6 3" xfId="30327" xr:uid="{7B491ED7-6C6A-4219-B6F7-978B126F66AF}"/>
    <cellStyle name="Normal 6 3 3 4 6 3 2" xfId="31470" xr:uid="{7C5376D0-737F-432C-B2D8-A4762CC89502}"/>
    <cellStyle name="Normal 6 3 3 4 6 4" xfId="31667" xr:uid="{5D3A6406-FADF-46CF-957E-3CA6899F60ED}"/>
    <cellStyle name="Normal 6 3 3 4 7" xfId="30147" xr:uid="{838F89EF-1D7F-4065-8D4C-3A4DAF9BF3DA}"/>
    <cellStyle name="Normal 6 3 3 4 7 2" xfId="30514" xr:uid="{05F24ADF-AA50-4531-B604-5CFE29E6FEC6}"/>
    <cellStyle name="Normal 6 3 3 5" xfId="2070" xr:uid="{00000000-0005-0000-0000-0000B9020000}"/>
    <cellStyle name="Normal 6 3 3 5 2" xfId="4798" xr:uid="{907E5E47-F6B2-4DC4-A325-33901AAEA066}"/>
    <cellStyle name="Normal 6 3 3 5 3" xfId="30169" xr:uid="{35A6137A-9A79-4FA9-A0E4-BC9B9671A559}"/>
    <cellStyle name="Normal 6 3 3 5 3 2" xfId="30516" xr:uid="{DABD6C2B-49F9-41EE-B9EE-279CE22049EF}"/>
    <cellStyle name="Normal 6 3 3 5 4" xfId="31509" xr:uid="{FE5EE180-0A6C-4451-850A-0F128D00BDF6}"/>
    <cellStyle name="Normal 6 3 3 6" xfId="30101" xr:uid="{39D311B1-3F99-4637-B6B6-3945F5B433CC}"/>
    <cellStyle name="Normal 6 3 3 6 2" xfId="30474" xr:uid="{F1B2B02C-F2EA-473E-AE49-8B217EFDE528}"/>
    <cellStyle name="Normal 6 3 4" xfId="1275" xr:uid="{00000000-0005-0000-0000-0000C6060000}"/>
    <cellStyle name="Normal 6 3 4 2" xfId="1276" xr:uid="{00000000-0005-0000-0000-0000C7060000}"/>
    <cellStyle name="Normal 6 3 4 3" xfId="1277" xr:uid="{00000000-0005-0000-0000-0000C8060000}"/>
    <cellStyle name="Normal 6 3 4 3 2" xfId="1278" xr:uid="{00000000-0005-0000-0000-0000C9060000}"/>
    <cellStyle name="Normal 6 3 4 3 2 2" xfId="1279" xr:uid="{00000000-0005-0000-0000-0000CA060000}"/>
    <cellStyle name="Normal 6 3 4 3 2 2 2" xfId="23856" xr:uid="{914EF0C8-D56B-478B-810B-7CA84A865AFB}"/>
    <cellStyle name="Normal 6 3 4 3 2 2 3" xfId="24994" xr:uid="{BF9404F4-9345-4E46-8DFA-77F5AB74D18D}"/>
    <cellStyle name="Normal 6 3 4 3 2 3" xfId="1280" xr:uid="{00000000-0005-0000-0000-0000CB060000}"/>
    <cellStyle name="Normal 6 3 4 3 2 3 2" xfId="2019" xr:uid="{00000000-0005-0000-0000-0000CC060000}"/>
    <cellStyle name="Normal 6 3 4 3 2 3 3" xfId="3752" xr:uid="{00000000-0005-0000-0000-00002E060000}"/>
    <cellStyle name="Normal 6 3 4 3 2 3 3 2" xfId="4722" xr:uid="{FB4D8310-7AEF-4531-9242-402D4EE4CBCA}"/>
    <cellStyle name="Normal 6 3 4 3 2 3 3 3" xfId="30276" xr:uid="{E5F840FE-5104-4857-8DCE-96279A827F92}"/>
    <cellStyle name="Normal 6 3 4 3 2 3 3 3 2" xfId="31419" xr:uid="{4198C9AA-B1FD-49F4-9439-E7F43D107413}"/>
    <cellStyle name="Normal 6 3 4 3 2 3 3 4" xfId="31616" xr:uid="{909DD0D0-1364-42A4-A034-3430836BB697}"/>
    <cellStyle name="Normal 6 3 4 3 2 4" xfId="24958" xr:uid="{0DA149DA-ADAC-4AFA-94DC-BF3AC20BD344}"/>
    <cellStyle name="Normal 6 3 4 3 3" xfId="1281" xr:uid="{00000000-0005-0000-0000-0000CD060000}"/>
    <cellStyle name="Normal 6 3 4 3 4" xfId="2975" xr:uid="{00000000-0005-0000-0000-0000AC070000}"/>
    <cellStyle name="Normal 6 3 4 3 4 2" xfId="31288" xr:uid="{BE8648E5-FB61-43AA-BB56-FE67109396AA}"/>
    <cellStyle name="Normal 6 3 4 3 5" xfId="2133" xr:uid="{00000000-0005-0000-0000-0000CC020000}"/>
    <cellStyle name="Normal 6 3 4 3 5 2" xfId="4641" xr:uid="{B14B5BE6-0AD9-4024-B6A3-83DB74FA6323}"/>
    <cellStyle name="Normal 6 3 4 3 5 3" xfId="30213" xr:uid="{E0D683BA-EFB6-4E11-8ABF-098065B0A36F}"/>
    <cellStyle name="Normal 6 3 4 3 5 3 2" xfId="31357" xr:uid="{9C8FE98E-1D8F-4973-8A1E-AB187A709B52}"/>
    <cellStyle name="Normal 6 3 4 3 5 4" xfId="31553" xr:uid="{83DF3942-78DD-4E7E-8FC5-59A81BE0190A}"/>
    <cellStyle name="Normal 6 3 4 3 6" xfId="4039" xr:uid="{85017E11-7866-4279-9063-BD1F44AA9952}"/>
    <cellStyle name="Normal 6 3 4 3 6 2" xfId="4784" xr:uid="{121F7278-5066-479E-804E-839EF523D6AF}"/>
    <cellStyle name="Normal 6 3 4 3 6 3" xfId="30330" xr:uid="{10D4AA31-3BD6-458F-BF46-08A025222983}"/>
    <cellStyle name="Normal 6 3 4 3 6 3 2" xfId="31473" xr:uid="{45E35B95-8A5B-4E1D-9384-E5D7227BFA78}"/>
    <cellStyle name="Normal 6 3 4 3 6 4" xfId="31670" xr:uid="{5ABCB488-C596-4F4D-A1BD-D5E366D7C9F2}"/>
    <cellStyle name="Normal 6 3 4 3 7" xfId="30150" xr:uid="{7EB70341-ADA0-4143-B80B-2417C60D5EFB}"/>
    <cellStyle name="Normal 6 3 4 3 7 2" xfId="30518" xr:uid="{35C90F93-35F2-4DF2-AF1A-E04B1075095B}"/>
    <cellStyle name="Normal 6 3 4 4" xfId="2974" xr:uid="{00000000-0005-0000-0000-0000AD070000}"/>
    <cellStyle name="Normal 6 3 4 4 2" xfId="24838" xr:uid="{A731FBC4-F028-41EF-AC44-B734738D1241}"/>
    <cellStyle name="Normal 6 3 4 4 2 2" xfId="29622" xr:uid="{7D19FE9A-8DE5-4212-8041-0E8E01477532}"/>
    <cellStyle name="Normal 6 3 4 4 2 3" xfId="29607" xr:uid="{6844FE66-0350-45B6-8749-E96EC837CDEA}"/>
    <cellStyle name="Normal 6 3 4 4 2 3 2" xfId="29648" xr:uid="{306B9646-B3CB-4206-96D3-173A2C19F6A4}"/>
    <cellStyle name="Normal 6 3 4 4 2 3 3" xfId="30390" xr:uid="{5C1B9AE5-B079-4BE9-940F-38DB98168A0F}"/>
    <cellStyle name="Normal 6 3 4 4 2 3 4" xfId="30377" xr:uid="{0C630832-C427-48AC-B7B7-CDBA068EF46E}"/>
    <cellStyle name="Normal 6 3 4 4 2 3 4 2" xfId="31716" xr:uid="{59210765-A088-4B60-B438-476422DF6627}"/>
    <cellStyle name="Normal 6 3 4 4 2 4" xfId="30363" xr:uid="{ED8C1BC9-242E-4E34-A350-F2FCEF2ABD52}"/>
    <cellStyle name="Normal 6 3 4 4 2 4 2" xfId="31703" xr:uid="{1508FF5D-6EE9-4924-B426-3723E8CF7E8F}"/>
    <cellStyle name="Normal 6 3 4 4 3" xfId="24975" xr:uid="{B81CA4B1-D0EC-4903-82C2-3729418C66EC}"/>
    <cellStyle name="Normal 6 3 4 5" xfId="2132" xr:uid="{00000000-0005-0000-0000-0000CA020000}"/>
    <cellStyle name="Normal 6 3 4 5 2" xfId="4626" xr:uid="{385DF0D6-58F0-450D-88C9-C3CEB76D1408}"/>
    <cellStyle name="Normal 6 3 4 5 3" xfId="30212" xr:uid="{90312F7B-2D6D-405C-8052-43F9AAADE25C}"/>
    <cellStyle name="Normal 6 3 4 5 3 2" xfId="31356" xr:uid="{E7349462-429D-4D08-82F3-1A2EB2E58B37}"/>
    <cellStyle name="Normal 6 3 4 5 4" xfId="31552" xr:uid="{1042ECBD-2BB7-4E90-905B-07F8507D3AB7}"/>
    <cellStyle name="Normal 6 3 4 6" xfId="4038" xr:uid="{8D1101F3-0C22-4BE8-AF14-06E549D8B1C0}"/>
    <cellStyle name="Normal 6 3 4 6 2" xfId="4707" xr:uid="{309113B5-9206-44C4-9B50-F0859B4F4AC0}"/>
    <cellStyle name="Normal 6 3 4 6 3" xfId="30329" xr:uid="{75C41231-A56E-451C-A0E6-06EE355C936A}"/>
    <cellStyle name="Normal 6 3 4 6 3 2" xfId="31472" xr:uid="{E83C45BE-E56B-493C-B749-8DBB698D4281}"/>
    <cellStyle name="Normal 6 3 4 6 4" xfId="31669" xr:uid="{BED4E2F1-8BFE-49E7-94A6-F6C20E56EE89}"/>
    <cellStyle name="Normal 6 3 4 7" xfId="30149" xr:uid="{230E3327-1DCE-4021-B3F8-983D1A5A137A}"/>
    <cellStyle name="Normal 6 3 4 7 2" xfId="30517" xr:uid="{E88A4B4D-5E2F-4EF4-8F91-154A61DEACCE}"/>
    <cellStyle name="Normal 6 3 5" xfId="29608" xr:uid="{631E655F-7844-43BA-9955-2AD29CB8158C}"/>
    <cellStyle name="Normal 6 3 5 2" xfId="29636" xr:uid="{B4AFCDD8-862C-4144-A948-C80FD9D9C627}"/>
    <cellStyle name="Normal 6 3 5 3" xfId="30364" xr:uid="{BB71A935-D937-468C-AA47-D9536B9840FB}"/>
    <cellStyle name="Normal 6 3 5 3 2" xfId="30519" xr:uid="{EB168DF3-E7E9-4582-9E18-6217A4D688DD}"/>
    <cellStyle name="Normal 6 3 6" xfId="31499" xr:uid="{DD156CEF-7EAB-43B9-BB83-25E20C183EA0}"/>
    <cellStyle name="Normal 6 4" xfId="1282" xr:uid="{00000000-0005-0000-0000-0000CE060000}"/>
    <cellStyle name="Normal 6 4 2" xfId="29576" xr:uid="{257231DA-9F9C-41EE-9D90-E4F717ADD25B}"/>
    <cellStyle name="Normal 6 5" xfId="1283" xr:uid="{00000000-0005-0000-0000-0000CF060000}"/>
    <cellStyle name="Normal 6 5 2" xfId="1284" xr:uid="{00000000-0005-0000-0000-0000D0060000}"/>
    <cellStyle name="Normal 6 5 3" xfId="1285" xr:uid="{00000000-0005-0000-0000-0000D1060000}"/>
    <cellStyle name="Normal 6 5 3 2" xfId="1286" xr:uid="{00000000-0005-0000-0000-0000D2060000}"/>
    <cellStyle name="Normal 6 5 3 2 2" xfId="1287" xr:uid="{00000000-0005-0000-0000-0000D3060000}"/>
    <cellStyle name="Normal 6 5 3 2 3" xfId="1288" xr:uid="{00000000-0005-0000-0000-0000D4060000}"/>
    <cellStyle name="Normal 6 5 3 2 3 2" xfId="1289" xr:uid="{00000000-0005-0000-0000-0000D5060000}"/>
    <cellStyle name="Normal 6 5 3 2 3 2 2" xfId="1290" xr:uid="{00000000-0005-0000-0000-0000D6060000}"/>
    <cellStyle name="Normal 6 5 3 2 3 2 2 2" xfId="23545" xr:uid="{6CE7B02B-D1CE-4710-96B7-8A6DF2DAC870}"/>
    <cellStyle name="Normal 6 5 3 2 3 2 2 3" xfId="23024" xr:uid="{4E9BE13E-A5E0-47E2-AFF3-48DE17D58116}"/>
    <cellStyle name="Normal 6 5 3 2 3 2 3" xfId="1291" xr:uid="{00000000-0005-0000-0000-0000D7060000}"/>
    <cellStyle name="Normal 6 5 3 2 3 2 3 2" xfId="2020" xr:uid="{00000000-0005-0000-0000-0000D8060000}"/>
    <cellStyle name="Normal 6 5 3 2 3 2 3 3" xfId="3753" xr:uid="{00000000-0005-0000-0000-00003A060000}"/>
    <cellStyle name="Normal 6 5 3 2 3 2 3 3 2" xfId="4749" xr:uid="{5673C234-99C3-4A51-9CB0-6C6BF3ACCAF4}"/>
    <cellStyle name="Normal 6 5 3 2 3 2 3 3 3" xfId="30277" xr:uid="{E39C729E-3986-412E-9582-DDBDB6F5B372}"/>
    <cellStyle name="Normal 6 5 3 2 3 2 3 3 3 2" xfId="31420" xr:uid="{3CA02C8E-1377-438F-8ACF-277F8C8DB7A0}"/>
    <cellStyle name="Normal 6 5 3 2 3 2 3 3 4" xfId="31617" xr:uid="{0A1895AA-EE88-42AC-B89A-BCDB4B9319D4}"/>
    <cellStyle name="Normal 6 5 3 2 3 2 4" xfId="22681" xr:uid="{9FD8EF5C-1DF1-4ABC-86B0-BC0A24BC7DB0}"/>
    <cellStyle name="Normal 6 5 3 2 3 3" xfId="1292" xr:uid="{00000000-0005-0000-0000-0000D9060000}"/>
    <cellStyle name="Normal 6 5 3 2 3 4" xfId="2977" xr:uid="{00000000-0005-0000-0000-0000B7070000}"/>
    <cellStyle name="Normal 6 5 3 2 3 4 2" xfId="31276" xr:uid="{AC78F16B-C398-421C-B6DA-60754B2F6068}"/>
    <cellStyle name="Normal 6 5 3 2 3 5" xfId="2136" xr:uid="{00000000-0005-0000-0000-0000D4020000}"/>
    <cellStyle name="Normal 6 5 3 2 3 5 2" xfId="4648" xr:uid="{6EE5CD5D-2630-46DB-98C1-E0A91C088B26}"/>
    <cellStyle name="Normal 6 5 3 2 3 5 3" xfId="30216" xr:uid="{ADF6D548-1F3A-459F-A750-74CD99FDEE9A}"/>
    <cellStyle name="Normal 6 5 3 2 3 5 3 2" xfId="31360" xr:uid="{B71D2F94-18B1-4748-AC7B-9E99EEE3BBE2}"/>
    <cellStyle name="Normal 6 5 3 2 3 5 4" xfId="31556" xr:uid="{F49B284C-4158-45C7-A289-51B9D8DE13A3}"/>
    <cellStyle name="Normal 6 5 3 2 3 6" xfId="4042" xr:uid="{8B315A9F-8391-474D-B4C0-405EE4404F8E}"/>
    <cellStyle name="Normal 6 5 3 2 3 6 2" xfId="4712" xr:uid="{B2D6BDD1-5721-402C-A1EB-DE58BA876C84}"/>
    <cellStyle name="Normal 6 5 3 2 3 6 3" xfId="30333" xr:uid="{BB68FD68-7256-47F7-953D-2BBE26864CDA}"/>
    <cellStyle name="Normal 6 5 3 2 3 6 3 2" xfId="31475" xr:uid="{8C01FEE2-79B9-4A0F-A784-4FD92A5B6B0B}"/>
    <cellStyle name="Normal 6 5 3 2 3 6 4" xfId="31673" xr:uid="{EBE5DAA1-C59B-46EC-A8F2-1CE773456805}"/>
    <cellStyle name="Normal 6 5 3 2 3 7" xfId="30152" xr:uid="{49112585-27FD-43F2-BF44-AC831E47158C}"/>
    <cellStyle name="Normal 6 5 3 2 3 7 2" xfId="30521" xr:uid="{97E9803D-6432-444E-A890-68A0602A16F1}"/>
    <cellStyle name="Normal 6 5 3 2 4" xfId="1293" xr:uid="{00000000-0005-0000-0000-0000DA060000}"/>
    <cellStyle name="Normal 6 5 3 2 4 2" xfId="2976" xr:uid="{00000000-0005-0000-0000-0000B8070000}"/>
    <cellStyle name="Normal 6 5 3 2 4 3" xfId="22771" xr:uid="{CD57B1BC-3F34-42E2-9CEF-B7D110F41FF7}"/>
    <cellStyle name="Normal 6 5 3 2 4 3 2" xfId="29617" xr:uid="{9DAA4DA3-BA88-49B7-AE77-A0A630F355B2}"/>
    <cellStyle name="Normal 6 5 3 2 4 3 3" xfId="29609" xr:uid="{8CF9AABB-3F53-411E-BD53-F0F5DD0A33EC}"/>
    <cellStyle name="Normal 6 5 3 2 4 3 3 2" xfId="29649" xr:uid="{40128613-59DC-4F9E-A541-DEA5B2B014E4}"/>
    <cellStyle name="Normal 6 5 3 2 4 3 3 3" xfId="30391" xr:uid="{3896CCD4-4803-40CF-8441-650569527929}"/>
    <cellStyle name="Normal 6 5 3 2 4 3 3 4" xfId="30378" xr:uid="{CBA19119-5BB4-4E00-A950-1BDA2D9F3805}"/>
    <cellStyle name="Normal 6 5 3 2 4 3 3 4 2" xfId="31717" xr:uid="{8630AAF4-9A72-44FF-B5C2-D15011E2D118}"/>
    <cellStyle name="Normal 6 5 3 2 4 3 4" xfId="30365" xr:uid="{ECE487CF-3F45-4A59-B530-7A43F95E48BF}"/>
    <cellStyle name="Normal 6 5 3 2 4 3 4 2" xfId="31704" xr:uid="{08509A36-70E6-4EBD-A46D-BFCD7652D951}"/>
    <cellStyle name="Normal 6 5 3 2 5" xfId="2135" xr:uid="{00000000-0005-0000-0000-0000D2020000}"/>
    <cellStyle name="Normal 6 5 3 2 5 2" xfId="4684" xr:uid="{985E2EB5-9E1E-43AC-B0AB-0DDE28EC2B5C}"/>
    <cellStyle name="Normal 6 5 3 2 5 3" xfId="30215" xr:uid="{D46CE359-6D20-457D-B96B-F51C055BD562}"/>
    <cellStyle name="Normal 6 5 3 2 5 3 2" xfId="31359" xr:uid="{988CB04C-674F-41D1-A07E-95491E04BE7D}"/>
    <cellStyle name="Normal 6 5 3 2 5 4" xfId="31555" xr:uid="{D1D84B56-D950-4446-AE9F-C32773F7F07D}"/>
    <cellStyle name="Normal 6 5 3 2 6" xfId="4041" xr:uid="{8635F82C-04F7-4EC6-B923-CFC4350C7830}"/>
    <cellStyle name="Normal 6 5 3 2 6 2" xfId="4720" xr:uid="{5D5E7BFF-9D34-4E6B-9329-AD7DE75B6822}"/>
    <cellStyle name="Normal 6 5 3 2 6 3" xfId="30332" xr:uid="{32DCCDDE-5942-4CE1-9E1F-32A881D5BAD7}"/>
    <cellStyle name="Normal 6 5 3 2 6 3 2" xfId="31474" xr:uid="{5FA83714-5914-4708-8333-1CC83A3DDB0D}"/>
    <cellStyle name="Normal 6 5 3 2 6 4" xfId="31672" xr:uid="{E9FE8281-905A-4173-80C7-82183386EABC}"/>
    <cellStyle name="Normal 6 5 3 2 7" xfId="30151" xr:uid="{940D94C0-6359-4490-BCCE-8FEBED747550}"/>
    <cellStyle name="Normal 6 5 3 2 7 2" xfId="30520" xr:uid="{AC08ED16-3FFE-4CEE-BEF0-0022C74CD6F4}"/>
    <cellStyle name="Normal 6 5 3 3" xfId="1294" xr:uid="{00000000-0005-0000-0000-0000DB060000}"/>
    <cellStyle name="Normal 6 5 3 4" xfId="1295" xr:uid="{00000000-0005-0000-0000-0000DC060000}"/>
    <cellStyle name="Normal 6 5 3 4 2" xfId="1296" xr:uid="{00000000-0005-0000-0000-0000DD060000}"/>
    <cellStyle name="Normal 6 5 3 4 2 2" xfId="1297" xr:uid="{00000000-0005-0000-0000-0000DE060000}"/>
    <cellStyle name="Normal 6 5 3 4 2 2 2" xfId="1298" xr:uid="{00000000-0005-0000-0000-0000DF060000}"/>
    <cellStyle name="Normal 6 5 3 4 2 2 2 2" xfId="2021" xr:uid="{00000000-0005-0000-0000-0000E0060000}"/>
    <cellStyle name="Normal 6 5 3 4 2 2 2 2 2" xfId="30070" xr:uid="{CE4D3F89-E104-4E7C-94DC-8DEA8C31FCE9}"/>
    <cellStyle name="Normal 6 5 3 4 2 2 2 3" xfId="3754" xr:uid="{00000000-0005-0000-0000-000041060000}"/>
    <cellStyle name="Normal 6 5 3 4 2 2 2 3 2" xfId="4750" xr:uid="{26BAC224-8031-4231-90D3-310CC68CB6C0}"/>
    <cellStyle name="Normal 6 5 3 4 2 2 2 3 3" xfId="30278" xr:uid="{D5CEC65A-2ADC-4D45-B3B7-ADDDF3F54B9C}"/>
    <cellStyle name="Normal 6 5 3 4 2 2 2 3 3 2" xfId="31421" xr:uid="{F627CE79-B180-42C5-A491-6351F4C67CBE}"/>
    <cellStyle name="Normal 6 5 3 4 2 2 2 3 4" xfId="31618" xr:uid="{BB2108BE-1192-4E13-B6B9-9D2AB265B6C3}"/>
    <cellStyle name="Normal 6 5 3 4 2 2 2 4" xfId="25649" xr:uid="{027883EB-AA0E-41FF-81FB-F1BBC81CE7B2}"/>
    <cellStyle name="Normal 6 5 3 4 2 2 3" xfId="2022" xr:uid="{00000000-0005-0000-0000-0000E1060000}"/>
    <cellStyle name="Normal 6 5 3 4 2 2 4" xfId="23688" xr:uid="{CA3DAEF0-6343-4558-A238-4D98377C6D1B}"/>
    <cellStyle name="Normal 6 5 3 4 2 3" xfId="1299" xr:uid="{00000000-0005-0000-0000-0000E2060000}"/>
    <cellStyle name="Normal 6 5 3 4 2 3 2" xfId="1300" xr:uid="{00000000-0005-0000-0000-0000E3060000}"/>
    <cellStyle name="Normal 6 5 3 4 2 3 2 2" xfId="24929" xr:uid="{E909B7A4-5CBD-4AAC-BDAA-0C01073A2252}"/>
    <cellStyle name="Normal 6 5 3 4 2 3 2 3" xfId="24546" xr:uid="{FAAE128B-02E0-4F7E-969B-D2ECFB9E58C6}"/>
    <cellStyle name="Normal 6 5 3 4 2 3 3" xfId="1301" xr:uid="{00000000-0005-0000-0000-0000E4060000}"/>
    <cellStyle name="Normal 6 5 3 4 2 3 3 2" xfId="23110" xr:uid="{5C06B36C-8B41-47F4-8669-E1A3D37189EF}"/>
    <cellStyle name="Normal 6 5 3 4 2 3 3 3" xfId="24192" xr:uid="{E0A3CB2B-323E-45C9-B368-4BFDAA379657}"/>
    <cellStyle name="Normal 6 5 3 4 2 3 4" xfId="2138" xr:uid="{00000000-0005-0000-0000-0000DA020000}"/>
    <cellStyle name="Normal 6 5 3 4 2 3 4 2" xfId="4791" xr:uid="{654C328A-1FF9-4AC4-BD39-89BAD01AAAF1}"/>
    <cellStyle name="Normal 6 5 3 4 2 3 4 3" xfId="30218" xr:uid="{315EE6F0-4A4B-4614-90D5-5242C6E49BBC}"/>
    <cellStyle name="Normal 6 5 3 4 2 3 4 3 2" xfId="31362" xr:uid="{946949EA-0176-4BCD-B99E-F7D135D21458}"/>
    <cellStyle name="Normal 6 5 3 4 2 3 4 4" xfId="31558" xr:uid="{F5FB7FA9-7FF9-4592-9A76-78A07223589D}"/>
    <cellStyle name="Normal 6 5 3 4 2 3 5" xfId="25818" xr:uid="{146A0A89-FA15-4673-83D1-1BD48BA23B4F}"/>
    <cellStyle name="Normal 6 5 3 4 2 3 6" xfId="30541" xr:uid="{1E4E56E2-FCF3-4C9E-A5C1-C675C3F1A005}"/>
    <cellStyle name="Normal 6 5 3 4 2 4" xfId="24938" xr:uid="{FD27707B-D4A4-422F-BC64-0031AA3E4D05}"/>
    <cellStyle name="Normal 6 5 3 4 3" xfId="1302" xr:uid="{00000000-0005-0000-0000-0000E5060000}"/>
    <cellStyle name="Normal 6 5 3 4 4" xfId="2978" xr:uid="{00000000-0005-0000-0000-0000C0070000}"/>
    <cellStyle name="Normal 6 5 3 4 4 2" xfId="31294" xr:uid="{AB74C274-9F21-4F33-97DC-03C78C47142A}"/>
    <cellStyle name="Normal 6 5 3 4 5" xfId="2137" xr:uid="{00000000-0005-0000-0000-0000D7020000}"/>
    <cellStyle name="Normal 6 5 3 4 5 2" xfId="4668" xr:uid="{D2333BB9-76BA-48B1-B619-1F9C6401FD25}"/>
    <cellStyle name="Normal 6 5 3 4 5 3" xfId="30217" xr:uid="{62554BF8-65F6-4FEE-9102-1517F5320031}"/>
    <cellStyle name="Normal 6 5 3 4 5 3 2" xfId="31361" xr:uid="{8411E2B0-CE72-4FAF-B1B5-E2FDF3AB6116}"/>
    <cellStyle name="Normal 6 5 3 4 5 4" xfId="31557" xr:uid="{613255CF-C246-4231-95AD-15A9EA1A28E1}"/>
    <cellStyle name="Normal 6 5 3 4 6" xfId="4043" xr:uid="{13FADCA8-36DC-469D-8F55-211BB24FA64B}"/>
    <cellStyle name="Normal 6 5 3 4 6 2" xfId="4754" xr:uid="{ABAADEE5-6BDD-4DDF-988F-045E065F16C3}"/>
    <cellStyle name="Normal 6 5 3 4 6 3" xfId="30334" xr:uid="{C370706B-D050-44A6-8DBC-4B79D80786ED}"/>
    <cellStyle name="Normal 6 5 3 4 6 3 2" xfId="31476" xr:uid="{A2072E34-E841-4339-9FD5-C6D6C717F7C6}"/>
    <cellStyle name="Normal 6 5 3 4 6 4" xfId="31674" xr:uid="{A7B8BC6B-0D84-401C-BCE1-1C3CE034DBAA}"/>
    <cellStyle name="Normal 6 5 3 4 7" xfId="30153" xr:uid="{B6B1B1A2-B731-440F-A283-79585C0A73B2}"/>
    <cellStyle name="Normal 6 5 3 4 7 2" xfId="30522" xr:uid="{8E1F6B5E-F917-4E06-A35E-B3F4B762C63D}"/>
    <cellStyle name="Normal 6 5 3 5" xfId="1303" xr:uid="{00000000-0005-0000-0000-0000E6060000}"/>
    <cellStyle name="Normal 6 5 3 5 2" xfId="1304" xr:uid="{00000000-0005-0000-0000-0000E7060000}"/>
    <cellStyle name="Normal 6 5 3 5 3" xfId="3755" xr:uid="{00000000-0005-0000-0000-000048060000}"/>
    <cellStyle name="Normal 6 5 3 5 3 2" xfId="4729" xr:uid="{AA82DB5A-447D-4511-8EB9-24556BA2CB0E}"/>
    <cellStyle name="Normal 6 5 3 5 3 2 2" xfId="27330" xr:uid="{B4F852AE-EC89-4A98-8D9A-9E80570804CD}"/>
    <cellStyle name="Normal 6 5 3 5 3 3" xfId="23852" xr:uid="{67DDA71D-7964-413D-BDC5-5EE7AA0D2113}"/>
    <cellStyle name="Normal 6 5 3 5 3 4" xfId="30279" xr:uid="{0F482ABE-F9DD-4AE1-B958-7F9AACCE1E1C}"/>
    <cellStyle name="Normal 6 5 3 5 3 4 2" xfId="31422" xr:uid="{8090AB6F-2CAE-48D4-BCB0-D8D0AD244004}"/>
    <cellStyle name="Normal 6 5 3 5 3 5" xfId="31619" xr:uid="{F37F9835-CED0-41DF-BE2E-CCAD9E7DE39B}"/>
    <cellStyle name="Normal 6 5 3 5 4" xfId="23273" xr:uid="{58D8A3A5-BF02-4FA5-950C-8BF39731C4DC}"/>
    <cellStyle name="Normal 6 5 4" xfId="1305" xr:uid="{00000000-0005-0000-0000-0000E8060000}"/>
    <cellStyle name="Normal 6 5 4 2" xfId="1306" xr:uid="{00000000-0005-0000-0000-0000E9060000}"/>
    <cellStyle name="Normal 6 5 4 3" xfId="1307" xr:uid="{00000000-0005-0000-0000-0000EA060000}"/>
    <cellStyle name="Normal 6 5 4 3 2" xfId="1308" xr:uid="{00000000-0005-0000-0000-0000EB060000}"/>
    <cellStyle name="Normal 6 5 4 3 2 2" xfId="1309" xr:uid="{00000000-0005-0000-0000-0000EC060000}"/>
    <cellStyle name="Normal 6 5 4 3 2 2 2" xfId="25742" xr:uid="{42C34BA9-5B93-4F83-838A-E71B19AEACFC}"/>
    <cellStyle name="Normal 6 5 4 3 2 2 3" xfId="24337" xr:uid="{1384C54E-DAFE-4C52-84EF-49846655DA71}"/>
    <cellStyle name="Normal 6 5 4 3 2 3" xfId="1310" xr:uid="{00000000-0005-0000-0000-0000ED060000}"/>
    <cellStyle name="Normal 6 5 4 3 2 3 2" xfId="2023" xr:uid="{00000000-0005-0000-0000-0000EE060000}"/>
    <cellStyle name="Normal 6 5 4 3 2 3 3" xfId="3756" xr:uid="{00000000-0005-0000-0000-00004F060000}"/>
    <cellStyle name="Normal 6 5 4 3 2 3 3 2" xfId="4792" xr:uid="{156ECD42-9B10-42E7-81DB-911B21DCE73A}"/>
    <cellStyle name="Normal 6 5 4 3 2 3 3 3" xfId="30280" xr:uid="{44E45A56-0938-496E-848A-9D883B75B8E6}"/>
    <cellStyle name="Normal 6 5 4 3 2 3 3 3 2" xfId="31423" xr:uid="{104720AE-072D-43E6-A876-8E12BB329AC9}"/>
    <cellStyle name="Normal 6 5 4 3 2 3 3 4" xfId="31620" xr:uid="{C63255E8-1A1C-4DD5-BCD8-566984E31045}"/>
    <cellStyle name="Normal 6 5 4 3 2 4" xfId="24663" xr:uid="{C8FD317F-C620-40B3-9E84-C86134062E28}"/>
    <cellStyle name="Normal 6 5 4 3 3" xfId="1311" xr:uid="{00000000-0005-0000-0000-0000EF060000}"/>
    <cellStyle name="Normal 6 5 4 3 4" xfId="2979" xr:uid="{00000000-0005-0000-0000-0000C6070000}"/>
    <cellStyle name="Normal 6 5 4 3 4 2" xfId="31299" xr:uid="{1D63F91C-4880-4AD8-ACE6-3490B3C191AF}"/>
    <cellStyle name="Normal 6 5 4 3 5" xfId="2140" xr:uid="{00000000-0005-0000-0000-0000DE020000}"/>
    <cellStyle name="Normal 6 5 4 3 5 2" xfId="3772" xr:uid="{0DAEABF9-E059-45BB-9EA3-DB8CCF44184B}"/>
    <cellStyle name="Normal 6 5 4 3 5 3" xfId="30220" xr:uid="{45838C83-4A43-4932-BDCE-C8F337A6FF93}"/>
    <cellStyle name="Normal 6 5 4 3 5 3 2" xfId="31364" xr:uid="{1681B1FF-BD73-48EA-B617-B273CD937AF6}"/>
    <cellStyle name="Normal 6 5 4 3 5 4" xfId="31560" xr:uid="{D408C2DC-B73E-44AF-B237-D74B8744DB20}"/>
    <cellStyle name="Normal 6 5 4 3 6" xfId="4045" xr:uid="{3B6C1D61-E8B0-4D32-BD74-479DABBA050E}"/>
    <cellStyle name="Normal 6 5 4 3 6 2" xfId="4742" xr:uid="{AB0FA666-59CA-452D-8185-BFDD339259A5}"/>
    <cellStyle name="Normal 6 5 4 3 6 3" xfId="30336" xr:uid="{A0F6DACF-5765-4B5B-B0D5-474B058864BF}"/>
    <cellStyle name="Normal 6 5 4 3 6 3 2" xfId="31478" xr:uid="{399043F7-6F4A-4A3E-9634-085F7EF1332F}"/>
    <cellStyle name="Normal 6 5 4 3 6 4" xfId="31676" xr:uid="{0C618089-00EB-4E10-B4F7-F237E3E30D1F}"/>
    <cellStyle name="Normal 6 5 4 3 7" xfId="30155" xr:uid="{E689BF94-8089-4EDB-8A90-EC9DD05FAEB6}"/>
    <cellStyle name="Normal 6 5 4 3 7 2" xfId="30524" xr:uid="{EFBA4820-C840-4148-BF88-6BDF2F0347D9}"/>
    <cellStyle name="Normal 6 5 4 4" xfId="1312" xr:uid="{00000000-0005-0000-0000-0000F0060000}"/>
    <cellStyle name="Normal 6 5 4 4 2" xfId="2024" xr:uid="{00000000-0005-0000-0000-0000F1060000}"/>
    <cellStyle name="Normal 6 5 4 4 3" xfId="3757" xr:uid="{00000000-0005-0000-0000-000052060000}"/>
    <cellStyle name="Normal 6 5 4 4 3 2" xfId="4802" xr:uid="{7A47A254-C6AA-423D-9FA2-08282F4CE5E0}"/>
    <cellStyle name="Normal 6 5 4 4 3 3" xfId="30281" xr:uid="{0B00FD0E-6729-4916-9762-F885F79C9AA2}"/>
    <cellStyle name="Normal 6 5 4 4 3 3 2" xfId="31424" xr:uid="{06166BF6-49AB-4FD9-B6C9-466EFABFB73C}"/>
    <cellStyle name="Normal 6 5 4 4 3 4" xfId="31621" xr:uid="{F51A84E7-859C-4016-A24B-CC6BB58A5781}"/>
    <cellStyle name="Normal 6 5 4 5" xfId="2139" xr:uid="{00000000-0005-0000-0000-0000DC020000}"/>
    <cellStyle name="Normal 6 5 4 5 2" xfId="4628" xr:uid="{F656D414-B9FB-4E57-A874-02EABF4164A9}"/>
    <cellStyle name="Normal 6 5 4 5 3" xfId="30219" xr:uid="{CC65D777-7FA0-471D-A07E-954A4411B4C7}"/>
    <cellStyle name="Normal 6 5 4 5 3 2" xfId="31363" xr:uid="{73E9ABE8-24A6-412C-9014-B32C406F5254}"/>
    <cellStyle name="Normal 6 5 4 5 4" xfId="31559" xr:uid="{6EB7D5EF-0E62-4B3E-BC7A-4EBD9D7356D9}"/>
    <cellStyle name="Normal 6 5 4 6" xfId="4044" xr:uid="{275714B7-5104-4FAB-9E0E-B1CADB04BD20}"/>
    <cellStyle name="Normal 6 5 4 6 2" xfId="4757" xr:uid="{66B4AC42-B19A-46C7-BB60-AA3BF5A56B35}"/>
    <cellStyle name="Normal 6 5 4 6 3" xfId="30335" xr:uid="{0B89003E-3F94-4F85-8781-8734CDF2F216}"/>
    <cellStyle name="Normal 6 5 4 6 3 2" xfId="31477" xr:uid="{28AE4F89-814E-43D6-B004-239043802B5A}"/>
    <cellStyle name="Normal 6 5 4 6 4" xfId="31675" xr:uid="{C9E8D383-49F9-4B00-9D73-DB9D2C0D47B7}"/>
    <cellStyle name="Normal 6 5 4 7" xfId="30154" xr:uid="{2552D7E3-E9B3-4241-AB50-FAF890DD8E42}"/>
    <cellStyle name="Normal 6 5 4 7 2" xfId="30523" xr:uid="{4C0D5AE6-EFC9-4BFA-B323-123CB782B2A7}"/>
    <cellStyle name="Normal 6 5 5" xfId="2071" xr:uid="{00000000-0005-0000-0000-0000CF020000}"/>
    <cellStyle name="Normal 6 5 5 2" xfId="4761" xr:uid="{58B42343-3889-4193-AB92-064DC779A64F}"/>
    <cellStyle name="Normal 6 5 5 3" xfId="30170" xr:uid="{1B9038EE-4F4C-4744-8861-25102551DC54}"/>
    <cellStyle name="Normal 6 5 5 3 2" xfId="30525" xr:uid="{438B0090-C4E0-4040-B6B8-2ED195399BE5}"/>
    <cellStyle name="Normal 6 5 5 4" xfId="31510" xr:uid="{22A88986-2C4B-4B97-B1CE-8329EB5EAAF9}"/>
    <cellStyle name="Normal 6 5 6" xfId="30114" xr:uid="{8D7A58C9-2680-41F9-B10A-5FB6EB00FD95}"/>
    <cellStyle name="Normal 6 5 6 2" xfId="30475" xr:uid="{6AC3E222-93E2-4ED5-A04F-8AD2183A95F8}"/>
    <cellStyle name="Normal 6 6" xfId="1313" xr:uid="{00000000-0005-0000-0000-0000F2060000}"/>
    <cellStyle name="Normal 6 6 10" xfId="30156" xr:uid="{52A1F13F-0078-432B-BBAA-5F6768E9F38E}"/>
    <cellStyle name="Normal 6 6 10 2" xfId="31503" xr:uid="{05AC218F-FBCD-4605-9DE7-01587C8CA6CF}"/>
    <cellStyle name="Normal 6 6 2" xfId="1314" xr:uid="{00000000-0005-0000-0000-0000F3060000}"/>
    <cellStyle name="Normal 6 6 3" xfId="1315" xr:uid="{00000000-0005-0000-0000-0000F4060000}"/>
    <cellStyle name="Normal 6 6 3 2" xfId="1316" xr:uid="{00000000-0005-0000-0000-0000F5060000}"/>
    <cellStyle name="Normal 6 6 3 3" xfId="1317" xr:uid="{00000000-0005-0000-0000-0000F6060000}"/>
    <cellStyle name="Normal 6 6 3 3 2" xfId="1318" xr:uid="{00000000-0005-0000-0000-0000F7060000}"/>
    <cellStyle name="Normal 6 6 3 3 2 2" xfId="24449" xr:uid="{FF7B7CA6-5BAD-4B3B-BFA9-B67F9521BFD9}"/>
    <cellStyle name="Normal 6 6 3 3 2 3" xfId="23761" xr:uid="{C401F704-A611-42D7-8DE8-0593ABE99CAF}"/>
    <cellStyle name="Normal 6 6 3 3 3" xfId="1319" xr:uid="{00000000-0005-0000-0000-0000F8060000}"/>
    <cellStyle name="Normal 6 6 3 3 4" xfId="2142" xr:uid="{00000000-0005-0000-0000-0000E4020000}"/>
    <cellStyle name="Normal 6 6 3 3 4 2" xfId="4746" xr:uid="{DCE992B0-96C0-4517-B80E-99DBA26EC200}"/>
    <cellStyle name="Normal 6 6 3 3 4 3" xfId="25600" xr:uid="{C235D33F-C474-40C8-AD55-EC553E1D42A9}"/>
    <cellStyle name="Normal 6 6 3 3 4 4" xfId="30222" xr:uid="{1E0F7A3C-2BD1-4F71-A059-2E52E4FFE1B1}"/>
    <cellStyle name="Normal 6 6 3 3 4 4 2" xfId="31366" xr:uid="{0CD2B232-A623-46D5-BE56-9B0330ABDEE6}"/>
    <cellStyle name="Normal 6 6 3 3 4 5" xfId="31562" xr:uid="{644EB2C4-45E6-4172-BD45-78B17057F6A4}"/>
    <cellStyle name="Normal 6 6 3 3 5" xfId="30462" xr:uid="{904D57A7-5920-484C-BF65-E06F982671D6}"/>
    <cellStyle name="Normal 6 6 3 3 6" xfId="30542" xr:uid="{45581F97-261A-4B5F-B6BF-52BB811941F9}"/>
    <cellStyle name="Normal 6 6 3 4" xfId="1320" xr:uid="{00000000-0005-0000-0000-0000F9060000}"/>
    <cellStyle name="Normal 6 6 3 4 2" xfId="1321" xr:uid="{00000000-0005-0000-0000-0000FA060000}"/>
    <cellStyle name="Normal 6 6 3 4 3" xfId="3758" xr:uid="{00000000-0005-0000-0000-00005A060000}"/>
    <cellStyle name="Normal 6 6 3 4 3 2" xfId="4740" xr:uid="{CCE72AF1-1693-42F5-A9FF-B4A64FA2FDC4}"/>
    <cellStyle name="Normal 6 6 3 4 3 3" xfId="30282" xr:uid="{43EAA275-4ABE-462B-9447-B627D0C084F1}"/>
    <cellStyle name="Normal 6 6 3 4 3 3 2" xfId="31425" xr:uid="{93AAD6B1-80BF-4EEF-8D5D-CD727227AB72}"/>
    <cellStyle name="Normal 6 6 3 4 3 4" xfId="31622" xr:uid="{DD574392-F768-47A5-8B02-6EED73AC3250}"/>
    <cellStyle name="Normal 6 6 4" xfId="1322" xr:uid="{00000000-0005-0000-0000-0000FB060000}"/>
    <cellStyle name="Normal 6 6 4 2" xfId="1323" xr:uid="{00000000-0005-0000-0000-0000FC060000}"/>
    <cellStyle name="Normal 6 6 4 2 2" xfId="1324" xr:uid="{00000000-0005-0000-0000-0000FD060000}"/>
    <cellStyle name="Normal 6 6 4 2 2 2" xfId="24413" xr:uid="{7F9A15D0-EF01-4699-9491-9EC3553B5AF8}"/>
    <cellStyle name="Normal 6 6 4 2 2 3" xfId="25240" xr:uid="{0B833901-0D74-483C-8682-00DEB559717D}"/>
    <cellStyle name="Normal 6 6 4 2 3" xfId="1325" xr:uid="{00000000-0005-0000-0000-0000FE060000}"/>
    <cellStyle name="Normal 6 6 4 2 3 2" xfId="2025" xr:uid="{00000000-0005-0000-0000-0000FF060000}"/>
    <cellStyle name="Normal 6 6 4 2 3 3" xfId="3759" xr:uid="{00000000-0005-0000-0000-00005F060000}"/>
    <cellStyle name="Normal 6 6 4 2 3 3 2" xfId="4809" xr:uid="{D4480518-64CC-4BAE-AD63-DB0C87A603E7}"/>
    <cellStyle name="Normal 6 6 4 2 3 3 3" xfId="30283" xr:uid="{A757C1CC-289F-47DA-B927-DF3F89752397}"/>
    <cellStyle name="Normal 6 6 4 2 3 3 3 2" xfId="31426" xr:uid="{E50733EF-7DA7-4CC6-8EE1-0A08A8F17A48}"/>
    <cellStyle name="Normal 6 6 4 2 3 3 4" xfId="31623" xr:uid="{116C31C3-ADCC-4EDA-827C-4B657CD536F0}"/>
    <cellStyle name="Normal 6 6 4 2 4" xfId="24611" xr:uid="{0E019910-37DE-43E1-BDD5-941731A48A83}"/>
    <cellStyle name="Normal 6 6 4 3" xfId="1326" xr:uid="{00000000-0005-0000-0000-000000070000}"/>
    <cellStyle name="Normal 6 6 4 4" xfId="2980" xr:uid="{00000000-0005-0000-0000-0000D1070000}"/>
    <cellStyle name="Normal 6 6 4 4 2" xfId="31285" xr:uid="{19635C23-0322-4BD8-97B1-5DC1FA748C5B}"/>
    <cellStyle name="Normal 6 6 4 5" xfId="2143" xr:uid="{00000000-0005-0000-0000-0000E6020000}"/>
    <cellStyle name="Normal 6 6 4 5 2" xfId="4636" xr:uid="{BD1045AF-7E49-48EA-AF41-B1E7071CB221}"/>
    <cellStyle name="Normal 6 6 4 5 3" xfId="30223" xr:uid="{6D024BB1-BCE9-45B1-B4E9-3324C92FA7CE}"/>
    <cellStyle name="Normal 6 6 4 5 3 2" xfId="31367" xr:uid="{A3F6340C-D451-475A-A982-207B891A2261}"/>
    <cellStyle name="Normal 6 6 4 5 4" xfId="31563" xr:uid="{E815B1D5-FDA4-48C8-A684-C03B7EE3E407}"/>
    <cellStyle name="Normal 6 6 4 6" xfId="4047" xr:uid="{7E3C1600-D01B-4C17-A3C8-5A48EC2345CF}"/>
    <cellStyle name="Normal 6 6 4 6 2" xfId="4714" xr:uid="{68449821-113B-44E2-90F0-E71E4937E5CF}"/>
    <cellStyle name="Normal 6 6 4 6 3" xfId="30338" xr:uid="{4FEA25DB-3C81-4F82-B8DE-5FCA09BE2E0B}"/>
    <cellStyle name="Normal 6 6 4 6 3 2" xfId="31480" xr:uid="{1305EA02-9F5C-4ACE-9E7C-1E5681505D17}"/>
    <cellStyle name="Normal 6 6 4 6 4" xfId="31678" xr:uid="{6C3874CC-609C-48F8-B7E4-A3BC65EC6DA6}"/>
    <cellStyle name="Normal 6 6 4 7" xfId="30157" xr:uid="{5E7B4808-922D-4165-8936-0598A0A6DAFF}"/>
    <cellStyle name="Normal 6 6 4 7 2" xfId="30526" xr:uid="{D1390093-1061-4654-B29D-280509906CE5}"/>
    <cellStyle name="Normal 6 6 5" xfId="1327" xr:uid="{00000000-0005-0000-0000-000001070000}"/>
    <cellStyle name="Normal 6 6 6" xfId="1328" xr:uid="{00000000-0005-0000-0000-000002070000}"/>
    <cellStyle name="Normal 6 6 6 2" xfId="1329" xr:uid="{00000000-0005-0000-0000-000003070000}"/>
    <cellStyle name="Normal 6 6 6 3" xfId="1330" xr:uid="{00000000-0005-0000-0000-000004070000}"/>
    <cellStyle name="Normal 6 6 6 3 2" xfId="4627" xr:uid="{E7DC806F-0CF2-49E3-9BF1-8EFF6AC3C9C6}"/>
    <cellStyle name="Normal 6 6 6 3 2 2" xfId="4785" xr:uid="{7B28557E-58D5-4C46-AD75-D9193304C79B}"/>
    <cellStyle name="Normal 6 6 6 3 2 3" xfId="30349" xr:uid="{3218E97D-CD8C-4646-865A-D9FE354D3366}"/>
    <cellStyle name="Normal 6 6 6 3 2 3 2" xfId="31489" xr:uid="{3CAE3964-BC01-4657-A282-A605E568255D}"/>
    <cellStyle name="Normal 6 6 6 3 2 4" xfId="31689" xr:uid="{678B2E18-3999-4540-B1B8-C66D5ECF9D30}"/>
    <cellStyle name="Normal 6 6 6 3 3" xfId="25363" xr:uid="{25F2D5BA-2D6F-4E91-8FBB-4B9D252657D9}"/>
    <cellStyle name="Normal 6 6 6 4" xfId="2153" xr:uid="{00000000-0005-0000-0000-0000E9020000}"/>
    <cellStyle name="Normal 6 6 6 4 2" xfId="4690" xr:uid="{114F1330-7415-461B-B792-61BE07D55AC7}"/>
    <cellStyle name="Normal 6 6 6 4 3" xfId="30233" xr:uid="{F58AE918-38CD-4E0E-A2D9-09149BED6B00}"/>
    <cellStyle name="Normal 6 6 6 4 3 2" xfId="31377" xr:uid="{4B856CE8-FBE5-40B9-9BC7-A62E57FFCD5D}"/>
    <cellStyle name="Normal 6 6 6 4 4" xfId="31573" xr:uid="{4C1B4E78-3692-4AD9-812B-F104F8C9273E}"/>
    <cellStyle name="Normal 6 6 6 5" xfId="4096" xr:uid="{E42903F7-CF43-4BB8-AC03-F1EB46C1FC19}"/>
    <cellStyle name="Normal 6 6 6 5 2" xfId="4766" xr:uid="{2CC1BF88-5B5D-4701-8916-7B15CC9D2D01}"/>
    <cellStyle name="Normal 6 6 6 5 3" xfId="30347" xr:uid="{98CCC825-4A1A-42E6-B1AA-0E2C69D86523}"/>
    <cellStyle name="Normal 6 6 6 5 3 2" xfId="30468" xr:uid="{4FBD431D-8DEA-4803-A24A-7EA12E3C3A28}"/>
    <cellStyle name="Normal 6 6 6 5 4" xfId="31687" xr:uid="{C49B3C7B-D919-4712-AAA7-9D97D397881B}"/>
    <cellStyle name="Normal 6 6 6 6" xfId="25713" xr:uid="{CE44424C-FDE2-4274-9AAC-2B2782EEB566}"/>
    <cellStyle name="Normal 6 6 6 6 2" xfId="26402" xr:uid="{DEBDC983-AB32-4C69-A2AF-B29A4C97979C}"/>
    <cellStyle name="Normal 6 6 6 6 3" xfId="31162" xr:uid="{BD47C53A-D048-4DE0-B9CB-CDDE1C18DABC}"/>
    <cellStyle name="Normal 6 6 7" xfId="1331" xr:uid="{00000000-0005-0000-0000-000005070000}"/>
    <cellStyle name="Normal 6 6 7 2" xfId="1332" xr:uid="{00000000-0005-0000-0000-000006070000}"/>
    <cellStyle name="Normal 6 6 7 3" xfId="3760" xr:uid="{00000000-0005-0000-0000-000066060000}"/>
    <cellStyle name="Normal 6 6 7 3 2" xfId="4797" xr:uid="{7A2B7AA4-4D8E-47BA-B48E-48FE92EFB13B}"/>
    <cellStyle name="Normal 6 6 7 3 3" xfId="30284" xr:uid="{2C0FF210-3F32-4667-BC76-A197BDA7207F}"/>
    <cellStyle name="Normal 6 6 7 3 3 2" xfId="31427" xr:uid="{AD38E9A4-55DA-497D-9BB3-C9C7088878B7}"/>
    <cellStyle name="Normal 6 6 7 3 4" xfId="31624" xr:uid="{42646DD9-025F-4705-9E62-4F3B5975772E}"/>
    <cellStyle name="Normal 6 6 8" xfId="2141" xr:uid="{00000000-0005-0000-0000-0000E0020000}"/>
    <cellStyle name="Normal 6 6 8 2" xfId="4773" xr:uid="{C961BEA7-4CED-4BA6-BDFD-A714A0F418E5}"/>
    <cellStyle name="Normal 6 6 8 3" xfId="30221" xr:uid="{37158C93-C128-47BC-9E38-D6AD1178AECA}"/>
    <cellStyle name="Normal 6 6 8 3 2" xfId="31365" xr:uid="{872114F9-D194-46EE-A5D9-EE1B0BAD18D4}"/>
    <cellStyle name="Normal 6 6 8 4" xfId="31561" xr:uid="{3F39477A-ED45-441A-A75D-B419A820AC75}"/>
    <cellStyle name="Normal 6 6 9" xfId="4046" xr:uid="{A50BAD3F-B140-4A20-83B4-791B93C5BDD0}"/>
    <cellStyle name="Normal 6 6 9 2" xfId="4822" xr:uid="{7CDE7D59-F383-4AF9-8CAA-D8B18AFC360A}"/>
    <cellStyle name="Normal 6 6 9 3" xfId="30337" xr:uid="{3A6A9E50-0BA5-4941-9213-B78E13DA814B}"/>
    <cellStyle name="Normal 6 6 9 3 2" xfId="31479" xr:uid="{6013DB08-71B5-4C90-970E-D19F82C70232}"/>
    <cellStyle name="Normal 6 6 9 4" xfId="31677" xr:uid="{53DDC73E-BA27-4E23-88D4-7A4DBD3D816F}"/>
    <cellStyle name="Normal 6 7" xfId="29574" xr:uid="{949E648E-1627-4304-B1D4-9DF911CA9729}"/>
    <cellStyle name="Normal 6 7 2" xfId="29631" xr:uid="{0E90CD01-BDD5-4813-BF65-92255AD7581D}"/>
    <cellStyle name="Normal 6 7 2 2" xfId="31250" xr:uid="{93E5B342-B8B5-4605-BBB7-D65BB0DA361E}"/>
    <cellStyle name="Normal 6 7 2 3" xfId="30418" xr:uid="{12179D78-6B54-4E06-83B0-9939D6079D0B}"/>
    <cellStyle name="Normal 6 7 3" xfId="29610" xr:uid="{7AF28517-C91E-49FA-99C2-5F623D4C0532}"/>
    <cellStyle name="Normal 6 7 3 2" xfId="29650" xr:uid="{53DFD4C6-C645-4A38-ACB5-6A77D465B439}"/>
    <cellStyle name="Normal 6 7 3 3" xfId="30392" xr:uid="{A5E5D95B-DDD1-4A2C-BD44-CABFE47ABDB3}"/>
    <cellStyle name="Normal 6 7 3 4" xfId="30379" xr:uid="{5155BC23-F086-4F1A-906F-131E56510975}"/>
    <cellStyle name="Normal 6 7 3 4 2" xfId="31718" xr:uid="{2BC8B870-CC42-4F6F-B727-0ADF1FB26729}"/>
    <cellStyle name="Normal 6 7 4" xfId="29639" xr:uid="{BF5B92AD-058E-4424-9669-B083BD07B8A2}"/>
    <cellStyle name="Normal 6 7 5" xfId="30366" xr:uid="{F68FEA24-123A-403F-96BE-EBB35A98CD3A}"/>
    <cellStyle name="Normal 6 7 5 2" xfId="31244" xr:uid="{E6CAD0FF-2279-4F48-A47B-5AABE6331490}"/>
    <cellStyle name="Normal 6 7 5 3" xfId="31705" xr:uid="{5A1A3DA2-D180-456E-AB85-E966B8A9EF63}"/>
    <cellStyle name="Normal 6 8" xfId="31496" xr:uid="{87BFBF72-39C8-449B-BCD7-58E40C532503}"/>
    <cellStyle name="Normal 7" xfId="1333" xr:uid="{00000000-0005-0000-0000-000007070000}"/>
    <cellStyle name="Normal 7 10" xfId="1334" xr:uid="{00000000-0005-0000-0000-000008070000}"/>
    <cellStyle name="Normal 7 10 10" xfId="9966" xr:uid="{359EDB8F-CE3F-4AAB-BA56-64B93A8BE2F6}"/>
    <cellStyle name="Normal 7 10 10 2" xfId="20346" xr:uid="{A0EBA2BB-938B-403C-AE99-D606E1476D6E}"/>
    <cellStyle name="Normal 7 10 11" xfId="24756" xr:uid="{DCAAA4C2-9861-49AD-92EC-882F2EE993BF}"/>
    <cellStyle name="Normal 7 10 12" xfId="12621" xr:uid="{9C120931-6A9C-4D9E-867D-D45C3FFA9BE0}"/>
    <cellStyle name="Normal 7 10 2" xfId="1335" xr:uid="{00000000-0005-0000-0000-000009070000}"/>
    <cellStyle name="Normal 7 10 2 2" xfId="1336" xr:uid="{00000000-0005-0000-0000-00000A070000}"/>
    <cellStyle name="Normal 7 10 2 2 2" xfId="5385" xr:uid="{A4B9A53A-3A43-4F3E-97AF-AF5E34941C4F}"/>
    <cellStyle name="Normal 7 10 2 2 2 2" xfId="23997" xr:uid="{5EF00CC8-C1B7-452B-B020-E7942E28CFBA}"/>
    <cellStyle name="Normal 7 10 2 2 2 3" xfId="26135" xr:uid="{DA00C987-569E-4341-827D-79B457BCFD94}"/>
    <cellStyle name="Normal 7 10 2 2 2 4" xfId="14682" xr:uid="{AF8FDFBD-6E65-4DA8-8B0E-B3F6654E15C5}"/>
    <cellStyle name="Normal 7 10 2 2 3" xfId="7135" xr:uid="{1F695DB0-07BF-463B-8722-C8FD9DE9EB6F}"/>
    <cellStyle name="Normal 7 10 2 2 3 2" xfId="27650" xr:uid="{8920B3EA-FA12-4A67-8439-E48C80F70C78}"/>
    <cellStyle name="Normal 7 10 2 2 3 3" xfId="26463" xr:uid="{E77B95E4-620B-4F7D-AC90-1902E601BB1F}"/>
    <cellStyle name="Normal 7 10 2 2 3 4" xfId="17515" xr:uid="{F420B961-5D2F-4632-BE6A-9C566417EBFD}"/>
    <cellStyle name="Normal 7 10 2 2 4" xfId="9968" xr:uid="{5F7FA390-95AA-49B3-AFEE-72F4C6921564}"/>
    <cellStyle name="Normal 7 10 2 2 4 2" xfId="29443" xr:uid="{9F168CC0-FBA2-4457-95B5-94D8723EC7E6}"/>
    <cellStyle name="Normal 7 10 2 2 4 3" xfId="20348" xr:uid="{20AEA8B9-C71C-492C-B138-253E81DD2236}"/>
    <cellStyle name="Normal 7 10 2 2 5" xfId="23412" xr:uid="{8A0A8ABF-D98B-4B79-A80A-A3B39774D71E}"/>
    <cellStyle name="Normal 7 10 2 2 6" xfId="13992" xr:uid="{6D8B82FA-0E6C-4705-9C7C-2244EF70DF8B}"/>
    <cellStyle name="Normal 7 10 2 3" xfId="2815" xr:uid="{00000000-0005-0000-0000-0000DA070000}"/>
    <cellStyle name="Normal 7 10 2 3 2" xfId="6030" xr:uid="{E04C8CEC-3F9D-4245-AA24-EF8271A18E37}"/>
    <cellStyle name="Normal 7 10 2 3 2 2" xfId="27610" xr:uid="{47AA8E0E-5398-489F-9C7E-069702AF5635}"/>
    <cellStyle name="Normal 7 10 2 3 2 3" xfId="15484" xr:uid="{7ED1D0C9-1B01-46B9-9DAD-C57BBC4FCD35}"/>
    <cellStyle name="Normal 7 10 2 3 3" xfId="7937" xr:uid="{1FEF77F3-0BD1-4C29-8FBA-6684FC4B16E9}"/>
    <cellStyle name="Normal 7 10 2 3 3 2" xfId="18317" xr:uid="{55CD75F5-A303-475B-ADFC-8BC97820FAA9}"/>
    <cellStyle name="Normal 7 10 2 3 4" xfId="10770" xr:uid="{AF006C00-1996-4209-87E4-9E26DBCAE9E4}"/>
    <cellStyle name="Normal 7 10 2 3 4 2" xfId="21150" xr:uid="{A4287C7A-E3EA-47F2-9467-86089E66D99F}"/>
    <cellStyle name="Normal 7 10 2 3 5" xfId="25407" xr:uid="{F96F5F49-5B26-4FCC-A7A2-514258545DFA}"/>
    <cellStyle name="Normal 7 10 2 3 6" xfId="13283" xr:uid="{A7A63833-42D2-46E1-964C-4D829DD7806C}"/>
    <cellStyle name="Normal 7 10 2 4" xfId="4210" xr:uid="{0F502A3E-63E3-4E2E-8374-0554430612A7}"/>
    <cellStyle name="Normal 7 10 2 4 2" xfId="8981" xr:uid="{AB6A1B5F-780F-4A02-8EBF-59D98E232FA1}"/>
    <cellStyle name="Normal 7 10 2 4 2 2" xfId="29062" xr:uid="{BE39E1FE-354A-41F3-A150-7076FFA64329}"/>
    <cellStyle name="Normal 7 10 2 4 2 3" xfId="19361" xr:uid="{76DF4956-5777-4EED-9D8B-AF88C6B58339}"/>
    <cellStyle name="Normal 7 10 2 4 3" xfId="11814" xr:uid="{11388FA3-A7FB-4627-B1A8-85D14666261B}"/>
    <cellStyle name="Normal 7 10 2 4 3 2" xfId="22194" xr:uid="{18DDC2C6-0556-401C-AEC8-9E605AC46C13}"/>
    <cellStyle name="Normal 7 10 2 4 4" xfId="24511" xr:uid="{1D9F726A-6BCE-4942-A09A-7B22BDAD81ED}"/>
    <cellStyle name="Normal 7 10 2 4 5" xfId="16528" xr:uid="{76A4361B-AE12-42E6-9D40-C4A92532D484}"/>
    <cellStyle name="Normal 7 10 2 5" xfId="5384" xr:uid="{E5553ABE-3B56-49CC-AFEC-C7BD663E3D93}"/>
    <cellStyle name="Normal 7 10 2 5 2" xfId="27740" xr:uid="{6FB7CD1E-BB98-47A7-866A-C32DB96261CF}"/>
    <cellStyle name="Normal 7 10 2 5 3" xfId="14681" xr:uid="{BFF043C1-DCF2-4466-9280-99DB4D43F2AE}"/>
    <cellStyle name="Normal 7 10 2 6" xfId="7134" xr:uid="{6361ED63-A707-4DFE-9CD2-D4B3AAB26F1C}"/>
    <cellStyle name="Normal 7 10 2 6 2" xfId="17514" xr:uid="{3F86AD79-75C2-4043-9D87-7D65193261D4}"/>
    <cellStyle name="Normal 7 10 2 7" xfId="9967" xr:uid="{E54C6F80-500C-4B60-A673-1AE452898B48}"/>
    <cellStyle name="Normal 7 10 2 7 2" xfId="20347" xr:uid="{51356147-A5F8-47C0-A2EC-BB586B96B995}"/>
    <cellStyle name="Normal 7 10 2 8" xfId="23327" xr:uid="{04908B98-1AF4-44E0-98BC-2FDD3A60EB33}"/>
    <cellStyle name="Normal 7 10 2 9" xfId="12779" xr:uid="{D1BE6283-3FDA-49AA-8341-13787A20BF3F}"/>
    <cellStyle name="Normal 7 10 3" xfId="1337" xr:uid="{00000000-0005-0000-0000-00000B070000}"/>
    <cellStyle name="Normal 7 10 3 2" xfId="4569" xr:uid="{11FCBC09-A35D-4151-A26B-9C6373D21978}"/>
    <cellStyle name="Normal 7 10 3 2 2" xfId="9340" xr:uid="{D9CF7BA1-92E5-4591-9602-33ECCA660599}"/>
    <cellStyle name="Normal 7 10 3 2 2 2" xfId="29314" xr:uid="{9145F611-582B-4B1F-BCE6-D7A1BCD64F24}"/>
    <cellStyle name="Normal 7 10 3 2 2 3" xfId="19720" xr:uid="{BE77D7EB-6259-4ACB-8F57-D12C7AB8F4A3}"/>
    <cellStyle name="Normal 7 10 3 2 3" xfId="12173" xr:uid="{A8FF997D-3A24-4D21-91AF-B7051C583D89}"/>
    <cellStyle name="Normal 7 10 3 2 3 2" xfId="22553" xr:uid="{3C37EBCB-BCA8-4433-9BA6-1FFA34A34C78}"/>
    <cellStyle name="Normal 7 10 3 2 4" xfId="24775" xr:uid="{DA082615-1FF6-43D0-849D-F4B31354C96A}"/>
    <cellStyle name="Normal 7 10 3 2 5" xfId="16887" xr:uid="{B9FDA2A6-F21D-4474-8FE5-A5A79B469669}"/>
    <cellStyle name="Normal 7 10 3 3" xfId="5386" xr:uid="{6608DE53-BD66-4FE6-A7ED-DEEE29BF5B7A}"/>
    <cellStyle name="Normal 7 10 3 3 2" xfId="23457" xr:uid="{AD02EF29-A0BC-4C69-9C51-E0CCE8F7985D}"/>
    <cellStyle name="Normal 7 10 3 3 3" xfId="28176" xr:uid="{5786EC6E-BC84-46CD-9DCF-C5BF731604E8}"/>
    <cellStyle name="Normal 7 10 3 3 4" xfId="14683" xr:uid="{DC83B160-367D-4B98-BCE1-0DC66EBC19B5}"/>
    <cellStyle name="Normal 7 10 3 4" xfId="7136" xr:uid="{37226F6C-8048-4F92-BE47-4D8E2236DF60}"/>
    <cellStyle name="Normal 7 10 3 4 2" xfId="23394" xr:uid="{41637022-843A-442E-8875-D6C6DF8B744A}"/>
    <cellStyle name="Normal 7 10 3 4 3" xfId="26427" xr:uid="{25EC9742-984F-4EBF-B238-BFA9D1E97032}"/>
    <cellStyle name="Normal 7 10 3 4 4" xfId="17516" xr:uid="{190C4A24-CB20-40C2-93A7-61356E2833BD}"/>
    <cellStyle name="Normal 7 10 3 5" xfId="9969" xr:uid="{4210E821-E696-44AC-A9C0-8619178DC8C7}"/>
    <cellStyle name="Normal 7 10 3 5 2" xfId="29444" xr:uid="{80A92848-3D34-423A-8117-F7F695E07DDF}"/>
    <cellStyle name="Normal 7 10 3 5 3" xfId="20349" xr:uid="{40C46509-62EF-4080-9C0C-473775E255EA}"/>
    <cellStyle name="Normal 7 10 3 6" xfId="24566" xr:uid="{2CAF589F-8D02-41D7-B31B-B14902BAD6B1}"/>
    <cellStyle name="Normal 7 10 3 7" xfId="13993" xr:uid="{4BA0991D-B842-41FD-A4E6-6706B5AC3923}"/>
    <cellStyle name="Normal 7 10 4" xfId="1338" xr:uid="{00000000-0005-0000-0000-00000C070000}"/>
    <cellStyle name="Normal 7 10 4 2" xfId="5387" xr:uid="{7F2299F0-9DB4-4D9A-9001-239F73A775C7}"/>
    <cellStyle name="Normal 7 10 4 2 2" xfId="25555" xr:uid="{E5CEE4C4-4715-4AF9-9AA9-3AB12C7D7BF8}"/>
    <cellStyle name="Normal 7 10 4 2 3" xfId="26718" xr:uid="{0518671A-3004-4D51-92EB-14748FE8D4D0}"/>
    <cellStyle name="Normal 7 10 4 2 4" xfId="14684" xr:uid="{55D487BB-2CE0-4823-9C2E-173D990CFA5F}"/>
    <cellStyle name="Normal 7 10 4 3" xfId="7137" xr:uid="{C8001552-B498-40A9-A99C-CEE758884F72}"/>
    <cellStyle name="Normal 7 10 4 3 2" xfId="28478" xr:uid="{E5EEF2C8-A902-4BCF-96B2-5CC315E52353}"/>
    <cellStyle name="Normal 7 10 4 3 3" xfId="17517" xr:uid="{6358BC15-32A6-4BE3-B493-53E3BDD20DAE}"/>
    <cellStyle name="Normal 7 10 4 4" xfId="9970" xr:uid="{323580FE-EEE3-4E8D-80EE-29C6171B7494}"/>
    <cellStyle name="Normal 7 10 4 4 2" xfId="20350" xr:uid="{543851B6-A0ED-47F7-B76F-4F54F2EE5AB8}"/>
    <cellStyle name="Normal 7 10 4 5" xfId="22746" xr:uid="{3749016E-AA7A-4454-A1DA-C500517CF5AF}"/>
    <cellStyle name="Normal 7 10 4 6" xfId="13477" xr:uid="{502BFF64-2BE5-4EE4-B1CD-8F3328BE0C78}"/>
    <cellStyle name="Normal 7 10 5" xfId="2508" xr:uid="{00000000-0005-0000-0000-0000DD070000}"/>
    <cellStyle name="Normal 7 10 5 2" xfId="5787" xr:uid="{F0CC4165-7ADF-41DD-9346-8605F4BE5F3F}"/>
    <cellStyle name="Normal 7 10 5 2 2" xfId="25866" xr:uid="{B61FC58C-C78F-4942-ACE6-ACDE5712BCEF}"/>
    <cellStyle name="Normal 7 10 5 2 3" xfId="15179" xr:uid="{06A66D68-83F9-4B41-B43E-B0BCDBDFA79B}"/>
    <cellStyle name="Normal 7 10 5 3" xfId="7632" xr:uid="{DC12FF0F-A626-4A05-B5C9-CD8DE60BA160}"/>
    <cellStyle name="Normal 7 10 5 3 2" xfId="18012" xr:uid="{5787543C-7E1F-4E36-B71B-5D68C378B636}"/>
    <cellStyle name="Normal 7 10 5 4" xfId="10465" xr:uid="{46DB715C-7B80-44DC-9221-E9A221CBC736}"/>
    <cellStyle name="Normal 7 10 5 4 2" xfId="20845" xr:uid="{EECD5737-11A0-43FC-9A91-FF0D15B9D4B4}"/>
    <cellStyle name="Normal 7 10 5 5" xfId="25102" xr:uid="{4597B0DB-FED5-4E2B-B408-D8ED4E270D5D}"/>
    <cellStyle name="Normal 7 10 5 6" xfId="12895" xr:uid="{CEC3B7B2-46A5-4240-8249-298F51D0FDF8}"/>
    <cellStyle name="Normal 7 10 6" xfId="2388" xr:uid="{00000000-0005-0000-0000-0000D7070000}"/>
    <cellStyle name="Normal 7 10 6 2" xfId="7514" xr:uid="{33EEEEBC-3999-4154-AF49-1DDEC298D42F}"/>
    <cellStyle name="Normal 7 10 6 2 2" xfId="27728" xr:uid="{6E27EFFE-3410-442F-AB71-2298894BF39B}"/>
    <cellStyle name="Normal 7 10 6 2 3" xfId="17894" xr:uid="{166C65E8-4599-47E7-9E14-4A04EC4114C6}"/>
    <cellStyle name="Normal 7 10 6 3" xfId="10347" xr:uid="{7A5E4030-AFE3-4F5F-8ABC-172E1EB362CC}"/>
    <cellStyle name="Normal 7 10 6 3 2" xfId="20727" xr:uid="{84B406C7-CBEC-47CD-9FE7-F652727532BA}"/>
    <cellStyle name="Normal 7 10 6 4" xfId="23002" xr:uid="{451DD849-E7A2-416E-9306-9DD9DD1584EB}"/>
    <cellStyle name="Normal 7 10 6 5" xfId="15061" xr:uid="{5AF3D516-CBE8-4A12-8927-868403AD4680}"/>
    <cellStyle name="Normal 7 10 7" xfId="4048" xr:uid="{6E59AE2C-8E82-494C-B3FD-012447F7B53B}"/>
    <cellStyle name="Normal 7 10 7 2" xfId="8833" xr:uid="{22EDCD99-8D6E-4D4F-A745-3609BA3D8FCE}"/>
    <cellStyle name="Normal 7 10 7 2 2" xfId="19213" xr:uid="{F6B184DA-BF4F-4E31-877F-25BC400D3FB4}"/>
    <cellStyle name="Normal 7 10 7 3" xfId="11666" xr:uid="{40CECD75-8C86-4DBF-85D4-8E4C5D42882A}"/>
    <cellStyle name="Normal 7 10 7 3 2" xfId="22046" xr:uid="{AEEFDBF3-74B8-4DDB-8B03-B040D14A0ADF}"/>
    <cellStyle name="Normal 7 10 7 4" xfId="27428" xr:uid="{2103D2B5-8BCE-41ED-8FCE-241BE7C0470A}"/>
    <cellStyle name="Normal 7 10 7 5" xfId="16380" xr:uid="{1A0EA109-9C61-4286-AECE-80E16F59AB5F}"/>
    <cellStyle name="Normal 7 10 8" xfId="5383" xr:uid="{91C3F893-9AC0-43F1-A489-DF9A5D70CB6F}"/>
    <cellStyle name="Normal 7 10 8 2" xfId="14680" xr:uid="{8DCBDF70-C312-4F7B-9F46-EE95B2AB0865}"/>
    <cellStyle name="Normal 7 10 9" xfId="7133" xr:uid="{15515014-6102-4EEC-8091-16EDB1B419C8}"/>
    <cellStyle name="Normal 7 10 9 2" xfId="17513" xr:uid="{E0F45A6C-1380-40AF-953D-8F8EC9A6BF5E}"/>
    <cellStyle name="Normal 7 11" xfId="1339" xr:uid="{00000000-0005-0000-0000-00000D070000}"/>
    <cellStyle name="Normal 7 11 10" xfId="9971" xr:uid="{22363347-2364-4785-9EB3-D6EE67D8D6F9}"/>
    <cellStyle name="Normal 7 11 10 2" xfId="20351" xr:uid="{D482AEAA-D25E-4AFC-B026-BD68ADA08397}"/>
    <cellStyle name="Normal 7 11 11" xfId="24779" xr:uid="{0D03B689-F3C3-414F-A68D-8351DA2E048C}"/>
    <cellStyle name="Normal 7 11 12" xfId="12622" xr:uid="{EC8688B2-80C3-4313-A060-3151A0DA0DE4}"/>
    <cellStyle name="Normal 7 11 2" xfId="1340" xr:uid="{00000000-0005-0000-0000-00000E070000}"/>
    <cellStyle name="Normal 7 11 2 2" xfId="1341" xr:uid="{00000000-0005-0000-0000-00000F070000}"/>
    <cellStyle name="Normal 7 11 2 2 2" xfId="5390" xr:uid="{8988D664-B5A8-496D-9580-6A16654365BE}"/>
    <cellStyle name="Normal 7 11 2 2 2 2" xfId="23083" xr:uid="{2975A7BF-990C-4EB9-9FE8-09F902CEE05D}"/>
    <cellStyle name="Normal 7 11 2 2 2 3" xfId="28019" xr:uid="{30920CE1-C917-4DEE-BD2A-0A0ADF2E79A0}"/>
    <cellStyle name="Normal 7 11 2 2 2 4" xfId="14687" xr:uid="{671B26F3-3577-4616-B5B5-55038CCCEF22}"/>
    <cellStyle name="Normal 7 11 2 2 3" xfId="7140" xr:uid="{65E79FC5-F13B-483E-A18B-B523871FF8EA}"/>
    <cellStyle name="Normal 7 11 2 2 3 2" xfId="27652" xr:uid="{1F447489-C760-4008-BF9A-963663F4F494}"/>
    <cellStyle name="Normal 7 11 2 2 3 3" xfId="26149" xr:uid="{BBD97FE4-4EEF-4535-B758-1DBF9848DBAF}"/>
    <cellStyle name="Normal 7 11 2 2 3 4" xfId="17520" xr:uid="{1E6750DA-7494-4FFF-8E5E-106522FD205C}"/>
    <cellStyle name="Normal 7 11 2 2 4" xfId="9973" xr:uid="{713C0F8E-83B0-4BFC-954C-AA99327C3BB6}"/>
    <cellStyle name="Normal 7 11 2 2 4 2" xfId="29445" xr:uid="{E593ECA3-1A30-446D-A231-9434060115B5}"/>
    <cellStyle name="Normal 7 11 2 2 4 3" xfId="20353" xr:uid="{033D2FB3-A140-4952-81E1-D1EBA10C7073}"/>
    <cellStyle name="Normal 7 11 2 2 5" xfId="24790" xr:uid="{19BD2E79-0BDF-4C70-BAE1-D84ECE040918}"/>
    <cellStyle name="Normal 7 11 2 2 6" xfId="13994" xr:uid="{39CD0ED1-E0DF-4B7C-9F24-EA6975AF709F}"/>
    <cellStyle name="Normal 7 11 2 3" xfId="2816" xr:uid="{00000000-0005-0000-0000-0000E1070000}"/>
    <cellStyle name="Normal 7 11 2 3 2" xfId="6031" xr:uid="{B3499556-E0C0-40C1-A3F5-6D139E58775D}"/>
    <cellStyle name="Normal 7 11 2 3 2 2" xfId="28470" xr:uid="{6446AA42-626D-4812-BD9C-9BA3A2B1A16F}"/>
    <cellStyle name="Normal 7 11 2 3 2 3" xfId="15485" xr:uid="{6D2591B6-AD6D-458F-BE31-B961D271A5D8}"/>
    <cellStyle name="Normal 7 11 2 3 3" xfId="7938" xr:uid="{B11481E7-C52A-430F-A6A9-79845D0D0905}"/>
    <cellStyle name="Normal 7 11 2 3 3 2" xfId="18318" xr:uid="{EC7DB7D9-279D-47C5-B892-78AB28936435}"/>
    <cellStyle name="Normal 7 11 2 3 4" xfId="10771" xr:uid="{A294334B-7AB2-4BE7-8BBC-EDE42B16F733}"/>
    <cellStyle name="Normal 7 11 2 3 4 2" xfId="21151" xr:uid="{59BD4C94-5818-4225-8EE9-0676871EE40A}"/>
    <cellStyle name="Normal 7 11 2 3 5" xfId="22984" xr:uid="{982E7633-AB26-42ED-821A-58EF5A73554B}"/>
    <cellStyle name="Normal 7 11 2 3 6" xfId="13284" xr:uid="{7C6C56FD-6166-47FA-A994-CF7328094250}"/>
    <cellStyle name="Normal 7 11 2 4" xfId="4211" xr:uid="{03FEBAA3-ABD2-4159-8032-1B1639440376}"/>
    <cellStyle name="Normal 7 11 2 4 2" xfId="8982" xr:uid="{E244D5CC-479E-4B54-8335-EEEB4922CB6B}"/>
    <cellStyle name="Normal 7 11 2 4 2 2" xfId="29063" xr:uid="{5ACFA86F-47FB-4AD9-AC48-971BBD014052}"/>
    <cellStyle name="Normal 7 11 2 4 2 3" xfId="19362" xr:uid="{0C284C7A-9173-47A4-8674-4E00B9C49257}"/>
    <cellStyle name="Normal 7 11 2 4 3" xfId="11815" xr:uid="{C1073F48-C366-435F-ADD9-85E76175FD1E}"/>
    <cellStyle name="Normal 7 11 2 4 3 2" xfId="22195" xr:uid="{C0671745-4072-450D-B085-3F3BDA1631C1}"/>
    <cellStyle name="Normal 7 11 2 4 4" xfId="23462" xr:uid="{F4430A89-939B-403D-95E7-821BB245F15C}"/>
    <cellStyle name="Normal 7 11 2 4 5" xfId="16529" xr:uid="{6CB6507E-4EB5-4336-A00B-89561EB712C1}"/>
    <cellStyle name="Normal 7 11 2 5" xfId="5389" xr:uid="{33BC3003-5F75-4A00-B41C-1C326665A7E7}"/>
    <cellStyle name="Normal 7 11 2 5 2" xfId="26690" xr:uid="{1D5FE240-5B8C-4BE8-A775-60BCA533EF2D}"/>
    <cellStyle name="Normal 7 11 2 5 3" xfId="14686" xr:uid="{6B135D0D-D75E-4BCF-A439-F8F6D830949D}"/>
    <cellStyle name="Normal 7 11 2 6" xfId="7139" xr:uid="{4C754E41-B74C-4AF5-8DBE-1D20CADFDF17}"/>
    <cellStyle name="Normal 7 11 2 6 2" xfId="17519" xr:uid="{9709B54F-A3FB-4619-B026-9EEEA158A0B2}"/>
    <cellStyle name="Normal 7 11 2 7" xfId="9972" xr:uid="{E9E114BA-5E97-43B4-B002-1EC42D644C46}"/>
    <cellStyle name="Normal 7 11 2 7 2" xfId="20352" xr:uid="{FF924DB4-FE08-47AD-BDD5-07FE49CE2E17}"/>
    <cellStyle name="Normal 7 11 2 8" xfId="23103" xr:uid="{8E9B7949-C2D4-4A5C-945B-49928DDC6DB0}"/>
    <cellStyle name="Normal 7 11 2 9" xfId="12780" xr:uid="{36C38E79-D0A4-447D-808C-55992FED73C8}"/>
    <cellStyle name="Normal 7 11 3" xfId="1342" xr:uid="{00000000-0005-0000-0000-000010070000}"/>
    <cellStyle name="Normal 7 11 3 2" xfId="4570" xr:uid="{F08FB077-443F-4C3C-896B-7515BA92433E}"/>
    <cellStyle name="Normal 7 11 3 2 2" xfId="9341" xr:uid="{D27B75A4-C000-467A-888F-1365130BA248}"/>
    <cellStyle name="Normal 7 11 3 2 2 2" xfId="29315" xr:uid="{A2FADAEA-ACA2-4144-8B05-40848E622347}"/>
    <cellStyle name="Normal 7 11 3 2 2 3" xfId="19721" xr:uid="{83BA6AA1-CCA4-45A7-820C-0465F5FEB0CA}"/>
    <cellStyle name="Normal 7 11 3 2 3" xfId="12174" xr:uid="{C82CB428-B76D-467F-988A-CA6D9E9E7A19}"/>
    <cellStyle name="Normal 7 11 3 2 3 2" xfId="22554" xr:uid="{9377B91C-26C4-41C9-BEE6-00E76C7B3FD7}"/>
    <cellStyle name="Normal 7 11 3 2 4" xfId="24895" xr:uid="{F31113B0-56C7-4E4C-93A6-8AF8E5789575}"/>
    <cellStyle name="Normal 7 11 3 2 5" xfId="16888" xr:uid="{8A63E600-65C8-4046-87F2-D20EF988AEDB}"/>
    <cellStyle name="Normal 7 11 3 3" xfId="5391" xr:uid="{E83D9A71-3DF9-43C8-B99C-E8E7B5C91885}"/>
    <cellStyle name="Normal 7 11 3 3 2" xfId="26857" xr:uid="{4BF5156C-88F7-4E45-9120-659344145EE1}"/>
    <cellStyle name="Normal 7 11 3 3 3" xfId="26386" xr:uid="{E7B2315B-E9DD-45FD-ADB1-13B5781B4026}"/>
    <cellStyle name="Normal 7 11 3 3 4" xfId="14688" xr:uid="{BF1817F3-3BA0-46A5-A4BF-75EE8ECFE377}"/>
    <cellStyle name="Normal 7 11 3 4" xfId="7141" xr:uid="{5280A6C7-2B48-4649-87D3-ADCC9DE95D0D}"/>
    <cellStyle name="Normal 7 11 3 4 2" xfId="28201" xr:uid="{812E5A52-87B2-4B40-843F-2D4080B355B3}"/>
    <cellStyle name="Normal 7 11 3 4 3" xfId="26738" xr:uid="{F071AE18-5C98-42D9-8191-89BC464A6E09}"/>
    <cellStyle name="Normal 7 11 3 4 4" xfId="17521" xr:uid="{14CFB8E9-AF26-41C8-AD18-296C9923FCBD}"/>
    <cellStyle name="Normal 7 11 3 5" xfId="9974" xr:uid="{896AB2E8-DD97-4B33-8F61-8C857134410C}"/>
    <cellStyle name="Normal 7 11 3 5 2" xfId="29446" xr:uid="{D5BA7E4F-8041-4F50-9F60-E57D00D4F08C}"/>
    <cellStyle name="Normal 7 11 3 5 3" xfId="20354" xr:uid="{2405E0A6-8308-436C-8A8A-D9C945072D28}"/>
    <cellStyle name="Normal 7 11 3 6" xfId="23988" xr:uid="{E4BF764F-3EA3-4134-BB4F-58F274E37C53}"/>
    <cellStyle name="Normal 7 11 3 7" xfId="13995" xr:uid="{BC402E3E-614B-4EC0-9F88-BC7D83AF55C6}"/>
    <cellStyle name="Normal 7 11 4" xfId="1343" xr:uid="{00000000-0005-0000-0000-000011070000}"/>
    <cellStyle name="Normal 7 11 4 2" xfId="5392" xr:uid="{2B1EB956-87F5-405E-84BF-C14AABB8AC93}"/>
    <cellStyle name="Normal 7 11 4 2 2" xfId="25700" xr:uid="{03F5981A-72C0-49A1-80CE-EF63FB9D190A}"/>
    <cellStyle name="Normal 7 11 4 2 3" xfId="28016" xr:uid="{FE2C575B-A880-4548-A54F-F6561E8BAF53}"/>
    <cellStyle name="Normal 7 11 4 2 4" xfId="14689" xr:uid="{4733B9B7-2481-42CE-A00E-680030EFEDC2}"/>
    <cellStyle name="Normal 7 11 4 3" xfId="7142" xr:uid="{9315D5C9-5A1E-4CB2-A88B-BF8C964D2BEF}"/>
    <cellStyle name="Normal 7 11 4 3 2" xfId="26139" xr:uid="{1CC7326F-494D-4DD0-B298-1CEA679D0896}"/>
    <cellStyle name="Normal 7 11 4 3 3" xfId="17522" xr:uid="{75DE99CE-A15C-4A73-8BDB-D8AF3D881DC3}"/>
    <cellStyle name="Normal 7 11 4 4" xfId="9975" xr:uid="{F9946A74-E173-43E3-B0BA-96C2ABB2266E}"/>
    <cellStyle name="Normal 7 11 4 4 2" xfId="20355" xr:uid="{39529DF1-034E-45DC-AA26-E9CB938FD2F2}"/>
    <cellStyle name="Normal 7 11 4 5" xfId="22826" xr:uid="{AB87E6D9-E620-421D-A83A-875ADE506B2E}"/>
    <cellStyle name="Normal 7 11 4 6" xfId="13478" xr:uid="{B9F47F6D-4538-4CFF-A2B7-BC413BFB317D}"/>
    <cellStyle name="Normal 7 11 5" xfId="2568" xr:uid="{00000000-0005-0000-0000-0000E4070000}"/>
    <cellStyle name="Normal 7 11 5 2" xfId="5836" xr:uid="{26C688D1-BC0D-4F50-A5C7-7657C905B376}"/>
    <cellStyle name="Normal 7 11 5 2 2" xfId="28564" xr:uid="{7D9370AA-0A8E-41EC-B483-4BE5D92A6336}"/>
    <cellStyle name="Normal 7 11 5 2 3" xfId="15239" xr:uid="{7C6C7EA9-C124-4B2D-A0B6-3002D630344F}"/>
    <cellStyle name="Normal 7 11 5 3" xfId="7692" xr:uid="{BEDCB853-65FC-4481-831B-524757D3FCAC}"/>
    <cellStyle name="Normal 7 11 5 3 2" xfId="18072" xr:uid="{664C40D8-033B-4F6E-8A3F-20052D54B7FA}"/>
    <cellStyle name="Normal 7 11 5 4" xfId="10525" xr:uid="{6BEFBC81-C896-460A-AF49-67FB03DBD65D}"/>
    <cellStyle name="Normal 7 11 5 4 2" xfId="20905" xr:uid="{9784D248-BDC7-4DAD-8326-3937CEAA7CBF}"/>
    <cellStyle name="Normal 7 11 5 5" xfId="22961" xr:uid="{A3774CC2-50E6-45FC-A5EF-F71506B10216}"/>
    <cellStyle name="Normal 7 11 5 6" xfId="12955" xr:uid="{03371C5D-BDEC-46D2-B5BA-E5D0E54B2A6D}"/>
    <cellStyle name="Normal 7 11 6" xfId="2389" xr:uid="{00000000-0005-0000-0000-0000DE070000}"/>
    <cellStyle name="Normal 7 11 6 2" xfId="7515" xr:uid="{71D714A7-6425-4457-A44E-C0871A29E4D1}"/>
    <cellStyle name="Normal 7 11 6 2 2" xfId="26745" xr:uid="{45F2AD07-E73E-4F52-B3D4-7FA7DADA198E}"/>
    <cellStyle name="Normal 7 11 6 2 3" xfId="17895" xr:uid="{1D76FDE9-70BF-4C37-BEA9-A8F50FBE07C0}"/>
    <cellStyle name="Normal 7 11 6 3" xfId="10348" xr:uid="{03A8D8C7-3A30-41C0-8D5F-EA494CA6BF65}"/>
    <cellStyle name="Normal 7 11 6 3 2" xfId="20728" xr:uid="{D5C21043-BB2A-4BE9-A353-E036D0635D5F}"/>
    <cellStyle name="Normal 7 11 6 4" xfId="25228" xr:uid="{2258CC28-F1D6-4E1D-8E91-0B27D3C48212}"/>
    <cellStyle name="Normal 7 11 6 5" xfId="15062" xr:uid="{52ADF66A-EB29-4A19-9CFB-5C7149705B6B}"/>
    <cellStyle name="Normal 7 11 7" xfId="4049" xr:uid="{EE667E84-03EA-4DAE-9CA5-DE6E77CCCF57}"/>
    <cellStyle name="Normal 7 11 7 2" xfId="8834" xr:uid="{EC9C2E3F-2204-4C36-8420-00000D705654}"/>
    <cellStyle name="Normal 7 11 7 2 2" xfId="19214" xr:uid="{4C367804-265D-474F-8198-FD538DAF5C9C}"/>
    <cellStyle name="Normal 7 11 7 3" xfId="11667" xr:uid="{56C55BEB-45EC-47E1-9373-A82619D5626C}"/>
    <cellStyle name="Normal 7 11 7 3 2" xfId="22047" xr:uid="{40342CC9-EA1D-41D4-B8B6-DCF058DCDC7A}"/>
    <cellStyle name="Normal 7 11 7 4" xfId="26606" xr:uid="{FC4E2446-8912-4D18-A47F-03FE12A54429}"/>
    <cellStyle name="Normal 7 11 7 5" xfId="16381" xr:uid="{39A3BD08-EAD5-4B60-B444-33BF85C21607}"/>
    <cellStyle name="Normal 7 11 8" xfId="5388" xr:uid="{AE210D88-C35F-41A1-892C-EC73F777EA89}"/>
    <cellStyle name="Normal 7 11 8 2" xfId="14685" xr:uid="{697C4BEC-E756-4A56-BB90-A414E65CC7E7}"/>
    <cellStyle name="Normal 7 11 9" xfId="7138" xr:uid="{566D06A8-060B-4D4C-BF61-F11ACD1F1823}"/>
    <cellStyle name="Normal 7 11 9 2" xfId="17518" xr:uid="{8C424DED-38E2-4C61-9583-22F0578D51C4}"/>
    <cellStyle name="Normal 7 12" xfId="1344" xr:uid="{00000000-0005-0000-0000-000012070000}"/>
    <cellStyle name="Normal 7 12 10" xfId="23318" xr:uid="{520EC44C-78C8-4AC2-929A-A416E99E52C9}"/>
    <cellStyle name="Normal 7 12 11" xfId="12623" xr:uid="{A97707B5-E08C-48E6-9EE8-4A9B22071A35}"/>
    <cellStyle name="Normal 7 12 2" xfId="1345" xr:uid="{00000000-0005-0000-0000-000013070000}"/>
    <cellStyle name="Normal 7 12 2 2" xfId="3417" xr:uid="{00000000-0005-0000-0000-0000E7070000}"/>
    <cellStyle name="Normal 7 12 2 2 2" xfId="6471" xr:uid="{39A9088A-FC78-4479-9DC7-ADCB235A6669}"/>
    <cellStyle name="Normal 7 12 2 2 2 2" xfId="28742" xr:uid="{A27641FD-E14A-4138-B691-D10FAFFA8D97}"/>
    <cellStyle name="Normal 7 12 2 2 2 3" xfId="27111" xr:uid="{4FD4AE5D-EC8D-49D8-B84F-943CA7D5760D}"/>
    <cellStyle name="Normal 7 12 2 2 2 4" xfId="16042" xr:uid="{C6D30117-175F-40B3-B79A-8E6B2759B86F}"/>
    <cellStyle name="Normal 7 12 2 2 3" xfId="8495" xr:uid="{09FAAEA6-2902-43B4-9CD5-58F656E01952}"/>
    <cellStyle name="Normal 7 12 2 2 3 2" xfId="28932" xr:uid="{4A32288B-9108-4ED3-B56C-46CD030CE8B9}"/>
    <cellStyle name="Normal 7 12 2 2 3 3" xfId="18875" xr:uid="{4A4AC680-1106-44EC-AB55-AA9572950355}"/>
    <cellStyle name="Normal 7 12 2 2 4" xfId="11328" xr:uid="{5D538C14-F16A-4F0B-9C06-428974AD32AD}"/>
    <cellStyle name="Normal 7 12 2 2 4 2" xfId="21708" xr:uid="{5E4EDEA6-1091-4DD7-A00A-CE92F8725E34}"/>
    <cellStyle name="Normal 7 12 2 2 5" xfId="24414" xr:uid="{7901D2B0-000F-4F6C-86FD-56A29FAF769F}"/>
    <cellStyle name="Normal 7 12 2 2 6" xfId="13996" xr:uid="{C5FE40AD-E36F-4CCB-BEFB-5E5A72A83FC6}"/>
    <cellStyle name="Normal 7 12 2 3" xfId="4212" xr:uid="{A9517A6B-EEC9-445A-9525-80D1579B21DF}"/>
    <cellStyle name="Normal 7 12 2 3 2" xfId="8983" xr:uid="{363605A0-3161-4FD3-A341-C6B64A6FB591}"/>
    <cellStyle name="Normal 7 12 2 3 2 2" xfId="29064" xr:uid="{AE9A9A4D-7143-464C-B961-1A5B50B8556C}"/>
    <cellStyle name="Normal 7 12 2 3 2 3" xfId="19363" xr:uid="{DFB227FE-7EFF-4B28-BEEC-F9530618E177}"/>
    <cellStyle name="Normal 7 12 2 3 3" xfId="11816" xr:uid="{D9F5E44E-8BC3-4854-B5FC-FF8E49C7FD99}"/>
    <cellStyle name="Normal 7 12 2 3 3 2" xfId="22196" xr:uid="{24610BF3-40D6-4CEA-A2DD-EE28C0F58DAE}"/>
    <cellStyle name="Normal 7 12 2 3 4" xfId="23164" xr:uid="{A120F433-790D-4C3E-B9C5-19B3E2843367}"/>
    <cellStyle name="Normal 7 12 2 3 5" xfId="16530" xr:uid="{247C4DF2-A610-4F4C-8B2F-72E87FA7ACBB}"/>
    <cellStyle name="Normal 7 12 2 4" xfId="5394" xr:uid="{DAF4E148-D4C3-47A6-8253-21AE8D606AFB}"/>
    <cellStyle name="Normal 7 12 2 4 2" xfId="28070" xr:uid="{15DB74D0-3538-414A-B215-1041392378D9}"/>
    <cellStyle name="Normal 7 12 2 4 3" xfId="26882" xr:uid="{E5DE6082-145C-469C-BD01-97F0936D8F74}"/>
    <cellStyle name="Normal 7 12 2 4 4" xfId="14691" xr:uid="{0FE1914F-D6AB-48FB-A6F7-19C438EA792D}"/>
    <cellStyle name="Normal 7 12 2 5" xfId="7144" xr:uid="{CEEAC735-1F80-42A3-8321-BEBDBBA0EDAD}"/>
    <cellStyle name="Normal 7 12 2 5 2" xfId="26862" xr:uid="{7FC277FB-F359-49BC-944E-08714D7C8310}"/>
    <cellStyle name="Normal 7 12 2 5 3" xfId="17524" xr:uid="{A21AEE0E-7E2E-4844-9A39-7F70268A3FAA}"/>
    <cellStyle name="Normal 7 12 2 6" xfId="9977" xr:uid="{5D104CE3-2005-4D2C-91BA-62CD2764C2A5}"/>
    <cellStyle name="Normal 7 12 2 6 2" xfId="20357" xr:uid="{9DD75C04-C32C-41B7-8B04-005C3689DFA0}"/>
    <cellStyle name="Normal 7 12 2 7" xfId="23335" xr:uid="{8C58B10D-58D2-47E9-A3E4-FC944654C601}"/>
    <cellStyle name="Normal 7 12 2 8" xfId="12781" xr:uid="{E649DBA6-EF38-4C42-A68A-E78C329FCC2E}"/>
    <cellStyle name="Normal 7 12 3" xfId="1346" xr:uid="{00000000-0005-0000-0000-000014070000}"/>
    <cellStyle name="Normal 7 12 3 2" xfId="5395" xr:uid="{443EB7AA-966A-4D81-A596-F8B71D54BD25}"/>
    <cellStyle name="Normal 7 12 3 2 2" xfId="25612" xr:uid="{5D5DB393-479B-466F-B4E5-4C66F774489E}"/>
    <cellStyle name="Normal 7 12 3 2 3" xfId="28419" xr:uid="{C6B812D9-43A0-45C7-A9CF-806826CD411E}"/>
    <cellStyle name="Normal 7 12 3 2 4" xfId="14692" xr:uid="{04FFAD5B-49AD-4C32-AFAF-8DA40DBBAA22}"/>
    <cellStyle name="Normal 7 12 3 3" xfId="7145" xr:uid="{31D08A08-FD56-40CA-BFA7-63A6747620DA}"/>
    <cellStyle name="Normal 7 12 3 3 2" xfId="26762" xr:uid="{20E146AB-C481-46EA-834B-687A32370159}"/>
    <cellStyle name="Normal 7 12 3 3 3" xfId="27372" xr:uid="{126CBA36-0DF7-45A9-8ED3-446F54B25D2D}"/>
    <cellStyle name="Normal 7 12 3 3 4" xfId="17525" xr:uid="{C685EBA9-8168-4E70-83F3-57D4600FB1AD}"/>
    <cellStyle name="Normal 7 12 3 4" xfId="9978" xr:uid="{A4249746-35AA-4BE6-8243-638427CB4973}"/>
    <cellStyle name="Normal 7 12 3 4 2" xfId="27576" xr:uid="{A2246321-1797-4EEC-A361-427FBB7A3C71}"/>
    <cellStyle name="Normal 7 12 3 4 3" xfId="29447" xr:uid="{FC474E0F-94E7-4478-AED2-F6A01BFD2FDA}"/>
    <cellStyle name="Normal 7 12 3 4 4" xfId="20358" xr:uid="{51FAB024-1226-42E8-AAF6-A5FB5429E163}"/>
    <cellStyle name="Normal 7 12 3 5" xfId="25255" xr:uid="{1421110F-A50F-449B-AB95-D639693CB953}"/>
    <cellStyle name="Normal 7 12 3 6" xfId="28276" xr:uid="{FF454D42-2019-4230-B53B-246989797AB1}"/>
    <cellStyle name="Normal 7 12 3 7" xfId="13479" xr:uid="{2801D4D9-EDE0-43F3-B730-EE8A7669444F}"/>
    <cellStyle name="Normal 7 12 4" xfId="2817" xr:uid="{00000000-0005-0000-0000-0000E9070000}"/>
    <cellStyle name="Normal 7 12 4 2" xfId="6032" xr:uid="{32FBEA4A-82E4-4966-A90C-DE535393E8C0}"/>
    <cellStyle name="Normal 7 12 4 2 2" xfId="26917" xr:uid="{D83921AD-51A7-496B-9F3B-A4793FF82044}"/>
    <cellStyle name="Normal 7 12 4 2 3" xfId="15486" xr:uid="{2D53276B-54CA-41C8-BE80-BF030D7DCF54}"/>
    <cellStyle name="Normal 7 12 4 3" xfId="7939" xr:uid="{0B88E007-E916-454D-BD47-675A750BAA0F}"/>
    <cellStyle name="Normal 7 12 4 3 2" xfId="18319" xr:uid="{248BA8B1-C989-48FC-B454-D0156789335F}"/>
    <cellStyle name="Normal 7 12 4 4" xfId="10772" xr:uid="{86F5B672-2CD3-4166-969E-FCF60CE9557C}"/>
    <cellStyle name="Normal 7 12 4 4 2" xfId="21152" xr:uid="{A8B38EA7-380D-48A1-8AAE-42F90DAC3DEA}"/>
    <cellStyle name="Normal 7 12 4 5" xfId="23352" xr:uid="{2EE5C875-92FB-4244-85F1-A7B5269EC329}"/>
    <cellStyle name="Normal 7 12 4 6" xfId="13285" xr:uid="{BD1FAE01-0A6B-405B-AB96-B89554939E0D}"/>
    <cellStyle name="Normal 7 12 5" xfId="2390" xr:uid="{00000000-0005-0000-0000-0000E5070000}"/>
    <cellStyle name="Normal 7 12 5 2" xfId="7516" xr:uid="{2881FDC1-79F9-44C7-AA11-057B3B302194}"/>
    <cellStyle name="Normal 7 12 5 2 2" xfId="25854" xr:uid="{A46F6F50-8C06-4C42-9B61-6C5CC67905B2}"/>
    <cellStyle name="Normal 7 12 5 2 3" xfId="17896" xr:uid="{F32CDA9C-1E49-45A3-B185-E476210ABDD6}"/>
    <cellStyle name="Normal 7 12 5 3" xfId="10349" xr:uid="{D381B5B9-B7F2-4A87-978F-37E3CDBA402E}"/>
    <cellStyle name="Normal 7 12 5 3 2" xfId="20729" xr:uid="{20523882-9569-42C4-B086-CBD4A3E82B11}"/>
    <cellStyle name="Normal 7 12 5 4" xfId="23056" xr:uid="{A6F9EEEE-E8DC-402C-A9B2-22B84D550CD6}"/>
    <cellStyle name="Normal 7 12 5 5" xfId="15063" xr:uid="{85D507C5-997B-4EAA-87BA-0875FAA4D589}"/>
    <cellStyle name="Normal 7 12 6" xfId="4050" xr:uid="{3596E1EC-2AB1-4D44-B20A-1ED70535BDF9}"/>
    <cellStyle name="Normal 7 12 6 2" xfId="8835" xr:uid="{3890EE2A-C302-4021-B00A-634E4D23842F}"/>
    <cellStyle name="Normal 7 12 6 2 2" xfId="28992" xr:uid="{955CD499-595D-414F-AAE0-F71BB9C01778}"/>
    <cellStyle name="Normal 7 12 6 2 3" xfId="19215" xr:uid="{913F2D5D-8627-4B2A-9E1A-D7DD3106EAED}"/>
    <cellStyle name="Normal 7 12 6 3" xfId="11668" xr:uid="{8D6AD15C-FE8F-413E-BF2C-CC63FCCFFCB8}"/>
    <cellStyle name="Normal 7 12 6 3 2" xfId="22048" xr:uid="{471792B2-66A8-4D60-B43F-BA638C8B7E91}"/>
    <cellStyle name="Normal 7 12 6 4" xfId="27818" xr:uid="{0DE08D80-981E-47DC-87CF-4F862B724AE2}"/>
    <cellStyle name="Normal 7 12 6 5" xfId="16382" xr:uid="{0BAED52F-AFEE-4DA3-8A28-08092205E7E4}"/>
    <cellStyle name="Normal 7 12 7" xfId="5393" xr:uid="{E8A85330-10A0-460A-939F-343ADD733E52}"/>
    <cellStyle name="Normal 7 12 7 2" xfId="26835" xr:uid="{43749EB2-AA72-4AF7-BF22-85B893F561AE}"/>
    <cellStyle name="Normal 7 12 7 3" xfId="14690" xr:uid="{C0F1CF48-03EC-48B2-B752-F79DF60FEEC7}"/>
    <cellStyle name="Normal 7 12 8" xfId="7143" xr:uid="{19AAED7C-FA0E-4E9F-B250-A2B26DF88045}"/>
    <cellStyle name="Normal 7 12 8 2" xfId="17523" xr:uid="{F44AA86D-E803-46B6-AFD8-5D043216ECE4}"/>
    <cellStyle name="Normal 7 12 9" xfId="9976" xr:uid="{4B10B018-C750-4555-B579-BF05472304FB}"/>
    <cellStyle name="Normal 7 12 9 2" xfId="20356" xr:uid="{D19C51ED-E470-46EA-B869-F4DFDED11AAE}"/>
    <cellStyle name="Normal 7 13" xfId="1347" xr:uid="{00000000-0005-0000-0000-000015070000}"/>
    <cellStyle name="Normal 7 13 10" xfId="12624" xr:uid="{2D384B92-5D75-46D6-9018-93A54C225D1C}"/>
    <cellStyle name="Normal 7 13 2" xfId="1348" xr:uid="{00000000-0005-0000-0000-000016070000}"/>
    <cellStyle name="Normal 7 13 2 2" xfId="2981" xr:uid="{00000000-0005-0000-0000-0000EC070000}"/>
    <cellStyle name="Normal 7 13 2 2 2" xfId="6134" xr:uid="{FE8D53A9-6625-4430-99D9-D9C3115D7D7F}"/>
    <cellStyle name="Normal 7 13 2 2 2 2" xfId="26922" xr:uid="{D35E8CFE-4AE8-4C13-B4F2-8CD714D39F81}"/>
    <cellStyle name="Normal 7 13 2 2 2 3" xfId="27614" xr:uid="{CF0D11E8-5A7A-4820-A722-7C16EC81CB42}"/>
    <cellStyle name="Normal 7 13 2 2 2 4" xfId="15612" xr:uid="{3C8BF89B-DCC0-4D53-9917-6FCA126DD74B}"/>
    <cellStyle name="Normal 7 13 2 2 3" xfId="8065" xr:uid="{68DDBB74-D7DA-4A47-B658-51081B2BF2CE}"/>
    <cellStyle name="Normal 7 13 2 2 3 2" xfId="28763" xr:uid="{4173E0ED-2598-4D03-AEB0-DE0A25AF7D91}"/>
    <cellStyle name="Normal 7 13 2 2 3 3" xfId="18445" xr:uid="{D59CC203-F6EF-4720-BC0E-DB4824764562}"/>
    <cellStyle name="Normal 7 13 2 2 4" xfId="10898" xr:uid="{C5659DA6-8FD7-405B-AD77-8FD632A8F8C0}"/>
    <cellStyle name="Normal 7 13 2 2 4 2" xfId="21278" xr:uid="{5EAC393A-E25D-4040-AA99-C5645CB40D94}"/>
    <cellStyle name="Normal 7 13 2 2 5" xfId="24435" xr:uid="{3994F3C3-412E-48B0-ADFB-64C6C0CABA60}"/>
    <cellStyle name="Normal 7 13 2 2 6" xfId="13480" xr:uid="{90E73610-F862-45F8-8E78-35B01AF3730E}"/>
    <cellStyle name="Normal 7 13 2 3" xfId="5397" xr:uid="{C2511337-16C9-45A8-9333-468C081E9C80}"/>
    <cellStyle name="Normal 7 13 2 3 2" xfId="23415" xr:uid="{C3B71349-DC77-4278-B639-76402E9E57BC}"/>
    <cellStyle name="Normal 7 13 2 3 3" xfId="28180" xr:uid="{F8A5584B-9B09-4954-8A17-C135DB60EF34}"/>
    <cellStyle name="Normal 7 13 2 3 4" xfId="14694" xr:uid="{D31934AC-F6BB-4307-A8AF-7E5977253F78}"/>
    <cellStyle name="Normal 7 13 2 4" xfId="7147" xr:uid="{20B6FFD0-323F-4558-8FF5-79FB207F6696}"/>
    <cellStyle name="Normal 7 13 2 4 2" xfId="26147" xr:uid="{FF4FF221-A08B-4504-947A-0343A1DB8537}"/>
    <cellStyle name="Normal 7 13 2 4 3" xfId="27174" xr:uid="{20F8625E-931C-4469-924A-DE4AB335F6EB}"/>
    <cellStyle name="Normal 7 13 2 4 4" xfId="17527" xr:uid="{1FF3CC5F-0612-4F2F-B13F-5712F1F3C11E}"/>
    <cellStyle name="Normal 7 13 2 5" xfId="9980" xr:uid="{4AE7471D-0114-489F-8CA8-726EC8830133}"/>
    <cellStyle name="Normal 7 13 2 5 2" xfId="29448" xr:uid="{D7AD06FC-802D-43E1-8C8B-0A71DC954DBA}"/>
    <cellStyle name="Normal 7 13 2 5 3" xfId="20360" xr:uid="{102748FF-B588-497E-B490-1D8C4B75F89E}"/>
    <cellStyle name="Normal 7 13 2 6" xfId="23102" xr:uid="{B4881FC2-88B5-4AF5-8CCF-37B88EFA183D}"/>
    <cellStyle name="Normal 7 13 2 7" xfId="12782" xr:uid="{FC89DDCE-20E0-4D06-9AE1-904260F698CB}"/>
    <cellStyle name="Normal 7 13 3" xfId="1349" xr:uid="{00000000-0005-0000-0000-000017070000}"/>
    <cellStyle name="Normal 7 13 3 2" xfId="5398" xr:uid="{DCB20980-7643-4535-88F9-578CE8FBFBCD}"/>
    <cellStyle name="Normal 7 13 3 2 2" xfId="27765" xr:uid="{23C00D56-7A99-4A54-90B1-0B147FC68906}"/>
    <cellStyle name="Normal 7 13 3 2 3" xfId="26816" xr:uid="{20460F01-06EE-4D47-A0BE-B0A32B9D05B2}"/>
    <cellStyle name="Normal 7 13 3 2 4" xfId="14695" xr:uid="{B0B13E8D-91B0-4667-8658-1ADDDDEE0915}"/>
    <cellStyle name="Normal 7 13 3 3" xfId="7148" xr:uid="{64CD0462-F6AC-497F-9989-CBA317968155}"/>
    <cellStyle name="Normal 7 13 3 3 2" xfId="27379" xr:uid="{11DC4761-E4F6-4690-AE9A-B56E67E30089}"/>
    <cellStyle name="Normal 7 13 3 3 3" xfId="27443" xr:uid="{E9AA02BF-9AB4-42F7-A16C-CE009BAA2A77}"/>
    <cellStyle name="Normal 7 13 3 3 4" xfId="17528" xr:uid="{2A80C9F8-14FC-4F30-8B24-C2E6DEE33964}"/>
    <cellStyle name="Normal 7 13 3 4" xfId="9981" xr:uid="{98DBFA60-2698-46F4-BF5C-075BAC410C90}"/>
    <cellStyle name="Normal 7 13 3 4 2" xfId="29449" xr:uid="{84CEC67C-FAC1-4B94-A702-87E75276E1F3}"/>
    <cellStyle name="Normal 7 13 3 4 3" xfId="20361" xr:uid="{59F6F00D-9A4D-4140-B6DF-F155B26FD33D}"/>
    <cellStyle name="Normal 7 13 3 5" xfId="24274" xr:uid="{9ECC0C4F-35AC-4BF6-A677-6556CB126B7C}"/>
    <cellStyle name="Normal 7 13 3 6" xfId="13286" xr:uid="{9A463FB0-23D4-4E20-BE85-7FEB1D78479A}"/>
    <cellStyle name="Normal 7 13 4" xfId="2391" xr:uid="{00000000-0005-0000-0000-0000EA070000}"/>
    <cellStyle name="Normal 7 13 4 2" xfId="7517" xr:uid="{AB47B31C-1842-46B8-BFC4-5DFFF4EFD572}"/>
    <cellStyle name="Normal 7 13 4 2 2" xfId="28063" xr:uid="{DB5496FD-3ECA-4527-9C12-ED22E11A1F40}"/>
    <cellStyle name="Normal 7 13 4 2 3" xfId="17897" xr:uid="{9D218ECA-F844-4997-8237-106A1F8729BE}"/>
    <cellStyle name="Normal 7 13 4 3" xfId="10350" xr:uid="{FC2FC417-DB07-4826-87D7-5B2446E9E3D4}"/>
    <cellStyle name="Normal 7 13 4 3 2" xfId="20730" xr:uid="{CC12FB36-B1F2-4EC9-B42F-50595556BD13}"/>
    <cellStyle name="Normal 7 13 4 4" xfId="22853" xr:uid="{BF373A71-7832-4175-8084-02F7704F61C2}"/>
    <cellStyle name="Normal 7 13 4 5" xfId="15064" xr:uid="{E13BC127-0E7F-4E10-BA34-579DB90C1102}"/>
    <cellStyle name="Normal 7 13 5" xfId="4051" xr:uid="{C48EAA1B-737A-4259-88AF-A88E11F7D0B2}"/>
    <cellStyle name="Normal 7 13 5 2" xfId="8836" xr:uid="{77A6E992-268E-475C-A367-69EAF4F88609}"/>
    <cellStyle name="Normal 7 13 5 2 2" xfId="28993" xr:uid="{4C50D351-F50B-4D38-ADF8-BDC32A258787}"/>
    <cellStyle name="Normal 7 13 5 2 3" xfId="19216" xr:uid="{E91DCA4A-113A-4BF8-98F5-3433F4BDA44E}"/>
    <cellStyle name="Normal 7 13 5 3" xfId="11669" xr:uid="{6424C1A2-E0FA-46CB-865D-D2637C8733E4}"/>
    <cellStyle name="Normal 7 13 5 3 2" xfId="22049" xr:uid="{A8877C6E-3F80-4ECE-BBAC-9E25EE1C5063}"/>
    <cellStyle name="Normal 7 13 5 4" xfId="24052" xr:uid="{4CD85591-419B-4589-8A19-007BB58E4ABA}"/>
    <cellStyle name="Normal 7 13 5 5" xfId="16383" xr:uid="{E002FDFB-78F4-48F0-B689-BCA90642B069}"/>
    <cellStyle name="Normal 7 13 6" xfId="5396" xr:uid="{9FC5ABBE-5778-416A-8388-E134B2F82B4D}"/>
    <cellStyle name="Normal 7 13 6 2" xfId="26081" xr:uid="{9042DCD2-8FD3-4FED-BC94-87E103CDB104}"/>
    <cellStyle name="Normal 7 13 6 3" xfId="28137" xr:uid="{47920828-9C9D-495D-BB4B-107B93789533}"/>
    <cellStyle name="Normal 7 13 6 4" xfId="14693" xr:uid="{3A164B11-B58D-49F7-BAE4-EAB2B732401E}"/>
    <cellStyle name="Normal 7 13 7" xfId="7146" xr:uid="{3F7AF10C-BBF5-44CB-AE49-D899F1B58A2A}"/>
    <cellStyle name="Normal 7 13 7 2" xfId="27500" xr:uid="{CD4C4EB5-DBD3-48EC-8F2A-53F58EEB111E}"/>
    <cellStyle name="Normal 7 13 7 3" xfId="17526" xr:uid="{80DCB9DD-116E-4C3F-89E8-0FC8E6A33AFF}"/>
    <cellStyle name="Normal 7 13 8" xfId="9979" xr:uid="{9FE94840-706F-4124-B963-1EAF1B222905}"/>
    <cellStyle name="Normal 7 13 8 2" xfId="20359" xr:uid="{BDFD353B-89F6-463A-BA27-9F07C438FE06}"/>
    <cellStyle name="Normal 7 13 9" xfId="23990" xr:uid="{1DBB7AE5-BB86-489A-8864-C46BF4D7E5AD}"/>
    <cellStyle name="Normal 7 14" xfId="1350" xr:uid="{00000000-0005-0000-0000-000018070000}"/>
    <cellStyle name="Normal 7 14 2" xfId="4571" xr:uid="{4072DF07-EF14-43D3-B167-C35CAF4234D0}"/>
    <cellStyle name="Normal 7 14 2 2" xfId="9342" xr:uid="{B8A9AD22-3410-4FF4-83C7-E2DC3D14ED22}"/>
    <cellStyle name="Normal 7 14 2 2 2" xfId="29316" xr:uid="{A5799844-DFFA-455D-A86E-8427EBCB3714}"/>
    <cellStyle name="Normal 7 14 2 2 3" xfId="19722" xr:uid="{7C974998-D80F-4756-8AA6-8EBE02DE6977}"/>
    <cellStyle name="Normal 7 14 2 2 4" xfId="31105" xr:uid="{30963E68-DF7F-441E-B851-E7A8DAB34A08}"/>
    <cellStyle name="Normal 7 14 2 2 5" xfId="30420" xr:uid="{B8C63CF5-2E3D-473B-81DF-62C1DAE53521}"/>
    <cellStyle name="Normal 7 14 2 3" xfId="12175" xr:uid="{14EEB91B-D8F9-4F06-B344-22845EF1E6AA}"/>
    <cellStyle name="Normal 7 14 2 3 2" xfId="22555" xr:uid="{3B072E4D-49A0-409B-9BD9-9B2AAEACA31C}"/>
    <cellStyle name="Normal 7 14 2 4" xfId="24583" xr:uid="{5942702B-591C-4132-A5C1-66F61F49F937}"/>
    <cellStyle name="Normal 7 14 2 4 2" xfId="31153" xr:uid="{DFD19340-27A1-4EB4-9771-AFF3F37C5F8F}"/>
    <cellStyle name="Normal 7 14 2 4 3" xfId="30527" xr:uid="{097927A9-822F-4CE1-ABAF-BC40902279A8}"/>
    <cellStyle name="Normal 7 14 2 5" xfId="16889" xr:uid="{683ACCB9-7C62-4B63-B4F1-090AB6DAC786}"/>
    <cellStyle name="Normal 7 14 2 6" xfId="30415" xr:uid="{CAAFDBF3-936A-463B-A3A3-49A746E7DF3C}"/>
    <cellStyle name="Normal 7 14 3" xfId="5399" xr:uid="{FAC9975F-8F2F-4E63-A9C3-9F3C1010A589}"/>
    <cellStyle name="Normal 7 14 3 2" xfId="25773" xr:uid="{8D397C2B-E913-4504-B12F-1B0EE6347D16}"/>
    <cellStyle name="Normal 7 14 3 2 2" xfId="30608" xr:uid="{8CB35ADA-85AD-456B-A4A2-9E7935D7A153}"/>
    <cellStyle name="Normal 7 14 3 2 3" xfId="30627" xr:uid="{844DF4E4-5553-4C45-8863-EB680F88D5AA}"/>
    <cellStyle name="Normal 7 14 3 2 4" xfId="30933" xr:uid="{01A695C0-06D1-4038-BF9D-2C5EAC4E3B89}"/>
    <cellStyle name="Normal 7 14 3 3" xfId="27632" xr:uid="{07857877-B5B2-4CEB-A569-43A78CB1FF4C}"/>
    <cellStyle name="Normal 7 14 3 3 2" xfId="30636" xr:uid="{B264691C-E730-4EB5-8788-D14FC0F420C6}"/>
    <cellStyle name="Normal 7 14 3 3 3" xfId="30946" xr:uid="{6CD0E69B-2973-47A6-BAED-35F716DDA0C5}"/>
    <cellStyle name="Normal 7 14 3 4" xfId="14696" xr:uid="{15E50FBB-3C72-4F94-9257-EF48A0129430}"/>
    <cellStyle name="Normal 7 14 3 5" xfId="29615" xr:uid="{02CF52A5-91C5-41D2-A0F8-38F4DC89323C}"/>
    <cellStyle name="Normal 7 14 3 6" xfId="29611" xr:uid="{26C82F45-E903-4829-958C-65A95733CA82}"/>
    <cellStyle name="Normal 7 14 3 6 2" xfId="29651" xr:uid="{FAD90F05-E5B6-4B3C-A1D0-A7981FC7DD94}"/>
    <cellStyle name="Normal 7 14 3 6 3" xfId="30393" xr:uid="{FA523EAF-70B8-4AB1-B244-F2E2D64AD147}"/>
    <cellStyle name="Normal 7 14 3 6 4" xfId="30380" xr:uid="{D9D852A3-6220-47B4-992C-3A8987A5120D}"/>
    <cellStyle name="Normal 7 14 3 6 4 2" xfId="31719" xr:uid="{E0D828CE-13E3-40E8-9A67-00BAC0712D97}"/>
    <cellStyle name="Normal 7 14 3 7" xfId="29634" xr:uid="{34C97F94-45C7-4B15-9ED5-2C3B425DF668}"/>
    <cellStyle name="Normal 7 14 3 8" xfId="30367" xr:uid="{41672123-6C8D-4359-9C8E-48BF387564A2}"/>
    <cellStyle name="Normal 7 14 3 8 2" xfId="31706" xr:uid="{E814CD8D-8D5B-49AD-88A8-8E69D7486D14}"/>
    <cellStyle name="Normal 7 14 4" xfId="7149" xr:uid="{BDE5B7F9-0BFE-44EC-A692-1FD60098272B}"/>
    <cellStyle name="Normal 7 14 4 2" xfId="23784" xr:uid="{C36A6A98-8F2F-4C86-9EEE-E1C5209BFEB8}"/>
    <cellStyle name="Normal 7 14 4 3" xfId="25874" xr:uid="{A4AA3AA3-09A8-434A-A46E-2D81674CCE1A}"/>
    <cellStyle name="Normal 7 14 4 4" xfId="17529" xr:uid="{0CE44A9C-B3B6-4F7D-8D17-9610CFE16AA4}"/>
    <cellStyle name="Normal 7 14 4 5" xfId="30998" xr:uid="{2F8BC7AC-73B7-4F15-821E-FB071EE57409}"/>
    <cellStyle name="Normal 7 14 4 6" xfId="30419" xr:uid="{385EB25C-5F27-41F3-A609-38B7663A6BFD}"/>
    <cellStyle name="Normal 7 14 5" xfId="9982" xr:uid="{8235CE7C-372C-4318-A599-8E62C285DA7B}"/>
    <cellStyle name="Normal 7 14 5 2" xfId="29450" xr:uid="{AEDE9949-7169-4514-AE0E-4A891C24561E}"/>
    <cellStyle name="Normal 7 14 5 3" xfId="20362" xr:uid="{9449C78C-D33B-459C-BBF9-694343407FAB}"/>
    <cellStyle name="Normal 7 14 5 4" xfId="30938" xr:uid="{E0BCDBFB-8F60-42E5-B625-B2599670E8F5}"/>
    <cellStyle name="Normal 7 14 6" xfId="24135" xr:uid="{9092CC78-A25F-48A6-83D4-F44869564DEA}"/>
    <cellStyle name="Normal 7 14 7" xfId="13997" xr:uid="{0FCA37D2-3715-410D-9450-DBE88E718CBE}"/>
    <cellStyle name="Normal 7 15" xfId="2432" xr:uid="{00000000-0005-0000-0000-0000EF070000}"/>
    <cellStyle name="Normal 7 15 2" xfId="5728" xr:uid="{C5D7E416-4228-41E8-ABDC-EE69883A12CC}"/>
    <cellStyle name="Normal 7 15 2 2" xfId="23595" xr:uid="{65C6AC73-A0E6-4BCE-92BE-B668B8D5257A}"/>
    <cellStyle name="Normal 7 15 2 3" xfId="15103" xr:uid="{17D943AA-C222-4B4C-A18F-6CCE6BA583AE}"/>
    <cellStyle name="Normal 7 15 2 4" xfId="30934" xr:uid="{33745800-52FB-4055-8019-A260A36BC408}"/>
    <cellStyle name="Normal 7 15 3" xfId="7556" xr:uid="{F1E98D2C-5E23-44D7-A17A-E7E508629C08}"/>
    <cellStyle name="Normal 7 15 3 2" xfId="17936" xr:uid="{AE558860-C380-4D33-B8F4-BAFABF7E14FC}"/>
    <cellStyle name="Normal 7 15 3 3" xfId="30947" xr:uid="{0DCC9790-3146-4601-AB3F-28C8BDFFB878}"/>
    <cellStyle name="Normal 7 15 4" xfId="10389" xr:uid="{0365E554-FA94-4190-A1D6-9E0EE659857C}"/>
    <cellStyle name="Normal 7 15 4 2" xfId="20769" xr:uid="{2A88BA57-D2E1-463D-AEDB-D1CD92CC2019}"/>
    <cellStyle name="Normal 7 15 5" xfId="23727" xr:uid="{7232D1CA-690F-4D52-9D19-42CE68785447}"/>
    <cellStyle name="Normal 7 15 6" xfId="12818" xr:uid="{F5044BB9-43F3-49F3-B21A-9AD06E1D6815}"/>
    <cellStyle name="Normal 7 16" xfId="2159" xr:uid="{00000000-0005-0000-0000-0000D6070000}"/>
    <cellStyle name="Normal 7 16 2" xfId="7285" xr:uid="{487A9249-76DA-44C0-9FB7-C1ECCC926A3F}"/>
    <cellStyle name="Normal 7 16 2 2" xfId="17665" xr:uid="{E8531131-82DE-4A9C-9E7C-B57E41F8A0D7}"/>
    <cellStyle name="Normal 7 16 2 3" xfId="30949" xr:uid="{A45B824F-5108-4980-B469-78E9818C36B4}"/>
    <cellStyle name="Normal 7 16 3" xfId="10118" xr:uid="{55FE5E11-08C7-4A4A-B6B1-9A55D8442D61}"/>
    <cellStyle name="Normal 7 16 3 2" xfId="20498" xr:uid="{5B263FD6-644E-4205-BA6A-B5FA3C82A433}"/>
    <cellStyle name="Normal 7 16 4" xfId="24614" xr:uid="{3531CAC4-9557-447A-A968-11C6FD1FBF49}"/>
    <cellStyle name="Normal 7 16 5" xfId="14832" xr:uid="{EA3CD99F-CEAA-4377-8E06-36E914726435}"/>
    <cellStyle name="Normal 7 17" xfId="3784" xr:uid="{341F80F6-8699-4561-8A3C-2CE4C55CAADA}"/>
    <cellStyle name="Normal 7 17 2" xfId="8622" xr:uid="{1FC80999-4DDE-48CF-962D-7BAF4D6653EE}"/>
    <cellStyle name="Normal 7 17 2 2" xfId="19002" xr:uid="{ED9F5490-6BEC-49DB-B407-08529B63281F}"/>
    <cellStyle name="Normal 7 17 3" xfId="11455" xr:uid="{85BFA86A-976C-4244-B91D-A4A316DF7FAA}"/>
    <cellStyle name="Normal 7 17 3 2" xfId="21835" xr:uid="{EBB9E23C-1929-404A-8369-AB114746F9B3}"/>
    <cellStyle name="Normal 7 17 4" xfId="16169" xr:uid="{19ED6957-761A-498A-9DB7-0D4BB90DEA23}"/>
    <cellStyle name="Normal 7 18" xfId="23715" xr:uid="{275285CC-AC04-46B2-8894-D88E3A4793D8}"/>
    <cellStyle name="Normal 7 19" xfId="12390" xr:uid="{409BED8C-AD22-4BB5-AC49-DFFDB915DE9E}"/>
    <cellStyle name="Normal 7 2" xfId="1351" xr:uid="{00000000-0005-0000-0000-000019070000}"/>
    <cellStyle name="Normal 7 2 2" xfId="1352" xr:uid="{00000000-0005-0000-0000-00001A070000}"/>
    <cellStyle name="Normal 7 2 3" xfId="29578" xr:uid="{C9FAE160-566D-4193-A935-2D0DA2B23E4F}"/>
    <cellStyle name="Normal 7 20" xfId="29577" xr:uid="{642B267D-0DF7-40DE-B31F-199C69FB4D2F}"/>
    <cellStyle name="Normal 7 20 2" xfId="29833" xr:uid="{06A9DF73-34B1-440D-84B3-8A48C8702549}"/>
    <cellStyle name="Normal 7 20 2 2" xfId="31245" xr:uid="{209E63D4-6E49-46E2-AC41-4E8AA5C77F37}"/>
    <cellStyle name="Normal 7 21" xfId="29978" xr:uid="{9CE9C7A0-056C-44AD-A33D-E7968E3C6153}"/>
    <cellStyle name="Normal 7 21 2" xfId="31500" xr:uid="{FFA9F5D8-7DC6-4F24-B4CD-E82A02F1D2A8}"/>
    <cellStyle name="Normal 7 22" xfId="30110" xr:uid="{758F768F-0264-4A45-A815-34609497E100}"/>
    <cellStyle name="Normal 7 3" xfId="1353" xr:uid="{00000000-0005-0000-0000-00001B070000}"/>
    <cellStyle name="Normal 7 3 2" xfId="1354" xr:uid="{00000000-0005-0000-0000-00001C070000}"/>
    <cellStyle name="Normal 7 3 3" xfId="1355" xr:uid="{00000000-0005-0000-0000-00001D070000}"/>
    <cellStyle name="Normal 7 3 3 2" xfId="1356" xr:uid="{00000000-0005-0000-0000-00001E070000}"/>
    <cellStyle name="Normal 7 3 3 2 2" xfId="1357" xr:uid="{00000000-0005-0000-0000-00001F070000}"/>
    <cellStyle name="Normal 7 3 3 2 3" xfId="1358" xr:uid="{00000000-0005-0000-0000-000020070000}"/>
    <cellStyle name="Normal 7 3 3 2 3 2" xfId="1359" xr:uid="{00000000-0005-0000-0000-000021070000}"/>
    <cellStyle name="Normal 7 3 3 2 3 2 2" xfId="1360" xr:uid="{00000000-0005-0000-0000-000022070000}"/>
    <cellStyle name="Normal 7 3 3 2 3 2 2 2" xfId="25808" xr:uid="{3A610EB4-A016-4959-9696-204DE0AAB876}"/>
    <cellStyle name="Normal 7 3 3 2 3 2 2 3" xfId="25206" xr:uid="{8ED66FBA-2D40-4643-9B61-F1E32A491FDE}"/>
    <cellStyle name="Normal 7 3 3 2 3 2 3" xfId="1361" xr:uid="{00000000-0005-0000-0000-000023070000}"/>
    <cellStyle name="Normal 7 3 3 2 3 2 3 2" xfId="2026" xr:uid="{00000000-0005-0000-0000-000024070000}"/>
    <cellStyle name="Normal 7 3 3 2 3 2 3 3" xfId="3761" xr:uid="{00000000-0005-0000-0000-000084060000}"/>
    <cellStyle name="Normal 7 3 3 2 3 2 3 3 2" xfId="4738" xr:uid="{14F8C66C-3AFD-4960-8379-ECACDC0C00A0}"/>
    <cellStyle name="Normal 7 3 3 2 3 2 3 3 3" xfId="30285" xr:uid="{CC748A5D-0BEB-4944-8F3D-97F8CF0BB353}"/>
    <cellStyle name="Normal 7 3 3 2 3 2 3 3 3 2" xfId="31428" xr:uid="{6DA37E3D-007F-49C2-A12C-7354CDCD0FDC}"/>
    <cellStyle name="Normal 7 3 3 2 3 2 3 3 4" xfId="31625" xr:uid="{A591BBBB-0D4A-46D3-A04A-7C0B2D602A7C}"/>
    <cellStyle name="Normal 7 3 3 2 3 2 4" xfId="24307" xr:uid="{4F4781A6-ECE1-4C9E-AC58-6E5C10C0A2BA}"/>
    <cellStyle name="Normal 7 3 3 2 3 3" xfId="1362" xr:uid="{00000000-0005-0000-0000-000025070000}"/>
    <cellStyle name="Normal 7 3 3 2 3 4" xfId="2983" xr:uid="{00000000-0005-0000-0000-0000FA070000}"/>
    <cellStyle name="Normal 7 3 3 2 3 4 2" xfId="31275" xr:uid="{FE80F6DF-4597-4CFB-BBD3-5BE6A13FC5D1}"/>
    <cellStyle name="Normal 7 3 3 2 3 5" xfId="2145" xr:uid="{00000000-0005-0000-0000-0000F7020000}"/>
    <cellStyle name="Normal 7 3 3 2 3 5 2" xfId="4635" xr:uid="{4276D1A2-DC93-4587-8A35-0E2B48A1053D}"/>
    <cellStyle name="Normal 7 3 3 2 3 5 3" xfId="30225" xr:uid="{26797C4E-8D1E-4032-A1BF-A4CEED6C0C3E}"/>
    <cellStyle name="Normal 7 3 3 2 3 5 3 2" xfId="31369" xr:uid="{AE22E742-9D01-4013-99C2-F097DBB0C902}"/>
    <cellStyle name="Normal 7 3 3 2 3 5 4" xfId="31565" xr:uid="{44215A84-68FA-41D8-95CF-672B06952FBE}"/>
    <cellStyle name="Normal 7 3 3 2 3 6" xfId="4055" xr:uid="{B827FBD5-2E2E-4EC7-8D41-DDFF87CC148D}"/>
    <cellStyle name="Normal 7 3 3 2 3 6 2" xfId="4799" xr:uid="{41E9EAB1-F610-481E-9DBF-172EE15DBDDE}"/>
    <cellStyle name="Normal 7 3 3 2 3 6 3" xfId="30340" xr:uid="{1870D514-1782-4A72-924A-46F157C54A64}"/>
    <cellStyle name="Normal 7 3 3 2 3 6 3 2" xfId="31482" xr:uid="{10473CFF-088B-46C0-9F1B-6A43DFDE6F83}"/>
    <cellStyle name="Normal 7 3 3 2 3 6 4" xfId="31680" xr:uid="{A0C69ABB-68AB-49B8-8AA7-23CBE1147DF3}"/>
    <cellStyle name="Normal 7 3 3 2 3 7" xfId="30159" xr:uid="{780A71C4-DEF8-4E6E-ACC0-3655804A98B1}"/>
    <cellStyle name="Normal 7 3 3 2 3 7 2" xfId="30529" xr:uid="{0EEE45BB-0632-4849-9B3D-03E60AC02070}"/>
    <cellStyle name="Normal 7 3 3 2 4" xfId="1363" xr:uid="{00000000-0005-0000-0000-000026070000}"/>
    <cellStyle name="Normal 7 3 3 2 4 2" xfId="2982" xr:uid="{00000000-0005-0000-0000-0000FB070000}"/>
    <cellStyle name="Normal 7 3 3 2 4 3" xfId="25207" xr:uid="{B0C3B96C-3DDC-4AE2-9FBF-450A9524DC4A}"/>
    <cellStyle name="Normal 7 3 3 2 4 3 2" xfId="29623" xr:uid="{D5A67649-7538-431D-8D7A-5AD8C95F5258}"/>
    <cellStyle name="Normal 7 3 3 2 4 3 3" xfId="29612" xr:uid="{66300240-9CE0-4062-9E28-4F6B04AC2CFD}"/>
    <cellStyle name="Normal 7 3 3 2 4 3 3 2" xfId="29652" xr:uid="{6CAF7E09-E7DB-45FE-975B-5EBB75C74D81}"/>
    <cellStyle name="Normal 7 3 3 2 4 3 3 3" xfId="30394" xr:uid="{298B7D3F-FBD5-4460-93A9-F54645816E7E}"/>
    <cellStyle name="Normal 7 3 3 2 4 3 3 4" xfId="30381" xr:uid="{EB6E69B1-D944-4719-98E3-285669324B35}"/>
    <cellStyle name="Normal 7 3 3 2 4 3 3 4 2" xfId="31720" xr:uid="{C95F887A-0DE3-4885-9933-DFDC3C26B10C}"/>
    <cellStyle name="Normal 7 3 3 2 4 3 4" xfId="30368" xr:uid="{51F68BB7-1CBC-471B-8C45-133EBC2770D2}"/>
    <cellStyle name="Normal 7 3 3 2 4 3 4 2" xfId="31707" xr:uid="{9A461396-9683-439E-A844-9F185B081F12}"/>
    <cellStyle name="Normal 7 3 3 2 5" xfId="2144" xr:uid="{00000000-0005-0000-0000-0000F5020000}"/>
    <cellStyle name="Normal 7 3 3 2 5 2" xfId="4663" xr:uid="{8519FF03-5F6D-4EB4-B933-25C9AA886D70}"/>
    <cellStyle name="Normal 7 3 3 2 5 3" xfId="30224" xr:uid="{3961AF33-EFDD-4226-A841-E3976186FFD4}"/>
    <cellStyle name="Normal 7 3 3 2 5 3 2" xfId="31368" xr:uid="{16EBF1E3-7968-444B-8C3D-D7DC786844C8}"/>
    <cellStyle name="Normal 7 3 3 2 5 4" xfId="31564" xr:uid="{214AA77A-3A32-4BAE-847A-D697B49E96EA}"/>
    <cellStyle name="Normal 7 3 3 2 6" xfId="4054" xr:uid="{0F69AA1D-AABD-4773-8E71-6D7F88104E7D}"/>
    <cellStyle name="Normal 7 3 3 2 6 2" xfId="4705" xr:uid="{FBE10302-99A6-4D2B-BB8D-B20AC5081845}"/>
    <cellStyle name="Normal 7 3 3 2 6 3" xfId="30339" xr:uid="{A37C4874-8220-4154-9C48-359C73DA2E56}"/>
    <cellStyle name="Normal 7 3 3 2 6 3 2" xfId="31481" xr:uid="{1468B4C2-4CC6-4853-886D-572963C37F80}"/>
    <cellStyle name="Normal 7 3 3 2 6 4" xfId="31679" xr:uid="{70321CC2-308C-492B-9C17-C00F1D0D05E8}"/>
    <cellStyle name="Normal 7 3 3 2 7" xfId="30158" xr:uid="{FA8D9B86-1118-4618-BB6D-43B775B037D2}"/>
    <cellStyle name="Normal 7 3 3 2 7 2" xfId="30528" xr:uid="{5EDFF2C5-0B36-4BC0-9185-4FF885E1700E}"/>
    <cellStyle name="Normal 7 3 3 3" xfId="1364" xr:uid="{00000000-0005-0000-0000-000027070000}"/>
    <cellStyle name="Normal 7 3 3 4" xfId="1365" xr:uid="{00000000-0005-0000-0000-000028070000}"/>
    <cellStyle name="Normal 7 3 3 4 2" xfId="1366" xr:uid="{00000000-0005-0000-0000-000029070000}"/>
    <cellStyle name="Normal 7 3 3 4 2 2" xfId="1367" xr:uid="{00000000-0005-0000-0000-00002A070000}"/>
    <cellStyle name="Normal 7 3 3 4 2 2 2" xfId="1368" xr:uid="{00000000-0005-0000-0000-00002B070000}"/>
    <cellStyle name="Normal 7 3 3 4 2 2 2 2" xfId="2027" xr:uid="{00000000-0005-0000-0000-00002C070000}"/>
    <cellStyle name="Normal 7 3 3 4 2 2 2 2 2" xfId="30079" xr:uid="{3537F8E7-8F63-4952-A614-60ED7C47A13A}"/>
    <cellStyle name="Normal 7 3 3 4 2 2 2 3" xfId="3762" xr:uid="{00000000-0005-0000-0000-00008B060000}"/>
    <cellStyle name="Normal 7 3 3 4 2 2 2 3 2" xfId="4689" xr:uid="{FFDAA0C2-4A8B-4197-B6CC-922603129983}"/>
    <cellStyle name="Normal 7 3 3 4 2 2 2 3 3" xfId="30286" xr:uid="{A5F56370-D827-4B99-ABC8-6275F53DD26A}"/>
    <cellStyle name="Normal 7 3 3 4 2 2 2 3 3 2" xfId="31429" xr:uid="{1B7941D8-E613-4CAB-A60E-F55CDB998239}"/>
    <cellStyle name="Normal 7 3 3 4 2 2 2 3 4" xfId="31626" xr:uid="{07B95D85-B905-48E7-BD19-0355BFAB2114}"/>
    <cellStyle name="Normal 7 3 3 4 2 2 2 4" xfId="23537" xr:uid="{5DC698DF-1EB8-4352-991D-5DF81557D20A}"/>
    <cellStyle name="Normal 7 3 3 4 2 2 3" xfId="2028" xr:uid="{00000000-0005-0000-0000-00002D070000}"/>
    <cellStyle name="Normal 7 3 3 4 2 2 4" xfId="24127" xr:uid="{6B4D953D-C7AF-48CD-AB50-65538F78D7AC}"/>
    <cellStyle name="Normal 7 3 3 4 2 3" xfId="1369" xr:uid="{00000000-0005-0000-0000-00002E070000}"/>
    <cellStyle name="Normal 7 3 3 4 2 3 2" xfId="1370" xr:uid="{00000000-0005-0000-0000-00002F070000}"/>
    <cellStyle name="Normal 7 3 3 4 2 3 2 2" xfId="25759" xr:uid="{9FC1AC3D-9F28-4DA0-9380-BC7E4A0369FC}"/>
    <cellStyle name="Normal 7 3 3 4 2 3 2 3" xfId="23621" xr:uid="{84AE4A6D-2B0B-43BB-8CE5-1E2B5F205C09}"/>
    <cellStyle name="Normal 7 3 3 4 2 3 3" xfId="1371" xr:uid="{00000000-0005-0000-0000-000030070000}"/>
    <cellStyle name="Normal 7 3 3 4 2 3 3 2" xfId="23824" xr:uid="{CCE458EA-8A72-49FE-A77A-634330E76522}"/>
    <cellStyle name="Normal 7 3 3 4 2 3 3 3" xfId="22772" xr:uid="{D5AB1874-6DDC-44B8-AD25-F7B2D8D3E562}"/>
    <cellStyle name="Normal 7 3 3 4 2 3 4" xfId="2147" xr:uid="{00000000-0005-0000-0000-0000FD020000}"/>
    <cellStyle name="Normal 7 3 3 4 2 3 4 2" xfId="4812" xr:uid="{85B8BA1F-331D-494F-A0E7-481902D278F4}"/>
    <cellStyle name="Normal 7 3 3 4 2 3 4 3" xfId="30227" xr:uid="{F67EB70F-E06D-4EBB-9414-4F6A0ABDCA9A}"/>
    <cellStyle name="Normal 7 3 3 4 2 3 4 3 2" xfId="31371" xr:uid="{150FAA65-DC89-4157-9322-130B051ADE2F}"/>
    <cellStyle name="Normal 7 3 3 4 2 3 4 4" xfId="31567" xr:uid="{BC1256C2-D523-4DD4-AA26-053BFC807901}"/>
    <cellStyle name="Normal 7 3 3 4 2 3 5" xfId="24401" xr:uid="{AE0E1D6A-38CA-406E-AE73-788945631526}"/>
    <cellStyle name="Normal 7 3 3 4 2 3 6" xfId="30543" xr:uid="{AC01CEC4-5B95-4E42-8FF7-121F69B77E99}"/>
    <cellStyle name="Normal 7 3 3 4 2 4" xfId="23707" xr:uid="{E6762BC0-4988-4223-B09E-CC35F0BD73AE}"/>
    <cellStyle name="Normal 7 3 3 4 3" xfId="1372" xr:uid="{00000000-0005-0000-0000-000031070000}"/>
    <cellStyle name="Normal 7 3 3 4 4" xfId="2984" xr:uid="{00000000-0005-0000-0000-000003080000}"/>
    <cellStyle name="Normal 7 3 3 4 4 2" xfId="31289" xr:uid="{9F4A7FD4-2CC3-4D75-A163-54E002A5B431}"/>
    <cellStyle name="Normal 7 3 3 4 5" xfId="2146" xr:uid="{00000000-0005-0000-0000-0000FA020000}"/>
    <cellStyle name="Normal 7 3 3 4 5 2" xfId="4023" xr:uid="{6D2F6D47-4728-4B49-AE2E-D503982C4500}"/>
    <cellStyle name="Normal 7 3 3 4 5 3" xfId="30226" xr:uid="{B4C65A3C-9A2A-47E6-ACA6-EABEB7F3EC73}"/>
    <cellStyle name="Normal 7 3 3 4 5 3 2" xfId="31370" xr:uid="{16A1F998-BDD9-48F0-A1CA-3C3865A23834}"/>
    <cellStyle name="Normal 7 3 3 4 5 4" xfId="31566" xr:uid="{C81BDD7A-E442-49FA-9146-5D12360A9450}"/>
    <cellStyle name="Normal 7 3 3 4 6" xfId="4056" xr:uid="{3D663429-9E72-4EFF-8B04-88C376DF2815}"/>
    <cellStyle name="Normal 7 3 3 4 6 2" xfId="4795" xr:uid="{AEA4314F-DE64-4934-8CDE-F04585260C3B}"/>
    <cellStyle name="Normal 7 3 3 4 6 3" xfId="30341" xr:uid="{6116923A-F62C-4F9F-A326-D07A8FD4381A}"/>
    <cellStyle name="Normal 7 3 3 4 6 3 2" xfId="31483" xr:uid="{CDC4F293-C87D-4A0F-B788-8B9E787F9DF4}"/>
    <cellStyle name="Normal 7 3 3 4 6 4" xfId="31681" xr:uid="{85689CFE-9FF2-4DE3-9BD0-535F40259C97}"/>
    <cellStyle name="Normal 7 3 3 4 7" xfId="30160" xr:uid="{52394549-E29E-4278-9C6A-6C4AFCC85D43}"/>
    <cellStyle name="Normal 7 3 3 4 7 2" xfId="30530" xr:uid="{79991904-AF5C-4236-8DCF-6C2BEDC43AA3}"/>
    <cellStyle name="Normal 7 3 3 5" xfId="1373" xr:uid="{00000000-0005-0000-0000-000032070000}"/>
    <cellStyle name="Normal 7 3 3 5 2" xfId="1374" xr:uid="{00000000-0005-0000-0000-000033070000}"/>
    <cellStyle name="Normal 7 3 3 5 3" xfId="3763" xr:uid="{00000000-0005-0000-0000-000092060000}"/>
    <cellStyle name="Normal 7 3 3 5 3 2" xfId="4796" xr:uid="{E8168558-99C5-46A5-A612-2FC93BC3CDFD}"/>
    <cellStyle name="Normal 7 3 3 5 3 2 2" xfId="27331" xr:uid="{602079EF-2278-456C-B1D0-880B1CB11283}"/>
    <cellStyle name="Normal 7 3 3 5 3 3" xfId="25222" xr:uid="{B55B4F7C-6E21-48BE-9E2E-2D34FC86B976}"/>
    <cellStyle name="Normal 7 3 3 5 3 4" xfId="30287" xr:uid="{7DB1975E-D21E-4CBF-9637-4AE3E6D74C12}"/>
    <cellStyle name="Normal 7 3 3 5 3 4 2" xfId="31430" xr:uid="{99ECBF59-1354-4783-BEAE-B7E19B25B945}"/>
    <cellStyle name="Normal 7 3 3 5 3 5" xfId="31627" xr:uid="{7D588285-A419-4667-B536-46B1B8B1ACDD}"/>
    <cellStyle name="Normal 7 3 3 5 4" xfId="24260" xr:uid="{83907BAB-0BFF-4471-B445-39A5F57DBBD9}"/>
    <cellStyle name="Normal 7 3 4" xfId="1375" xr:uid="{00000000-0005-0000-0000-000034070000}"/>
    <cellStyle name="Normal 7 3 4 2" xfId="1376" xr:uid="{00000000-0005-0000-0000-000035070000}"/>
    <cellStyle name="Normal 7 3 4 3" xfId="1377" xr:uid="{00000000-0005-0000-0000-000036070000}"/>
    <cellStyle name="Normal 7 3 4 3 2" xfId="1378" xr:uid="{00000000-0005-0000-0000-000037070000}"/>
    <cellStyle name="Normal 7 3 4 3 2 2" xfId="1379" xr:uid="{00000000-0005-0000-0000-000038070000}"/>
    <cellStyle name="Normal 7 3 4 3 2 2 2" xfId="25626" xr:uid="{D88E8471-D92D-49F6-980C-BD36AA4D314B}"/>
    <cellStyle name="Normal 7 3 4 3 2 2 3" xfId="25734" xr:uid="{126A297B-7ADB-4933-9CCB-2FD3B77C74DF}"/>
    <cellStyle name="Normal 7 3 4 3 2 3" xfId="1380" xr:uid="{00000000-0005-0000-0000-000039070000}"/>
    <cellStyle name="Normal 7 3 4 3 2 3 2" xfId="2029" xr:uid="{00000000-0005-0000-0000-00003A070000}"/>
    <cellStyle name="Normal 7 3 4 3 2 3 3" xfId="3764" xr:uid="{00000000-0005-0000-0000-000099060000}"/>
    <cellStyle name="Normal 7 3 4 3 2 3 3 2" xfId="4820" xr:uid="{AF1FEBE8-E3EC-4326-BAB1-44332DCC67E2}"/>
    <cellStyle name="Normal 7 3 4 3 2 3 3 3" xfId="30288" xr:uid="{30109096-014C-4DA2-92E3-E5015E0ECB5D}"/>
    <cellStyle name="Normal 7 3 4 3 2 3 3 3 2" xfId="31431" xr:uid="{EAB0C2EA-DC67-4172-92E3-7F9D56EB00AD}"/>
    <cellStyle name="Normal 7 3 4 3 2 3 3 4" xfId="31628" xr:uid="{9BD9345E-9D68-4A3B-B175-A464CEC94D75}"/>
    <cellStyle name="Normal 7 3 4 3 2 4" xfId="25413" xr:uid="{F055F10B-64A1-40D8-B460-1A174561E6AE}"/>
    <cellStyle name="Normal 7 3 4 3 3" xfId="1381" xr:uid="{00000000-0005-0000-0000-00003B070000}"/>
    <cellStyle name="Normal 7 3 4 3 4" xfId="2985" xr:uid="{00000000-0005-0000-0000-000009080000}"/>
    <cellStyle name="Normal 7 3 4 3 4 2" xfId="31298" xr:uid="{51B7DBEA-ED31-4954-9F86-83029453074D}"/>
    <cellStyle name="Normal 7 3 4 3 5" xfId="2149" xr:uid="{00000000-0005-0000-0000-000001030000}"/>
    <cellStyle name="Normal 7 3 4 3 5 2" xfId="4669" xr:uid="{E82F8251-A2EF-493C-99EC-798453FDB072}"/>
    <cellStyle name="Normal 7 3 4 3 5 3" xfId="30229" xr:uid="{A6924A06-14A6-48AE-A85A-4DABC1CC13E5}"/>
    <cellStyle name="Normal 7 3 4 3 5 3 2" xfId="31373" xr:uid="{C8D4E907-8DE5-4032-99CD-497732C57A8C}"/>
    <cellStyle name="Normal 7 3 4 3 5 4" xfId="31569" xr:uid="{2AED3941-1FFB-4F03-B67E-AF20682A3540}"/>
    <cellStyle name="Normal 7 3 4 3 6" xfId="4058" xr:uid="{19AF6C94-1102-41EB-A615-06CFDA2F78F6}"/>
    <cellStyle name="Normal 7 3 4 3 6 2" xfId="4818" xr:uid="{0CC34133-4C51-4581-8706-421D8E52AF25}"/>
    <cellStyle name="Normal 7 3 4 3 6 3" xfId="30343" xr:uid="{F2BB3124-6AE4-40BC-B519-5A61E185E003}"/>
    <cellStyle name="Normal 7 3 4 3 6 3 2" xfId="31485" xr:uid="{6FDB91E1-41FC-4670-9B2F-D9DC69D295B1}"/>
    <cellStyle name="Normal 7 3 4 3 6 4" xfId="31683" xr:uid="{94F26B9A-DF18-4DFF-9BB3-356E8653AEE6}"/>
    <cellStyle name="Normal 7 3 4 3 7" xfId="30162" xr:uid="{8FB8729F-E256-4613-98CA-4EC4024F1636}"/>
    <cellStyle name="Normal 7 3 4 3 7 2" xfId="30532" xr:uid="{D8F8BCBD-9FA9-4694-BE0E-FA68B6A82F77}"/>
    <cellStyle name="Normal 7 3 4 4" xfId="1382" xr:uid="{00000000-0005-0000-0000-00003C070000}"/>
    <cellStyle name="Normal 7 3 4 4 2" xfId="2030" xr:uid="{00000000-0005-0000-0000-00003D070000}"/>
    <cellStyle name="Normal 7 3 4 4 3" xfId="3765" xr:uid="{00000000-0005-0000-0000-00009C060000}"/>
    <cellStyle name="Normal 7 3 4 4 3 2" xfId="4747" xr:uid="{0576D2F5-5022-46BF-A95D-FDE144D163B9}"/>
    <cellStyle name="Normal 7 3 4 4 3 3" xfId="30289" xr:uid="{33067305-5030-4C44-A096-EB1A04AB9E17}"/>
    <cellStyle name="Normal 7 3 4 4 3 3 2" xfId="31432" xr:uid="{5464B581-FC1F-4F05-88EE-62C6E6E88CAA}"/>
    <cellStyle name="Normal 7 3 4 4 3 4" xfId="31629" xr:uid="{0A8F1EDA-FA33-459B-B2F0-524CCFD0733E}"/>
    <cellStyle name="Normal 7 3 4 5" xfId="2148" xr:uid="{00000000-0005-0000-0000-0000FF020000}"/>
    <cellStyle name="Normal 7 3 4 5 2" xfId="4676" xr:uid="{62B191F5-1F42-4E10-9F64-94BCDEA70967}"/>
    <cellStyle name="Normal 7 3 4 5 3" xfId="30228" xr:uid="{754916DA-38F4-4DB4-AC60-276D3B784FE8}"/>
    <cellStyle name="Normal 7 3 4 5 3 2" xfId="31372" xr:uid="{044A87F7-8EA1-490E-9C8D-11D6D6BAE37E}"/>
    <cellStyle name="Normal 7 3 4 5 4" xfId="31568" xr:uid="{5DA86EC8-8286-4878-8542-77217A13FFA4}"/>
    <cellStyle name="Normal 7 3 4 6" xfId="4057" xr:uid="{FA0FC87F-FC4E-4E3F-98FE-B3C6B8313692}"/>
    <cellStyle name="Normal 7 3 4 6 2" xfId="4765" xr:uid="{56DF81AD-9939-4BBA-9856-A8B717C867ED}"/>
    <cellStyle name="Normal 7 3 4 6 3" xfId="30342" xr:uid="{B20B5A7A-FDC4-4249-8466-A745C0238C84}"/>
    <cellStyle name="Normal 7 3 4 6 3 2" xfId="31484" xr:uid="{A0200AC4-E0FC-4EF7-BE2C-B088557646B3}"/>
    <cellStyle name="Normal 7 3 4 6 4" xfId="31682" xr:uid="{3694F6B6-85D0-4B9D-A3E8-21FFBEDC8837}"/>
    <cellStyle name="Normal 7 3 4 7" xfId="30161" xr:uid="{547D83AB-00BA-499B-81A0-779EECACE4D6}"/>
    <cellStyle name="Normal 7 3 4 7 2" xfId="30531" xr:uid="{C34CEC2F-9910-42A5-A6D6-E9823FE39A10}"/>
    <cellStyle name="Normal 7 3 5" xfId="2072" xr:uid="{00000000-0005-0000-0000-0000F2020000}"/>
    <cellStyle name="Normal 7 3 5 2" xfId="4779" xr:uid="{2BC8EFBC-06F5-4C7E-B0DC-F1B8E24A78E5}"/>
    <cellStyle name="Normal 7 3 5 3" xfId="30171" xr:uid="{DECA1B29-BBE5-4B43-B1E4-970DDF40EAFE}"/>
    <cellStyle name="Normal 7 3 5 3 2" xfId="30533" xr:uid="{1E65DB43-42EC-4ED4-993E-326E053D0E1B}"/>
    <cellStyle name="Normal 7 3 5 4" xfId="31511" xr:uid="{62585BCE-F536-46B9-8EFD-7DDBD82F7D6A}"/>
    <cellStyle name="Normal 7 3 6" xfId="29579" xr:uid="{F508C06F-0760-4DB3-8A82-A860AE1FCD26}"/>
    <cellStyle name="Normal 7 3 6 2" xfId="31246" xr:uid="{35461E4B-121A-4F8F-8CB4-021E38307A97}"/>
    <cellStyle name="Normal 7 3 6 3" xfId="30476" xr:uid="{EA0BC44F-1276-48AD-906F-6873BECD3DA1}"/>
    <cellStyle name="Normal 7 3 7" xfId="30115" xr:uid="{AA681422-51CE-46B6-A8B2-24AE11AA003A}"/>
    <cellStyle name="Normal 7 3 7 2" xfId="31501" xr:uid="{57282A1B-C9B2-4738-A048-DE5BEE2B6052}"/>
    <cellStyle name="Normal 7 4" xfId="1383" xr:uid="{00000000-0005-0000-0000-00003E070000}"/>
    <cellStyle name="Normal 7 4 10" xfId="1384" xr:uid="{00000000-0005-0000-0000-00003F070000}"/>
    <cellStyle name="Normal 7 4 10 10" xfId="12625" xr:uid="{E39E0DB2-1C99-4921-9289-604FC440D3A7}"/>
    <cellStyle name="Normal 7 4 10 2" xfId="1385" xr:uid="{00000000-0005-0000-0000-000040070000}"/>
    <cellStyle name="Normal 7 4 10 2 2" xfId="2986" xr:uid="{00000000-0005-0000-0000-00000E080000}"/>
    <cellStyle name="Normal 7 4 10 2 2 2" xfId="6135" xr:uid="{58BC0567-405B-4413-914D-5689FA1AE9E6}"/>
    <cellStyle name="Normal 7 4 10 2 2 2 2" xfId="25974" xr:uid="{F32906AA-0510-44F9-AFF5-3E96B250F34E}"/>
    <cellStyle name="Normal 7 4 10 2 2 2 3" xfId="27350" xr:uid="{D1FF3C20-ECA0-445F-B991-2445EF58CA2F}"/>
    <cellStyle name="Normal 7 4 10 2 2 2 4" xfId="15613" xr:uid="{A53AFE9F-0E8E-4969-A9A4-79BCBB14F77E}"/>
    <cellStyle name="Normal 7 4 10 2 2 3" xfId="8066" xr:uid="{7212056B-159D-48BF-83C8-1347DB78FEC6}"/>
    <cellStyle name="Normal 7 4 10 2 2 3 2" xfId="28764" xr:uid="{0667C046-2EFC-4FAD-A0D1-FF6576649D79}"/>
    <cellStyle name="Normal 7 4 10 2 2 3 3" xfId="18446" xr:uid="{6262987E-DA53-4006-977A-3849AD0E8858}"/>
    <cellStyle name="Normal 7 4 10 2 2 4" xfId="10899" xr:uid="{F637C2E1-7753-4B4C-8F16-9AA66DDDAEF0}"/>
    <cellStyle name="Normal 7 4 10 2 2 4 2" xfId="21279" xr:uid="{6613C23C-B3E5-4227-8591-EB121E6D78E9}"/>
    <cellStyle name="Normal 7 4 10 2 2 5" xfId="22713" xr:uid="{3706A199-799F-4D6F-83FD-41BDE783AE20}"/>
    <cellStyle name="Normal 7 4 10 2 2 6" xfId="13481" xr:uid="{F64751DD-61FF-49E7-BFF5-F0A719CB7884}"/>
    <cellStyle name="Normal 7 4 10 2 3" xfId="5402" xr:uid="{5983E34B-CA1D-45DA-8353-366D5E3A0CB4}"/>
    <cellStyle name="Normal 7 4 10 2 3 2" xfId="23454" xr:uid="{225ACEA7-5C66-4905-85C6-E09D28963687}"/>
    <cellStyle name="Normal 7 4 10 2 3 3" xfId="26501" xr:uid="{EC4744C8-04D9-4EC6-8C7D-BD8F9EF2515F}"/>
    <cellStyle name="Normal 7 4 10 2 3 4" xfId="14699" xr:uid="{3D4EA00A-6101-40BC-B90B-10E6FC343E5C}"/>
    <cellStyle name="Normal 7 4 10 2 4" xfId="7152" xr:uid="{A7ECD047-1A9C-410E-881F-47F5A66CACB4}"/>
    <cellStyle name="Normal 7 4 10 2 4 2" xfId="28100" xr:uid="{ABDA0BE5-DD38-480E-92B7-0A0E036EF30E}"/>
    <cellStyle name="Normal 7 4 10 2 4 3" xfId="26537" xr:uid="{B3F0F765-866B-42F2-8B79-EDCEE9283A31}"/>
    <cellStyle name="Normal 7 4 10 2 4 4" xfId="17532" xr:uid="{A6A9B4F8-16F6-490E-AB24-06E45B887DEE}"/>
    <cellStyle name="Normal 7 4 10 2 5" xfId="9985" xr:uid="{B0E34A6C-8106-4A35-BE87-8A751D666FA6}"/>
    <cellStyle name="Normal 7 4 10 2 5 2" xfId="29451" xr:uid="{6D64EC46-F50E-44F4-860D-875C63C9FF2B}"/>
    <cellStyle name="Normal 7 4 10 2 5 3" xfId="20365" xr:uid="{B05791DD-FB82-4608-A729-E2967A40F98A}"/>
    <cellStyle name="Normal 7 4 10 2 6" xfId="23357" xr:uid="{BB82E11A-01DC-407C-BA19-8383DF702642}"/>
    <cellStyle name="Normal 7 4 10 2 7" xfId="12783" xr:uid="{2A40A123-DB6D-4CAD-B3EF-8D16581D2066}"/>
    <cellStyle name="Normal 7 4 10 3" xfId="1386" xr:uid="{00000000-0005-0000-0000-000041070000}"/>
    <cellStyle name="Normal 7 4 10 3 2" xfId="5403" xr:uid="{90229E99-CEEA-4005-976E-676561CE60D7}"/>
    <cellStyle name="Normal 7 4 10 3 2 2" xfId="27218" xr:uid="{68BD47C5-D462-4D85-B923-6CEFB2F05EF6}"/>
    <cellStyle name="Normal 7 4 10 3 2 3" xfId="28098" xr:uid="{DE055B0B-A8BE-45C7-ABC5-2C84D52B9FE3}"/>
    <cellStyle name="Normal 7 4 10 3 2 4" xfId="14700" xr:uid="{2D77293D-C59F-4086-931B-813966E04C5A}"/>
    <cellStyle name="Normal 7 4 10 3 3" xfId="7153" xr:uid="{F1967FBE-A3A8-4F88-8621-8D068AA57768}"/>
    <cellStyle name="Normal 7 4 10 3 3 2" xfId="28573" xr:uid="{2CE122AC-64CC-4038-8FB4-F43AAC17B16B}"/>
    <cellStyle name="Normal 7 4 10 3 3 3" xfId="26355" xr:uid="{B1A30EA3-D358-431D-A7CF-EDDD9E8E93B9}"/>
    <cellStyle name="Normal 7 4 10 3 3 4" xfId="17533" xr:uid="{50931B32-2847-4DB6-8D45-6F68A911D218}"/>
    <cellStyle name="Normal 7 4 10 3 4" xfId="9986" xr:uid="{D28DB7C0-0AF3-46D3-AC36-B9786005EE04}"/>
    <cellStyle name="Normal 7 4 10 3 4 2" xfId="29452" xr:uid="{D7534AF6-ADC2-493F-A75A-91233F6F7645}"/>
    <cellStyle name="Normal 7 4 10 3 4 3" xfId="20366" xr:uid="{E7C29FA1-E4CF-43C0-832F-7E082E95E71A}"/>
    <cellStyle name="Normal 7 4 10 3 5" xfId="23166" xr:uid="{BC4588E6-59EB-42D4-8C1A-C396DA859E20}"/>
    <cellStyle name="Normal 7 4 10 3 6" xfId="13288" xr:uid="{5FAD2BCB-9C26-4C51-BDB6-E0584DEC405D}"/>
    <cellStyle name="Normal 7 4 10 4" xfId="2392" xr:uid="{00000000-0005-0000-0000-00000C080000}"/>
    <cellStyle name="Normal 7 4 10 4 2" xfId="7518" xr:uid="{6071AF00-0683-4207-8FFF-1FA95E4222DF}"/>
    <cellStyle name="Normal 7 4 10 4 2 2" xfId="28090" xr:uid="{E8F543B3-88BC-48D6-AD29-96E64116D095}"/>
    <cellStyle name="Normal 7 4 10 4 2 3" xfId="17898" xr:uid="{3F714F41-FAB1-45A4-AEC1-FFFF63D53736}"/>
    <cellStyle name="Normal 7 4 10 4 3" xfId="10351" xr:uid="{AC62CA15-CE9F-470F-BF7F-19EFF0654FFD}"/>
    <cellStyle name="Normal 7 4 10 4 3 2" xfId="20731" xr:uid="{2B5476F8-1542-4A45-9B8B-CA77C4C773B9}"/>
    <cellStyle name="Normal 7 4 10 4 4" xfId="22886" xr:uid="{CEE392DA-D99F-41B2-9AB5-1684E1A933D9}"/>
    <cellStyle name="Normal 7 4 10 4 5" xfId="15065" xr:uid="{ECCB2C17-EA3D-4753-B88E-D1A79FC6BB59}"/>
    <cellStyle name="Normal 7 4 10 5" xfId="4060" xr:uid="{A47C9DAF-18CB-48BA-8AD7-5149BEA6F166}"/>
    <cellStyle name="Normal 7 4 10 5 2" xfId="8839" xr:uid="{93A520FB-BDD6-4069-BCED-3F1BC303313B}"/>
    <cellStyle name="Normal 7 4 10 5 2 2" xfId="28994" xr:uid="{0C8C64D4-78B4-42B4-8837-FAD504081FC6}"/>
    <cellStyle name="Normal 7 4 10 5 2 3" xfId="19219" xr:uid="{E0313ABF-E8D0-4EF3-B070-B58464E5B21E}"/>
    <cellStyle name="Normal 7 4 10 5 3" xfId="11672" xr:uid="{8B166987-21CC-4FE9-90CF-4B5C0D0BF008}"/>
    <cellStyle name="Normal 7 4 10 5 3 2" xfId="22052" xr:uid="{26496B1F-C615-4E80-8037-4D4E0929AD27}"/>
    <cellStyle name="Normal 7 4 10 5 4" xfId="24473" xr:uid="{BFEDEBE2-F864-495A-899E-53D5D1B5AB36}"/>
    <cellStyle name="Normal 7 4 10 5 5" xfId="16386" xr:uid="{36CBD321-650A-4674-8A2E-13B231E90F45}"/>
    <cellStyle name="Normal 7 4 10 6" xfId="5401" xr:uid="{15474A07-3C10-49DE-874C-C083673A395B}"/>
    <cellStyle name="Normal 7 4 10 6 2" xfId="27163" xr:uid="{D4D8E402-8606-4174-9130-005E070C7A57}"/>
    <cellStyle name="Normal 7 4 10 6 3" xfId="28700" xr:uid="{AAD42802-2F27-424F-890C-4FD7599FF5B0}"/>
    <cellStyle name="Normal 7 4 10 6 4" xfId="14698" xr:uid="{61584101-1BC3-499F-B444-1B5DC1EE4865}"/>
    <cellStyle name="Normal 7 4 10 7" xfId="7151" xr:uid="{04AB0BB5-814C-4F52-A8CA-8C1F0AE8867C}"/>
    <cellStyle name="Normal 7 4 10 7 2" xfId="27947" xr:uid="{C558BB38-0E73-4659-A8A0-91FE0F16FF06}"/>
    <cellStyle name="Normal 7 4 10 7 3" xfId="17531" xr:uid="{571B3FC1-21A8-45C8-93F5-0BA17E336227}"/>
    <cellStyle name="Normal 7 4 10 8" xfId="9984" xr:uid="{03793677-D02C-48A4-AB20-AB22B8E884A6}"/>
    <cellStyle name="Normal 7 4 10 8 2" xfId="20364" xr:uid="{81B37CF5-A956-49DE-BA6A-F3A156E5D91D}"/>
    <cellStyle name="Normal 7 4 10 9" xfId="23486" xr:uid="{70C65870-8499-4097-83B5-10365053E891}"/>
    <cellStyle name="Normal 7 4 11" xfId="1387" xr:uid="{00000000-0005-0000-0000-000042070000}"/>
    <cellStyle name="Normal 7 4 11 10" xfId="12501" xr:uid="{9BEF4524-4829-4979-8370-839308CFC792}"/>
    <cellStyle name="Normal 7 4 11 2" xfId="3418" xr:uid="{00000000-0005-0000-0000-000011080000}"/>
    <cellStyle name="Normal 7 4 11 2 2" xfId="6472" xr:uid="{56A464E2-F958-41E9-88E6-4F5E11A858F6}"/>
    <cellStyle name="Normal 7 4 11 2 2 2" xfId="23038" xr:uid="{5F7D9BE0-8BD6-482E-A322-C8983DFBAE09}"/>
    <cellStyle name="Normal 7 4 11 2 2 3" xfId="28008" xr:uid="{E9DC5484-2CC7-452C-8017-5982DB62A54E}"/>
    <cellStyle name="Normal 7 4 11 2 2 4" xfId="16043" xr:uid="{D4C3B72B-1C5A-4D24-A675-DFFD132575F8}"/>
    <cellStyle name="Normal 7 4 11 2 3" xfId="8496" xr:uid="{94706112-406A-44CD-B0C2-467DC57FC4CB}"/>
    <cellStyle name="Normal 7 4 11 2 3 2" xfId="28615" xr:uid="{F10440D7-0FA7-43DA-8767-2FC1B0B01ED3}"/>
    <cellStyle name="Normal 7 4 11 2 3 3" xfId="28933" xr:uid="{DF0F9BB2-3AE3-43A8-89B5-647D76FA9FF3}"/>
    <cellStyle name="Normal 7 4 11 2 3 4" xfId="18876" xr:uid="{3A6FFCC7-DE6A-4B74-8ACA-2BBC545E5CAD}"/>
    <cellStyle name="Normal 7 4 11 2 4" xfId="11329" xr:uid="{0CE2380F-264F-420E-8716-A243A9787FB4}"/>
    <cellStyle name="Normal 7 4 11 2 4 2" xfId="29482" xr:uid="{C6EF1CE8-29B6-4241-9DD1-64ED89631239}"/>
    <cellStyle name="Normal 7 4 11 2 4 3" xfId="21709" xr:uid="{41EB82DA-43E0-441F-92C5-EC986F91CB76}"/>
    <cellStyle name="Normal 7 4 11 2 5" xfId="23271" xr:uid="{E66039F7-CF61-4055-93B1-FB74E638F62E}"/>
    <cellStyle name="Normal 7 4 11 2 6" xfId="13998" xr:uid="{DCDACEC0-61C6-4FE1-A6AE-D95E55FECA20}"/>
    <cellStyle name="Normal 7 4 11 3" xfId="2818" xr:uid="{00000000-0005-0000-0000-000012080000}"/>
    <cellStyle name="Normal 7 4 11 3 2" xfId="6033" xr:uid="{015F607C-C5BA-47F0-9077-B6A5367B7857}"/>
    <cellStyle name="Normal 7 4 11 3 2 2" xfId="26513" xr:uid="{1DB3F147-0DF4-4A67-89A2-0EE7A9ECB8EA}"/>
    <cellStyle name="Normal 7 4 11 3 2 3" xfId="15487" xr:uid="{EF31F597-F30B-4827-BB92-323198C7688A}"/>
    <cellStyle name="Normal 7 4 11 3 3" xfId="7940" xr:uid="{1B610E9B-1938-4DEB-99B5-75A8D02A9270}"/>
    <cellStyle name="Normal 7 4 11 3 3 2" xfId="18320" xr:uid="{B31BC9A6-5186-46A9-96DD-538B165E66A0}"/>
    <cellStyle name="Normal 7 4 11 3 4" xfId="10773" xr:uid="{795713ED-7E30-4ABB-B50C-E0BE9BC9BFFC}"/>
    <cellStyle name="Normal 7 4 11 3 4 2" xfId="21153" xr:uid="{215CED11-D531-4524-B3EA-9CAD4873CAC5}"/>
    <cellStyle name="Normal 7 4 11 3 5" xfId="24597" xr:uid="{972C80E3-438F-4583-93A7-502503F64D0D}"/>
    <cellStyle name="Normal 7 4 11 3 6" xfId="13287" xr:uid="{FE607638-FDCE-4126-B7F9-101AC49FE9D4}"/>
    <cellStyle name="Normal 7 4 11 4" xfId="2270" xr:uid="{00000000-0005-0000-0000-000010080000}"/>
    <cellStyle name="Normal 7 4 11 4 2" xfId="7396" xr:uid="{7BB7EF9D-4851-44A7-9510-1CB0FFF6EF85}"/>
    <cellStyle name="Normal 7 4 11 4 2 2" xfId="28274" xr:uid="{DA11D543-0EE4-47D6-94AF-349B46E85CAC}"/>
    <cellStyle name="Normal 7 4 11 4 2 3" xfId="17776" xr:uid="{623B9985-75AE-4679-9B67-34BF13072187}"/>
    <cellStyle name="Normal 7 4 11 4 3" xfId="10229" xr:uid="{9ECD19C3-FFB6-4740-B8CB-9CFA90730B94}"/>
    <cellStyle name="Normal 7 4 11 4 3 2" xfId="20609" xr:uid="{A88319F0-B6A7-49DD-A3BB-D23EF6CC62D0}"/>
    <cellStyle name="Normal 7 4 11 4 4" xfId="25471" xr:uid="{F4304C93-9A1A-4AC7-B4C1-4683D0AE4DA4}"/>
    <cellStyle name="Normal 7 4 11 4 5" xfId="14943" xr:uid="{E5EE7506-D514-4CF9-BFB6-F53C9628D025}"/>
    <cellStyle name="Normal 7 4 11 5" xfId="4059" xr:uid="{3893B720-22DE-418C-BCFF-F939857B3691}"/>
    <cellStyle name="Normal 7 4 11 5 2" xfId="8838" xr:uid="{8C77606E-F367-4C2C-847B-E32170DA67E2}"/>
    <cellStyle name="Normal 7 4 11 5 2 2" xfId="19218" xr:uid="{D809E49E-C5B7-43B8-9B85-796BE2E323F0}"/>
    <cellStyle name="Normal 7 4 11 5 3" xfId="11671" xr:uid="{49EF51CA-0745-482E-BCAE-346B1E3DD61C}"/>
    <cellStyle name="Normal 7 4 11 5 3 2" xfId="22051" xr:uid="{634DCD8F-7447-42B4-B51C-F73E018D1D91}"/>
    <cellStyle name="Normal 7 4 11 5 4" xfId="26608" xr:uid="{6607F834-8310-4FAB-AF3A-C987064EBA7D}"/>
    <cellStyle name="Normal 7 4 11 5 5" xfId="16385" xr:uid="{2807DCF7-21C1-402B-A4C1-263FC1FE6DD6}"/>
    <cellStyle name="Normal 7 4 11 6" xfId="5404" xr:uid="{8E270C27-9D00-4E1B-8BBC-4ED1D11CCD4D}"/>
    <cellStyle name="Normal 7 4 11 6 2" xfId="14701" xr:uid="{5ED0D250-85DA-463A-9268-20A15AB5B81F}"/>
    <cellStyle name="Normal 7 4 11 7" xfId="7154" xr:uid="{722FA43A-6E4C-4E77-80C2-9CAD274880D3}"/>
    <cellStyle name="Normal 7 4 11 7 2" xfId="17534" xr:uid="{7097922A-8254-4B00-A4DE-A162705755B0}"/>
    <cellStyle name="Normal 7 4 11 8" xfId="9987" xr:uid="{E70B3B93-5916-4254-97DA-345D84BACCDF}"/>
    <cellStyle name="Normal 7 4 11 8 2" xfId="20367" xr:uid="{0D389D67-370B-4658-8F72-5D2ECED72B84}"/>
    <cellStyle name="Normal 7 4 11 9" xfId="23664" xr:uid="{B1565FF6-FCBB-4338-8555-D139FA72E5D0}"/>
    <cellStyle name="Normal 7 4 12" xfId="1388" xr:uid="{00000000-0005-0000-0000-000043070000}"/>
    <cellStyle name="Normal 7 4 12 2" xfId="3419" xr:uid="{00000000-0005-0000-0000-000014080000}"/>
    <cellStyle name="Normal 7 4 12 2 2" xfId="6473" xr:uid="{C53A0368-3BD9-4648-86B9-9FBDB991B38C}"/>
    <cellStyle name="Normal 7 4 12 2 2 2" xfId="27725" xr:uid="{95B83E74-EF60-4EAD-A6C9-C0ED5BA194DF}"/>
    <cellStyle name="Normal 7 4 12 2 2 3" xfId="16044" xr:uid="{6A35A00E-3B8B-4927-B9D1-49897D5041D7}"/>
    <cellStyle name="Normal 7 4 12 2 3" xfId="8497" xr:uid="{27B2C5E9-D1AE-4620-AC38-BC35C286A93C}"/>
    <cellStyle name="Normal 7 4 12 2 3 2" xfId="18877" xr:uid="{D4654E81-1D4D-4809-A2F5-0484A441C4A9}"/>
    <cellStyle name="Normal 7 4 12 2 4" xfId="11330" xr:uid="{73E84DC8-78B2-4A3A-80AE-C6FC2D7B9558}"/>
    <cellStyle name="Normal 7 4 12 2 4 2" xfId="21710" xr:uid="{D11AF022-3223-4726-9A85-68D8E66554E0}"/>
    <cellStyle name="Normal 7 4 12 2 5" xfId="23834" xr:uid="{C8093F53-6DCE-40E7-9C84-186F93EFBB1A}"/>
    <cellStyle name="Normal 7 4 12 2 6" xfId="13999" xr:uid="{553E88FE-93CB-4E52-B1E2-B8F82EDC187A}"/>
    <cellStyle name="Normal 7 4 12 3" xfId="4117" xr:uid="{CF6AE729-3400-4866-8295-14C644B958B1}"/>
    <cellStyle name="Normal 7 4 12 3 2" xfId="8888" xr:uid="{5C20B8B2-50A4-4906-8756-31284492D646}"/>
    <cellStyle name="Normal 7 4 12 3 2 2" xfId="29003" xr:uid="{453A5423-36A4-4D82-9A42-1748DE6B5DD1}"/>
    <cellStyle name="Normal 7 4 12 3 2 3" xfId="19268" xr:uid="{7DA8253D-3D21-4D9A-8A93-E030AC3F2F3F}"/>
    <cellStyle name="Normal 7 4 12 3 3" xfId="11721" xr:uid="{3A48A19B-3F2D-4760-869D-835E5A68682C}"/>
    <cellStyle name="Normal 7 4 12 3 3 2" xfId="22101" xr:uid="{67781054-8DFF-4D16-BA03-FE53DAF3ABE9}"/>
    <cellStyle name="Normal 7 4 12 3 4" xfId="25606" xr:uid="{EDD4C9DD-27EE-49A8-84B3-85C72607E545}"/>
    <cellStyle name="Normal 7 4 12 3 5" xfId="16435" xr:uid="{5720CED4-1D1D-437E-98FE-8D030602EA43}"/>
    <cellStyle name="Normal 7 4 12 4" xfId="5405" xr:uid="{D423420C-71DF-4A48-93C3-1B18F353F3EE}"/>
    <cellStyle name="Normal 7 4 12 4 2" xfId="25605" xr:uid="{086AB1D6-2839-417D-910A-3E22595AB373}"/>
    <cellStyle name="Normal 7 4 12 4 3" xfId="26548" xr:uid="{79BF2465-24BC-4F16-972F-782A852D7926}"/>
    <cellStyle name="Normal 7 4 12 4 4" xfId="14702" xr:uid="{DFD2889B-EE37-4557-BA49-D391147A3CC0}"/>
    <cellStyle name="Normal 7 4 12 5" xfId="7155" xr:uid="{E86D86D3-D11B-4CA0-8F5A-37140ECB7C13}"/>
    <cellStyle name="Normal 7 4 12 5 2" xfId="26462" xr:uid="{99809174-949D-475C-A707-19CB4C775426}"/>
    <cellStyle name="Normal 7 4 12 5 3" xfId="17535" xr:uid="{FFF0C2B8-6A3F-4202-AEF0-9FD2712E1A76}"/>
    <cellStyle name="Normal 7 4 12 6" xfId="9988" xr:uid="{96AD20DD-F12E-4CAD-8298-2BFB0780256B}"/>
    <cellStyle name="Normal 7 4 12 6 2" xfId="20368" xr:uid="{697AD989-A40B-40AB-A6ED-F1463052333B}"/>
    <cellStyle name="Normal 7 4 12 7" xfId="25415" xr:uid="{A71B0B51-9961-4A1B-8B03-2AD732A86524}"/>
    <cellStyle name="Normal 7 4 12 8" xfId="12659" xr:uid="{E40EC2A3-C163-47D6-B782-3F5EABD0688A}"/>
    <cellStyle name="Normal 7 4 13" xfId="1389" xr:uid="{00000000-0005-0000-0000-000044070000}"/>
    <cellStyle name="Normal 7 4 13 2" xfId="5406" xr:uid="{26788EDD-418F-4E1C-9DCD-CED5B9F56936}"/>
    <cellStyle name="Normal 7 4 13 2 2" xfId="23571" xr:uid="{33F23C0F-79EB-4A7F-B8A1-245C3DA1E51F}"/>
    <cellStyle name="Normal 7 4 13 2 3" xfId="28326" xr:uid="{036C5285-F597-488E-8D2B-9530BA725187}"/>
    <cellStyle name="Normal 7 4 13 2 4" xfId="14703" xr:uid="{3118D945-0194-4CE5-9FE1-9FC8EB95E9C6}"/>
    <cellStyle name="Normal 7 4 13 3" xfId="7156" xr:uid="{9377453A-6ED2-4A9C-8041-8CDDD80AC99E}"/>
    <cellStyle name="Normal 7 4 13 3 2" xfId="25331" xr:uid="{D5C8EE71-B73A-4B2D-BCBB-AF26FF13E38B}"/>
    <cellStyle name="Normal 7 4 13 3 3" xfId="17536" xr:uid="{87865F9E-9231-4361-899D-88FB39190BB3}"/>
    <cellStyle name="Normal 7 4 13 4" xfId="9989" xr:uid="{1E5E9B8A-4DC2-4DC3-9BA3-BC349DC9D373}"/>
    <cellStyle name="Normal 7 4 13 4 2" xfId="20369" xr:uid="{A2FBD245-1426-4591-9B7F-8E4D5790A08B}"/>
    <cellStyle name="Normal 7 4 13 5" xfId="25351" xr:uid="{6C027075-70AD-4093-92FC-3B16D5CE26C3}"/>
    <cellStyle name="Normal 7 4 13 6" xfId="13357" xr:uid="{04EA1659-C33E-44CB-A130-87D58BBB89D5}"/>
    <cellStyle name="Normal 7 4 14" xfId="2433" xr:uid="{00000000-0005-0000-0000-000016080000}"/>
    <cellStyle name="Normal 7 4 14 2" xfId="5729" xr:uid="{C84917D8-661A-4DF3-9292-38E074A869A2}"/>
    <cellStyle name="Normal 7 4 14 2 2" xfId="28175" xr:uid="{454898D2-36CA-4CAC-825D-DFFE598FCDE9}"/>
    <cellStyle name="Normal 7 4 14 2 3" xfId="15104" xr:uid="{BFFD30BA-1915-43A2-B593-BE77E98D0E0F}"/>
    <cellStyle name="Normal 7 4 14 3" xfId="7557" xr:uid="{36F7DBAC-847F-4235-9CAC-C21825755F5C}"/>
    <cellStyle name="Normal 7 4 14 3 2" xfId="17937" xr:uid="{1213D01D-F1E9-4B79-B43F-CED2C27A9937}"/>
    <cellStyle name="Normal 7 4 14 4" xfId="10390" xr:uid="{83821BF0-1014-4935-9284-D3A32CE8B058}"/>
    <cellStyle name="Normal 7 4 14 4 2" xfId="20770" xr:uid="{2CEBC873-2637-4ACE-9411-EE3B78AC1970}"/>
    <cellStyle name="Normal 7 4 14 5" xfId="24151" xr:uid="{808ACA6E-43F7-4D0E-8708-8534AAB96C6F}"/>
    <cellStyle name="Normal 7 4 14 6" xfId="12819" xr:uid="{D165B4CD-8F0C-4025-B281-6729F877C19E}"/>
    <cellStyle name="Normal 7 4 15" xfId="2160" xr:uid="{00000000-0005-0000-0000-00000B080000}"/>
    <cellStyle name="Normal 7 4 15 2" xfId="7286" xr:uid="{A1D9749D-AA1F-4C7B-8E4B-FDE3E7D745A1}"/>
    <cellStyle name="Normal 7 4 15 2 2" xfId="27851" xr:uid="{404C3E8C-AE5A-4434-918B-8C31DDDA27C6}"/>
    <cellStyle name="Normal 7 4 15 2 3" xfId="17666" xr:uid="{F6D6B153-70C7-4B43-BF28-1826DBA583C5}"/>
    <cellStyle name="Normal 7 4 15 3" xfId="10119" xr:uid="{DF3F9963-4E60-4007-B72C-6B8F9A98951C}"/>
    <cellStyle name="Normal 7 4 15 3 2" xfId="20499" xr:uid="{D25CB1A1-CB9C-4466-A48A-FC54E50F2F5A}"/>
    <cellStyle name="Normal 7 4 15 4" xfId="24794" xr:uid="{6EC9E56A-F77C-441C-BFC3-8BCFDB60924E}"/>
    <cellStyle name="Normal 7 4 15 5" xfId="14833" xr:uid="{A175781E-297D-4418-B069-1F62AA874812}"/>
    <cellStyle name="Normal 7 4 16" xfId="3785" xr:uid="{81EF1548-4C16-47BF-BF10-25113C404E93}"/>
    <cellStyle name="Normal 7 4 16 2" xfId="8623" xr:uid="{19D7927A-4375-4499-ADB9-430C7C019806}"/>
    <cellStyle name="Normal 7 4 16 2 2" xfId="19003" xr:uid="{F2ECE25F-CF2B-4EED-970A-53DBF76CE5EE}"/>
    <cellStyle name="Normal 7 4 16 3" xfId="11456" xr:uid="{47F1BCB7-C5EC-4E1C-B846-A8A092D2D81B}"/>
    <cellStyle name="Normal 7 4 16 3 2" xfId="21836" xr:uid="{9E2E5B5B-3FD1-4659-ACEE-A960D12B4ECC}"/>
    <cellStyle name="Normal 7 4 16 4" xfId="24922" xr:uid="{DEB5D9B5-18EC-4772-9D52-1F1FE0439B11}"/>
    <cellStyle name="Normal 7 4 16 5" xfId="16170" xr:uid="{477ADB08-19B0-4E67-AB1B-27FFD2786841}"/>
    <cellStyle name="Normal 7 4 17" xfId="5400" xr:uid="{690F1435-7DE8-4925-9F66-0628E9CBD82C}"/>
    <cellStyle name="Normal 7 4 17 2" xfId="14697" xr:uid="{727F5B02-50AC-4BFD-8BF7-8F22A0FD67C4}"/>
    <cellStyle name="Normal 7 4 18" xfId="7150" xr:uid="{7CAAF367-0132-4C7E-AEF8-5CEFDC4924E3}"/>
    <cellStyle name="Normal 7 4 18 2" xfId="17530" xr:uid="{BA9E2749-73E0-42D0-877C-FC3362712D9C}"/>
    <cellStyle name="Normal 7 4 19" xfId="9983" xr:uid="{69D094E0-89BE-41C0-91FE-B3D34D4F5A3E}"/>
    <cellStyle name="Normal 7 4 19 2" xfId="20363" xr:uid="{B8D6304D-BADE-423E-AFBA-9555EE4B7203}"/>
    <cellStyle name="Normal 7 4 2" xfId="1390" xr:uid="{00000000-0005-0000-0000-000045070000}"/>
    <cellStyle name="Normal 7 4 2 10" xfId="1391" xr:uid="{00000000-0005-0000-0000-000046070000}"/>
    <cellStyle name="Normal 7 4 2 10 2" xfId="3420" xr:uid="{00000000-0005-0000-0000-000019080000}"/>
    <cellStyle name="Normal 7 4 2 10 2 2" xfId="6474" xr:uid="{326DA066-606D-4A6F-81A5-7393C513F2D5}"/>
    <cellStyle name="Normal 7 4 2 10 2 2 2" xfId="26864" xr:uid="{516BE980-12FE-4044-9D3F-5BA13CD2085E}"/>
    <cellStyle name="Normal 7 4 2 10 2 2 3" xfId="16045" xr:uid="{7F7F1EDD-CDE6-490F-8330-0456F1444D76}"/>
    <cellStyle name="Normal 7 4 2 10 2 3" xfId="8498" xr:uid="{EB0523FF-7D02-453C-A773-C50BBEFD07B5}"/>
    <cellStyle name="Normal 7 4 2 10 2 3 2" xfId="18878" xr:uid="{625D427A-F717-4599-82F5-33DD73340015}"/>
    <cellStyle name="Normal 7 4 2 10 2 4" xfId="11331" xr:uid="{F9C60D2A-364D-4923-8195-EA68D3532E69}"/>
    <cellStyle name="Normal 7 4 2 10 2 4 2" xfId="21711" xr:uid="{5CDF6532-6CDB-451F-93D4-EA356A37AA50}"/>
    <cellStyle name="Normal 7 4 2 10 2 5" xfId="22667" xr:uid="{C5BE352D-7F0C-40C2-BFA1-BD7FAD1A0E8A}"/>
    <cellStyle name="Normal 7 4 2 10 2 6" xfId="14000" xr:uid="{5CCE3A02-F844-4C4B-81FA-ADDC7E513042}"/>
    <cellStyle name="Normal 7 4 2 10 3" xfId="4213" xr:uid="{2FDC487A-39A3-470F-B49B-EC1A9D081FDE}"/>
    <cellStyle name="Normal 7 4 2 10 3 2" xfId="8984" xr:uid="{A3AB1BF2-6BE2-4370-BD23-DD1782EE57FB}"/>
    <cellStyle name="Normal 7 4 2 10 3 2 2" xfId="29065" xr:uid="{6503F4A7-8A46-488C-B990-EFB6EEB6D363}"/>
    <cellStyle name="Normal 7 4 2 10 3 2 3" xfId="19364" xr:uid="{A9337CC3-2831-4699-8F03-C1229443EDA7}"/>
    <cellStyle name="Normal 7 4 2 10 3 3" xfId="11817" xr:uid="{D1B2F3AF-8E11-4E5E-A133-5F096E3E2F38}"/>
    <cellStyle name="Normal 7 4 2 10 3 3 2" xfId="22197" xr:uid="{B185E9CA-C730-4B5C-A4D6-3205FA860155}"/>
    <cellStyle name="Normal 7 4 2 10 3 4" xfId="23541" xr:uid="{63ACD1BA-4F2A-4A66-9C39-A623DB27C9F0}"/>
    <cellStyle name="Normal 7 4 2 10 3 5" xfId="16531" xr:uid="{FA13A13D-A3AE-471A-89E9-A5917BF8E08A}"/>
    <cellStyle name="Normal 7 4 2 10 4" xfId="5408" xr:uid="{E8955726-9D9A-4ADC-B24B-48ACF6178402}"/>
    <cellStyle name="Normal 7 4 2 10 4 2" xfId="23204" xr:uid="{6EC121F8-F564-4D79-A6EC-6C882CC04332}"/>
    <cellStyle name="Normal 7 4 2 10 4 3" xfId="28565" xr:uid="{D600E24F-2772-499C-8F12-5F346802DE5F}"/>
    <cellStyle name="Normal 7 4 2 10 4 4" xfId="14705" xr:uid="{A6166809-6A5A-4DAF-88E0-611DEF6FCC24}"/>
    <cellStyle name="Normal 7 4 2 10 5" xfId="7158" xr:uid="{E9758D8C-D6E5-4E66-A396-52FABC3BDC4F}"/>
    <cellStyle name="Normal 7 4 2 10 5 2" xfId="28579" xr:uid="{FE4A5594-827C-4716-A4D4-FACBFDCD9897}"/>
    <cellStyle name="Normal 7 4 2 10 5 3" xfId="17538" xr:uid="{124C9572-1BE1-461A-AAB7-3F7FB7B43BE1}"/>
    <cellStyle name="Normal 7 4 2 10 6" xfId="9991" xr:uid="{9A48B0D7-F318-4E58-9ACD-139FF626719D}"/>
    <cellStyle name="Normal 7 4 2 10 6 2" xfId="20371" xr:uid="{BCD9409F-361E-4FED-9036-95356DABF1A3}"/>
    <cellStyle name="Normal 7 4 2 10 7" xfId="22798" xr:uid="{6B5C48F1-0C89-4841-B7B0-C96EB1372B0C}"/>
    <cellStyle name="Normal 7 4 2 10 8" xfId="12784" xr:uid="{C9A5AD2C-0E08-4DF4-83FF-F49C3E235C16}"/>
    <cellStyle name="Normal 7 4 2 11" xfId="1392" xr:uid="{00000000-0005-0000-0000-000047070000}"/>
    <cellStyle name="Normal 7 4 2 11 2" xfId="5409" xr:uid="{B2818A0B-3226-4E9A-A6DB-2902C1C321C0}"/>
    <cellStyle name="Normal 7 4 2 11 2 2" xfId="22744" xr:uid="{7C46150B-D20C-4138-A989-B899F15D0020}"/>
    <cellStyle name="Normal 7 4 2 11 2 3" xfId="27399" xr:uid="{DA955C69-C619-4E89-866A-99FC71794A6A}"/>
    <cellStyle name="Normal 7 4 2 11 2 4" xfId="14706" xr:uid="{DC394850-23FD-4BC1-AE7C-B243455E5BFE}"/>
    <cellStyle name="Normal 7 4 2 11 3" xfId="7159" xr:uid="{8F07DAEF-A773-4BC8-8493-43E703161E6C}"/>
    <cellStyle name="Normal 7 4 2 11 3 2" xfId="28747" xr:uid="{F4EDA823-90FF-4654-9102-8028CA743AB7}"/>
    <cellStyle name="Normal 7 4 2 11 3 3" xfId="17539" xr:uid="{4BA17A94-8B40-48FA-8E07-1131E1FD5466}"/>
    <cellStyle name="Normal 7 4 2 11 4" xfId="9992" xr:uid="{0B784868-CED5-413E-8599-BC9795D9C71E}"/>
    <cellStyle name="Normal 7 4 2 11 4 2" xfId="20372" xr:uid="{BDF57F71-1963-401E-B664-CC14C5C6772F}"/>
    <cellStyle name="Normal 7 4 2 11 5" xfId="25460" xr:uid="{F4A7E4C1-1C5F-486B-84AF-2AE5F4F66ED4}"/>
    <cellStyle name="Normal 7 4 2 11 6" xfId="13482" xr:uid="{B3475F9D-CEB3-4B6D-A7A0-ED5ECEEBB213}"/>
    <cellStyle name="Normal 7 4 2 12" xfId="2442" xr:uid="{00000000-0005-0000-0000-00001B080000}"/>
    <cellStyle name="Normal 7 4 2 12 2" xfId="5736" xr:uid="{F802D390-8974-4741-A616-85DF37F57A94}"/>
    <cellStyle name="Normal 7 4 2 12 2 2" xfId="27462" xr:uid="{FE3DADE7-BA77-471C-B666-80231FFE0D12}"/>
    <cellStyle name="Normal 7 4 2 12 2 3" xfId="15113" xr:uid="{27FAF4B7-29D2-4EEB-B8EC-41B4FBE301D4}"/>
    <cellStyle name="Normal 7 4 2 12 3" xfId="7566" xr:uid="{BAC59092-22A6-444D-AA12-82517F30C920}"/>
    <cellStyle name="Normal 7 4 2 12 3 2" xfId="17946" xr:uid="{EBFEE1AF-C45F-463B-B94A-DF1507751316}"/>
    <cellStyle name="Normal 7 4 2 12 4" xfId="10399" xr:uid="{C2E2FDC4-C132-488F-9028-088E677F6C7A}"/>
    <cellStyle name="Normal 7 4 2 12 4 2" xfId="20779" xr:uid="{7F26E151-12B5-4364-A2E3-12A91E743A80}"/>
    <cellStyle name="Normal 7 4 2 12 5" xfId="24563" xr:uid="{6978E79D-05B2-4DAA-9844-11905C1D9E82}"/>
    <cellStyle name="Normal 7 4 2 12 6" xfId="12828" xr:uid="{23C034C9-8E69-405D-91FD-BCD5C34BF8FB}"/>
    <cellStyle name="Normal 7 4 2 13" xfId="2172" xr:uid="{00000000-0005-0000-0000-000017080000}"/>
    <cellStyle name="Normal 7 4 2 13 2" xfId="7298" xr:uid="{56B5096C-C4E8-4DC5-96DC-1895B036C687}"/>
    <cellStyle name="Normal 7 4 2 13 2 2" xfId="26406" xr:uid="{BB44E6A2-BCF9-4550-B02B-40C106B3E225}"/>
    <cellStyle name="Normal 7 4 2 13 2 3" xfId="17678" xr:uid="{E5AA7D10-29B5-434D-8755-3A02B5CA15BA}"/>
    <cellStyle name="Normal 7 4 2 13 3" xfId="10131" xr:uid="{3DAC6334-6E8E-4C5F-A1DC-4115783478A2}"/>
    <cellStyle name="Normal 7 4 2 13 3 2" xfId="20511" xr:uid="{A318CEA3-2CFA-4422-8E9E-D6651C2F9AD0}"/>
    <cellStyle name="Normal 7 4 2 13 4" xfId="24906" xr:uid="{1A9502AB-86C5-44AB-8357-D8B4DF11BDDF}"/>
    <cellStyle name="Normal 7 4 2 13 5" xfId="14845" xr:uid="{1BD20AEE-596E-4290-9730-036968BFBF81}"/>
    <cellStyle name="Normal 7 4 2 14" xfId="4061" xr:uid="{A52C928B-0856-4A01-A9BB-4449A1D1B8B3}"/>
    <cellStyle name="Normal 7 4 2 14 2" xfId="8840" xr:uid="{FB30465F-B7CC-4F28-A063-BCC281A06B9F}"/>
    <cellStyle name="Normal 7 4 2 14 2 2" xfId="19220" xr:uid="{32B52E39-52B1-4CB8-AC61-1D9D5D33F77B}"/>
    <cellStyle name="Normal 7 4 2 14 3" xfId="11673" xr:uid="{96CC59EF-D42B-464E-AC7E-0233127F020C}"/>
    <cellStyle name="Normal 7 4 2 14 3 2" xfId="22053" xr:uid="{50F0EC97-0FF3-4EA3-8098-DB91A8AD16C0}"/>
    <cellStyle name="Normal 7 4 2 14 4" xfId="28487" xr:uid="{0E4F3AB4-D552-4CA0-A239-6F2EEB860CEA}"/>
    <cellStyle name="Normal 7 4 2 14 5" xfId="16387" xr:uid="{B3186367-6A9D-4680-8A0E-F7529DB54631}"/>
    <cellStyle name="Normal 7 4 2 15" xfId="5407" xr:uid="{79D4F8DE-5A10-4E99-B27D-9889D740562A}"/>
    <cellStyle name="Normal 7 4 2 15 2" xfId="14704" xr:uid="{A71FBF59-8740-450F-8FF6-396BF640BEFF}"/>
    <cellStyle name="Normal 7 4 2 16" xfId="7157" xr:uid="{D4533FCC-9BC1-4F1F-977D-AF718844C10E}"/>
    <cellStyle name="Normal 7 4 2 16 2" xfId="17537" xr:uid="{B8F27E90-A354-4925-A8CA-661F7482FC7D}"/>
    <cellStyle name="Normal 7 4 2 17" xfId="9990" xr:uid="{B470953D-E08F-4A8D-B6E4-39CD18B6BC23}"/>
    <cellStyle name="Normal 7 4 2 17 2" xfId="20370" xr:uid="{3D9F4D91-CB94-499B-87C0-B00147E1E8DA}"/>
    <cellStyle name="Normal 7 4 2 18" xfId="24593" xr:uid="{1796535B-5A62-45B6-8751-25DBCD745909}"/>
    <cellStyle name="Normal 7 4 2 19" xfId="12403" xr:uid="{DAA70829-EF14-479D-847E-D32B374477F0}"/>
    <cellStyle name="Normal 7 4 2 2" xfId="1393" xr:uid="{00000000-0005-0000-0000-000048070000}"/>
    <cellStyle name="Normal 7 4 2 2 10" xfId="5410" xr:uid="{E97C6693-A0A6-445A-ACF3-2EDAE9C7C0C5}"/>
    <cellStyle name="Normal 7 4 2 2 10 2" xfId="14707" xr:uid="{E686141F-7619-48D9-B4DF-B2D3975BA336}"/>
    <cellStyle name="Normal 7 4 2 2 11" xfId="7160" xr:uid="{3078900C-0F6E-4EF1-A5C6-9A490BE7798A}"/>
    <cellStyle name="Normal 7 4 2 2 11 2" xfId="17540" xr:uid="{53F6BD4D-E911-4F6E-BA75-1713252FBBB0}"/>
    <cellStyle name="Normal 7 4 2 2 12" xfId="9993" xr:uid="{0AF1A047-3E7B-422C-8AA3-8721B1313F7A}"/>
    <cellStyle name="Normal 7 4 2 2 12 2" xfId="20373" xr:uid="{9F1E3723-DE9B-4694-9019-A5B51B998673}"/>
    <cellStyle name="Normal 7 4 2 2 13" xfId="23135" xr:uid="{5DA3417C-B410-4F90-BDC1-5BEB3381B700}"/>
    <cellStyle name="Normal 7 4 2 2 14" xfId="12426" xr:uid="{6621C35F-B735-4972-A4AE-7273D70F2315}"/>
    <cellStyle name="Normal 7 4 2 2 2" xfId="1394" xr:uid="{00000000-0005-0000-0000-000049070000}"/>
    <cellStyle name="Normal 7 4 2 2 2 10" xfId="7161" xr:uid="{D0A072D4-8F60-47E2-A223-B65122EA8217}"/>
    <cellStyle name="Normal 7 4 2 2 2 10 2" xfId="17541" xr:uid="{A4273BB8-873A-4994-9C25-8E879758E895}"/>
    <cellStyle name="Normal 7 4 2 2 2 11" xfId="9994" xr:uid="{69E11266-35BE-4819-B7C9-1AF0AB0F913D}"/>
    <cellStyle name="Normal 7 4 2 2 2 11 2" xfId="20374" xr:uid="{6FF9A40D-BE4F-48A7-ACA8-DFEA8147D2F0}"/>
    <cellStyle name="Normal 7 4 2 2 2 12" xfId="24609" xr:uid="{EE61ED54-3AE3-4231-B2FF-D558C7454AF3}"/>
    <cellStyle name="Normal 7 4 2 2 2 13" xfId="12486" xr:uid="{BCE1313A-25B7-4100-BB87-A1D57C9031C6}"/>
    <cellStyle name="Normal 7 4 2 2 2 2" xfId="1395" xr:uid="{00000000-0005-0000-0000-00004A070000}"/>
    <cellStyle name="Normal 7 4 2 2 2 2 10" xfId="13051" xr:uid="{C2FBA6EB-B97E-45E2-A289-B4E94C86452C}"/>
    <cellStyle name="Normal 7 4 2 2 2 2 2" xfId="2822" xr:uid="{00000000-0005-0000-0000-00001F080000}"/>
    <cellStyle name="Normal 7 4 2 2 2 2 2 2" xfId="3423" xr:uid="{00000000-0005-0000-0000-000020080000}"/>
    <cellStyle name="Normal 7 4 2 2 2 2 2 2 2" xfId="6477" xr:uid="{9DB5A884-C42E-4013-A577-F942EA5D9517}"/>
    <cellStyle name="Normal 7 4 2 2 2 2 2 2 2 2" xfId="26347" xr:uid="{8B79CBA3-CC95-4806-980F-151F8701DC98}"/>
    <cellStyle name="Normal 7 4 2 2 2 2 2 2 2 3" xfId="16048" xr:uid="{2BAA1D17-0A06-4EBA-BD0C-970DED256A9E}"/>
    <cellStyle name="Normal 7 4 2 2 2 2 2 2 3" xfId="8501" xr:uid="{350BAA97-AD0C-47B6-A5F4-A0031EA88E71}"/>
    <cellStyle name="Normal 7 4 2 2 2 2 2 2 3 2" xfId="18881" xr:uid="{0663128D-6438-4678-A1F1-DA39B199FEDE}"/>
    <cellStyle name="Normal 7 4 2 2 2 2 2 2 4" xfId="11334" xr:uid="{6D06BC0B-4DDF-48B2-8E87-E56E6E0ADDE9}"/>
    <cellStyle name="Normal 7 4 2 2 2 2 2 2 4 2" xfId="21714" xr:uid="{3C007C49-D1D0-4C63-B0F3-AE1C8B2EDE17}"/>
    <cellStyle name="Normal 7 4 2 2 2 2 2 2 5" xfId="24376" xr:uid="{EAAC9070-6E16-454B-8250-8EC1BCCA33A0}"/>
    <cellStyle name="Normal 7 4 2 2 2 2 2 2 6" xfId="14003" xr:uid="{46FA7D6B-4CC6-40A7-8F6D-B85CB83ABB70}"/>
    <cellStyle name="Normal 7 4 2 2 2 2 2 3" xfId="4361" xr:uid="{7618CF6F-B551-476E-BF60-9D787EE11522}"/>
    <cellStyle name="Normal 7 4 2 2 2 2 2 3 2" xfId="9132" xr:uid="{4B8F598B-2DE0-47F6-8010-F63673C3FDB5}"/>
    <cellStyle name="Normal 7 4 2 2 2 2 2 3 2 2" xfId="29175" xr:uid="{C4FAD623-B4F6-439E-AEE9-C90E3D983ED5}"/>
    <cellStyle name="Normal 7 4 2 2 2 2 2 3 2 3" xfId="19512" xr:uid="{259F11FE-C71C-4611-9872-1D050DF15678}"/>
    <cellStyle name="Normal 7 4 2 2 2 2 2 3 3" xfId="11965" xr:uid="{C696BDEC-5101-487A-A045-2186A71EB81B}"/>
    <cellStyle name="Normal 7 4 2 2 2 2 2 3 3 2" xfId="22345" xr:uid="{BCC3F565-609E-4568-9C8B-C8F9FAEB5B31}"/>
    <cellStyle name="Normal 7 4 2 2 2 2 2 3 4" xfId="23851" xr:uid="{A03A40A1-3F18-4F11-A602-FAF727CEA6AA}"/>
    <cellStyle name="Normal 7 4 2 2 2 2 2 3 5" xfId="16679" xr:uid="{FB6C811E-6D33-4420-BAC9-9667C0A24723}"/>
    <cellStyle name="Normal 7 4 2 2 2 2 2 4" xfId="6037" xr:uid="{F82B1844-7875-4A3A-946F-B2BF492040F6}"/>
    <cellStyle name="Normal 7 4 2 2 2 2 2 4 2" xfId="26038" xr:uid="{2104FDDF-11D3-41FE-89BA-AD2749EB9FA8}"/>
    <cellStyle name="Normal 7 4 2 2 2 2 2 4 3" xfId="15491" xr:uid="{98B0D481-5FCD-4D9E-ACC3-BC16D58EB69C}"/>
    <cellStyle name="Normal 7 4 2 2 2 2 2 5" xfId="7944" xr:uid="{5E752987-CD79-433C-BD4F-9DD79F3A3F3C}"/>
    <cellStyle name="Normal 7 4 2 2 2 2 2 5 2" xfId="18324" xr:uid="{F31E17DC-0938-4580-B372-6268F07F118A}"/>
    <cellStyle name="Normal 7 4 2 2 2 2 2 6" xfId="10777" xr:uid="{4EE02466-A072-42A4-87CA-AA77CD60B9B7}"/>
    <cellStyle name="Normal 7 4 2 2 2 2 2 6 2" xfId="21157" xr:uid="{429CD86E-1AC9-4703-B0B1-79E9078F28AD}"/>
    <cellStyle name="Normal 7 4 2 2 2 2 2 7" xfId="22659" xr:uid="{7EE7DD84-AC34-4D76-826F-B52EBC30D9D6}"/>
    <cellStyle name="Normal 7 4 2 2 2 2 2 8" xfId="13292" xr:uid="{CB5164C9-11FD-4E6D-A315-CF0C51CA88AE}"/>
    <cellStyle name="Normal 7 4 2 2 2 2 3" xfId="3424" xr:uid="{00000000-0005-0000-0000-000021080000}"/>
    <cellStyle name="Normal 7 4 2 2 2 2 3 2" xfId="4572" xr:uid="{E8CD83E8-39C3-4597-AD00-8F712650C686}"/>
    <cellStyle name="Normal 7 4 2 2 2 2 3 2 2" xfId="9343" xr:uid="{31402AB5-9741-4485-95CE-983BC9A30A84}"/>
    <cellStyle name="Normal 7 4 2 2 2 2 3 2 2 2" xfId="19723" xr:uid="{4106608D-C9E2-4C5F-82B2-7EEB49042C6A}"/>
    <cellStyle name="Normal 7 4 2 2 2 2 3 2 3" xfId="12176" xr:uid="{EA1BB4BC-83D8-419A-9A09-90147BD747CD}"/>
    <cellStyle name="Normal 7 4 2 2 2 2 3 2 3 2" xfId="22556" xr:uid="{F6A73EC7-FCA8-48BF-90B8-A1C98BE65EEC}"/>
    <cellStyle name="Normal 7 4 2 2 2 2 3 2 4" xfId="28507" xr:uid="{B6E554A5-CC5A-44F0-B1B8-C88ED5AF629C}"/>
    <cellStyle name="Normal 7 4 2 2 2 2 3 2 5" xfId="16890" xr:uid="{DDD27565-7F34-4A6A-B6C8-73754A5F256C}"/>
    <cellStyle name="Normal 7 4 2 2 2 2 3 3" xfId="6478" xr:uid="{EBA8060D-8A02-40AE-BF3A-909FF341D408}"/>
    <cellStyle name="Normal 7 4 2 2 2 2 3 3 2" xfId="16049" xr:uid="{874C42DF-C533-4C26-9A18-C2C2FD5E1FFE}"/>
    <cellStyle name="Normal 7 4 2 2 2 2 3 4" xfId="8502" xr:uid="{3BE78970-22FE-45EB-B7D0-520689C46016}"/>
    <cellStyle name="Normal 7 4 2 2 2 2 3 4 2" xfId="18882" xr:uid="{F59E80A7-74F4-43D8-849D-DBF8D08F32D4}"/>
    <cellStyle name="Normal 7 4 2 2 2 2 3 5" xfId="11335" xr:uid="{6CF761E3-E685-41DC-9EBC-3944EDC8493C}"/>
    <cellStyle name="Normal 7 4 2 2 2 2 3 5 2" xfId="21715" xr:uid="{1CFDD384-FC7A-47D7-B5D4-16BCC68B229A}"/>
    <cellStyle name="Normal 7 4 2 2 2 2 3 6" xfId="25311" xr:uid="{9F3E0816-F682-4556-8D03-6E4B80BBE9FD}"/>
    <cellStyle name="Normal 7 4 2 2 2 2 3 7" xfId="14004" xr:uid="{041DE4A5-9581-4AD7-86EF-2AC5CDAF2527}"/>
    <cellStyle name="Normal 7 4 2 2 2 2 4" xfId="3422" xr:uid="{00000000-0005-0000-0000-000022080000}"/>
    <cellStyle name="Normal 7 4 2 2 2 2 4 2" xfId="6476" xr:uid="{365EBB34-4B86-44C8-BE0E-D8AFAE23C9B7}"/>
    <cellStyle name="Normal 7 4 2 2 2 2 4 2 2" xfId="28620" xr:uid="{F169F04B-1425-46B0-A3A8-79CEBB963A8D}"/>
    <cellStyle name="Normal 7 4 2 2 2 2 4 2 3" xfId="16047" xr:uid="{07A9171C-89E2-450F-ADA2-B9F1A2960BE5}"/>
    <cellStyle name="Normal 7 4 2 2 2 2 4 3" xfId="8500" xr:uid="{66256638-9C37-4B9D-9538-6A4FF2DE26F3}"/>
    <cellStyle name="Normal 7 4 2 2 2 2 4 3 2" xfId="18880" xr:uid="{F301AD12-95A0-47D3-8C4A-88CF6DF10456}"/>
    <cellStyle name="Normal 7 4 2 2 2 2 4 4" xfId="11333" xr:uid="{A373D0C9-97CA-4660-AC04-F2A14FE5EDF3}"/>
    <cellStyle name="Normal 7 4 2 2 2 2 4 4 2" xfId="21713" xr:uid="{E45BEC5E-B2B4-4E64-9F12-3723BA308CFD}"/>
    <cellStyle name="Normal 7 4 2 2 2 2 4 5" xfId="23009" xr:uid="{ABD75A91-B6DE-45C8-9DB1-FCA22F3AF19D}"/>
    <cellStyle name="Normal 7 4 2 2 2 2 4 6" xfId="14002" xr:uid="{52D16831-D2D6-47D2-B855-6E6367A2BFF4}"/>
    <cellStyle name="Normal 7 4 2 2 2 2 5" xfId="4249" xr:uid="{4CEA5DAE-F98B-4028-99C5-1EB4F184FF54}"/>
    <cellStyle name="Normal 7 4 2 2 2 2 5 2" xfId="9020" xr:uid="{AE02046C-D4E9-47FB-ABDF-DF8070D58B89}"/>
    <cellStyle name="Normal 7 4 2 2 2 2 5 2 2" xfId="29091" xr:uid="{747F736F-8D93-4752-8732-23EFC4B6BC1B}"/>
    <cellStyle name="Normal 7 4 2 2 2 2 5 2 3" xfId="19400" xr:uid="{0DCBF49C-C2D2-4B80-88DC-08C554BDB373}"/>
    <cellStyle name="Normal 7 4 2 2 2 2 5 3" xfId="11853" xr:uid="{2FBE3C4A-802D-4BB0-9C23-7FAA3E225DC4}"/>
    <cellStyle name="Normal 7 4 2 2 2 2 5 3 2" xfId="22233" xr:uid="{8DFFE79F-12FC-43F4-AA39-83E2599868A4}"/>
    <cellStyle name="Normal 7 4 2 2 2 2 5 4" xfId="23657" xr:uid="{86C4A63B-F4D7-441D-A5D9-FE1BD347C99D}"/>
    <cellStyle name="Normal 7 4 2 2 2 2 5 5" xfId="16567" xr:uid="{29D65DFE-F5A3-4F00-BCF9-7AC14A2AADD5}"/>
    <cellStyle name="Normal 7 4 2 2 2 2 6" xfId="5412" xr:uid="{441167E8-C8C1-4F7C-966C-DE5E26C0616C}"/>
    <cellStyle name="Normal 7 4 2 2 2 2 6 2" xfId="26016" xr:uid="{640D8094-D2FD-4E58-AF9C-0DAB8550FB35}"/>
    <cellStyle name="Normal 7 4 2 2 2 2 6 3" xfId="14709" xr:uid="{C86A33A9-0A95-454A-8E2E-B7E5402BFC74}"/>
    <cellStyle name="Normal 7 4 2 2 2 2 7" xfId="7162" xr:uid="{85B3AEDE-9A0F-4911-81AA-EF0F892ECA8D}"/>
    <cellStyle name="Normal 7 4 2 2 2 2 7 2" xfId="17542" xr:uid="{217D8332-7F9B-4126-B4B6-9921FE1C82CC}"/>
    <cellStyle name="Normal 7 4 2 2 2 2 8" xfId="9995" xr:uid="{8D104A86-C533-4E1B-9BF2-E6B4A17AC7DE}"/>
    <cellStyle name="Normal 7 4 2 2 2 2 8 2" xfId="20375" xr:uid="{F4F8EE0B-21D5-45EB-B477-44448C935CF3}"/>
    <cellStyle name="Normal 7 4 2 2 2 2 9" xfId="23597" xr:uid="{77143F0D-C34D-497E-82D7-9C93806EB824}"/>
    <cellStyle name="Normal 7 4 2 2 2 3" xfId="2821" xr:uid="{00000000-0005-0000-0000-000023080000}"/>
    <cellStyle name="Normal 7 4 2 2 2 3 2" xfId="3425" xr:uid="{00000000-0005-0000-0000-000024080000}"/>
    <cellStyle name="Normal 7 4 2 2 2 3 2 2" xfId="6479" xr:uid="{751BBC07-FC1F-4266-A173-3742C65CAA13}"/>
    <cellStyle name="Normal 7 4 2 2 2 3 2 2 2" xfId="27066" xr:uid="{6A9BE188-2741-4FF0-9C2E-82E96EC7ED63}"/>
    <cellStyle name="Normal 7 4 2 2 2 3 2 2 3" xfId="16050" xr:uid="{5E918990-EAFF-47A3-AE20-759332379613}"/>
    <cellStyle name="Normal 7 4 2 2 2 3 2 3" xfId="8503" xr:uid="{431474CD-4DA2-42AC-8DE9-2EC29FBAC298}"/>
    <cellStyle name="Normal 7 4 2 2 2 3 2 3 2" xfId="18883" xr:uid="{B11B2FFD-2EB7-4AA1-BBE0-FF4D516FDF28}"/>
    <cellStyle name="Normal 7 4 2 2 2 3 2 4" xfId="11336" xr:uid="{5EFF34A0-4386-434F-871E-E005BDD61BC6}"/>
    <cellStyle name="Normal 7 4 2 2 2 3 2 4 2" xfId="21716" xr:uid="{9D95512A-BA48-481E-929B-DBF73959CEF7}"/>
    <cellStyle name="Normal 7 4 2 2 2 3 2 5" xfId="23932" xr:uid="{C57A0D18-3635-448D-A425-BC17FE8EF434}"/>
    <cellStyle name="Normal 7 4 2 2 2 3 2 6" xfId="14005" xr:uid="{73E3BEF1-B1DB-4E4F-B932-496FB082A623}"/>
    <cellStyle name="Normal 7 4 2 2 2 3 3" xfId="4360" xr:uid="{ACFA9AD0-8409-4D8E-A291-B85E88EF8D53}"/>
    <cellStyle name="Normal 7 4 2 2 2 3 3 2" xfId="9131" xr:uid="{473F704A-E7CB-4407-8185-BEB1C2E7F553}"/>
    <cellStyle name="Normal 7 4 2 2 2 3 3 2 2" xfId="29174" xr:uid="{92548F11-FB3C-4417-A085-9463E509CA6B}"/>
    <cellStyle name="Normal 7 4 2 2 2 3 3 2 3" xfId="19511" xr:uid="{A1E6184C-C969-4EC7-A521-5ED4BE1E38AD}"/>
    <cellStyle name="Normal 7 4 2 2 2 3 3 3" xfId="11964" xr:uid="{0CB7AED7-3ED8-4CA6-B9D7-849FC551AD05}"/>
    <cellStyle name="Normal 7 4 2 2 2 3 3 3 2" xfId="22344" xr:uid="{7457421F-D9CE-4E38-8F2A-229727C2EC6D}"/>
    <cellStyle name="Normal 7 4 2 2 2 3 3 4" xfId="24417" xr:uid="{00CFCE18-F01B-4BE7-9DFD-1D0D03B9FCD2}"/>
    <cellStyle name="Normal 7 4 2 2 2 3 3 5" xfId="16678" xr:uid="{15A74BA4-CCF7-48C2-8708-F1C4E0B0B690}"/>
    <cellStyle name="Normal 7 4 2 2 2 3 4" xfId="6036" xr:uid="{B96C9871-83A7-4052-8445-18A546C5FEC1}"/>
    <cellStyle name="Normal 7 4 2 2 2 3 4 2" xfId="28657" xr:uid="{ACB739D5-8B98-4492-B8EF-154EE673C33A}"/>
    <cellStyle name="Normal 7 4 2 2 2 3 4 3" xfId="15490" xr:uid="{505EFCAB-6CC6-4E06-9E7F-8EC4F049CC3B}"/>
    <cellStyle name="Normal 7 4 2 2 2 3 5" xfId="7943" xr:uid="{0AFE0305-CF3F-41C0-B0CE-C64A8A66D827}"/>
    <cellStyle name="Normal 7 4 2 2 2 3 5 2" xfId="18323" xr:uid="{ED70B86F-81DC-45AE-8C41-AED2E1F586B8}"/>
    <cellStyle name="Normal 7 4 2 2 2 3 6" xfId="10776" xr:uid="{8171CDEC-30BE-467C-940E-D81AB8C6E2CB}"/>
    <cellStyle name="Normal 7 4 2 2 2 3 6 2" xfId="21156" xr:uid="{D102A5F4-3C71-4C9A-9CB5-0A04ADFC0743}"/>
    <cellStyle name="Normal 7 4 2 2 2 3 7" xfId="24439" xr:uid="{B4595E0A-868C-440B-96B8-1A86B5746850}"/>
    <cellStyle name="Normal 7 4 2 2 2 3 8" xfId="13291" xr:uid="{462CE7B5-789F-4232-BEBC-ED90A7E02A07}"/>
    <cellStyle name="Normal 7 4 2 2 2 4" xfId="3426" xr:uid="{00000000-0005-0000-0000-000025080000}"/>
    <cellStyle name="Normal 7 4 2 2 2 4 2" xfId="4573" xr:uid="{7E911584-0241-48AA-B8E2-B4838F58EF93}"/>
    <cellStyle name="Normal 7 4 2 2 2 4 2 2" xfId="9344" xr:uid="{1452BFD8-9755-4DAF-85E8-5C8545B85020}"/>
    <cellStyle name="Normal 7 4 2 2 2 4 2 2 2" xfId="19724" xr:uid="{CC2C5E72-894C-4D1F-9601-E93F43823751}"/>
    <cellStyle name="Normal 7 4 2 2 2 4 2 3" xfId="12177" xr:uid="{2A7A4FC3-B834-4CC2-AEC6-FC2B41D252DE}"/>
    <cellStyle name="Normal 7 4 2 2 2 4 2 3 2" xfId="22557" xr:uid="{EAFEFD2C-85AA-4525-A30F-33A3EDEDFC84}"/>
    <cellStyle name="Normal 7 4 2 2 2 4 2 4" xfId="27054" xr:uid="{E18E7140-5060-48E4-805B-2065C05B0A6E}"/>
    <cellStyle name="Normal 7 4 2 2 2 4 2 5" xfId="16891" xr:uid="{4BDF8A7E-5659-4431-9EB1-D9C4F57A625C}"/>
    <cellStyle name="Normal 7 4 2 2 2 4 3" xfId="6480" xr:uid="{2FC4531C-524E-4E99-9F41-216830B5F3FA}"/>
    <cellStyle name="Normal 7 4 2 2 2 4 3 2" xfId="16051" xr:uid="{81BF171A-83BB-42E9-A0EC-8A3CD7F46993}"/>
    <cellStyle name="Normal 7 4 2 2 2 4 4" xfId="8504" xr:uid="{FA954154-0875-42F9-83D1-2EDBF4A71932}"/>
    <cellStyle name="Normal 7 4 2 2 2 4 4 2" xfId="18884" xr:uid="{D704BA3E-FF1E-4DB8-B560-4701177AC587}"/>
    <cellStyle name="Normal 7 4 2 2 2 4 5" xfId="11337" xr:uid="{EC9D3C0F-2FC6-4422-B55F-CB83786AF623}"/>
    <cellStyle name="Normal 7 4 2 2 2 4 5 2" xfId="21717" xr:uid="{68C1A300-A360-413A-B024-41D728334F75}"/>
    <cellStyle name="Normal 7 4 2 2 2 4 6" xfId="25529" xr:uid="{1B5054C0-0BBB-4C59-AE6C-5F82FD104C0A}"/>
    <cellStyle name="Normal 7 4 2 2 2 4 7" xfId="14006" xr:uid="{25153F54-D0C2-4E69-B6AC-118CF42C3125}"/>
    <cellStyle name="Normal 7 4 2 2 2 5" xfId="3421" xr:uid="{00000000-0005-0000-0000-000026080000}"/>
    <cellStyle name="Normal 7 4 2 2 2 5 2" xfId="6475" xr:uid="{69F26A8D-6EA4-4AD9-A05B-8101BD1F3AC8}"/>
    <cellStyle name="Normal 7 4 2 2 2 5 2 2" xfId="27349" xr:uid="{A0732357-EA89-4CC4-BB8E-D3540250B67E}"/>
    <cellStyle name="Normal 7 4 2 2 2 5 2 3" xfId="16046" xr:uid="{FD2BE1D0-20E5-4597-8AC2-2F0B903A77D7}"/>
    <cellStyle name="Normal 7 4 2 2 2 5 3" xfId="8499" xr:uid="{79D07E95-2BF7-4A12-9594-75EC639FE02C}"/>
    <cellStyle name="Normal 7 4 2 2 2 5 3 2" xfId="18879" xr:uid="{7A992CC1-2E56-4D12-8E3B-A010DC535A9C}"/>
    <cellStyle name="Normal 7 4 2 2 2 5 4" xfId="11332" xr:uid="{CD90C17F-5F87-40A6-8701-DD45B6B3477E}"/>
    <cellStyle name="Normal 7 4 2 2 2 5 4 2" xfId="21712" xr:uid="{5E8E6086-DAF4-44DB-8DCD-B517316D4B08}"/>
    <cellStyle name="Normal 7 4 2 2 2 5 5" xfId="25448" xr:uid="{B6305010-B7E6-4630-82C6-A237BE99E17D}"/>
    <cellStyle name="Normal 7 4 2 2 2 5 6" xfId="14001" xr:uid="{E2116394-3E7C-4B6E-B09F-9240F52A11F2}"/>
    <cellStyle name="Normal 7 4 2 2 2 6" xfId="2561" xr:uid="{00000000-0005-0000-0000-000027080000}"/>
    <cellStyle name="Normal 7 4 2 2 2 6 2" xfId="5830" xr:uid="{29EF99E2-33E9-4033-9C15-5658E548A985}"/>
    <cellStyle name="Normal 7 4 2 2 2 6 2 2" xfId="27776" xr:uid="{68DC6E2F-3D57-49C2-ACEC-F9AAE377A6ED}"/>
    <cellStyle name="Normal 7 4 2 2 2 6 2 3" xfId="15232" xr:uid="{6ACAFE22-71B7-40B7-89D9-E0FB4B33B7B2}"/>
    <cellStyle name="Normal 7 4 2 2 2 6 3" xfId="7685" xr:uid="{C1A9B3FD-0C4C-4068-97F1-41A6F6E1EE18}"/>
    <cellStyle name="Normal 7 4 2 2 2 6 3 2" xfId="18065" xr:uid="{0D8F78E0-7F47-41CB-B681-C04C951AFF05}"/>
    <cellStyle name="Normal 7 4 2 2 2 6 4" xfId="10518" xr:uid="{221309B4-F85C-4292-82EC-52589DA9EFC9}"/>
    <cellStyle name="Normal 7 4 2 2 2 6 4 2" xfId="20898" xr:uid="{A169671E-D307-42E9-897E-D7C795292C71}"/>
    <cellStyle name="Normal 7 4 2 2 2 6 5" xfId="23921" xr:uid="{118BA637-206A-45C7-A144-472FDB774D34}"/>
    <cellStyle name="Normal 7 4 2 2 2 6 6" xfId="12948" xr:uid="{9B5E3005-D847-4A39-B865-4AC36EFD2211}"/>
    <cellStyle name="Normal 7 4 2 2 2 7" xfId="2255" xr:uid="{00000000-0005-0000-0000-00001D080000}"/>
    <cellStyle name="Normal 7 4 2 2 2 7 2" xfId="7381" xr:uid="{A5EBBC8A-4805-4A9B-BA14-7CBC58D0B94A}"/>
    <cellStyle name="Normal 7 4 2 2 2 7 2 2" xfId="17761" xr:uid="{CDE19C63-C84D-499C-A704-294050396E7E}"/>
    <cellStyle name="Normal 7 4 2 2 2 7 3" xfId="10214" xr:uid="{EEE9846A-CD04-4A6C-8A2E-8F2E93C33E2E}"/>
    <cellStyle name="Normal 7 4 2 2 2 7 3 2" xfId="20594" xr:uid="{469C99EE-3774-49F4-B9E6-63C1FE617EA8}"/>
    <cellStyle name="Normal 7 4 2 2 2 7 4" xfId="23213" xr:uid="{80D87983-121B-4533-AB2F-EC71820C58D4}"/>
    <cellStyle name="Normal 7 4 2 2 2 7 5" xfId="14928" xr:uid="{B7738474-AD97-410C-97D7-E114AF9835D1}"/>
    <cellStyle name="Normal 7 4 2 2 2 8" xfId="3805" xr:uid="{C06BE601-6E8E-4A23-ABC6-8F4090D579EF}"/>
    <cellStyle name="Normal 7 4 2 2 2 8 2" xfId="8640" xr:uid="{ED98D8F4-215C-4854-9C8C-8FC00A7CA332}"/>
    <cellStyle name="Normal 7 4 2 2 2 8 2 2" xfId="19020" xr:uid="{D30E7302-09BA-48F3-B231-088960639BD7}"/>
    <cellStyle name="Normal 7 4 2 2 2 8 3" xfId="11473" xr:uid="{9B563F5F-436B-453A-A53D-5031617CF4B8}"/>
    <cellStyle name="Normal 7 4 2 2 2 8 3 2" xfId="21853" xr:uid="{AA8431B8-E743-464F-9C6F-FC6E94CD75C1}"/>
    <cellStyle name="Normal 7 4 2 2 2 8 4" xfId="16187" xr:uid="{2CCFB5AC-359E-4515-A89D-75537072F78A}"/>
    <cellStyle name="Normal 7 4 2 2 2 9" xfId="5411" xr:uid="{2355B753-38F0-4078-B7EB-D469F37F6941}"/>
    <cellStyle name="Normal 7 4 2 2 2 9 2" xfId="14708" xr:uid="{9D6CCB3C-B122-4CB8-81F0-1094DB384043}"/>
    <cellStyle name="Normal 7 4 2 2 3" xfId="1396" xr:uid="{00000000-0005-0000-0000-00004B070000}"/>
    <cellStyle name="Normal 7 4 2 2 3 10" xfId="9996" xr:uid="{5A9B2C81-54B8-452F-8F8F-F6172776B0DD}"/>
    <cellStyle name="Normal 7 4 2 2 3 10 2" xfId="20376" xr:uid="{272E0C47-6312-4C18-8087-F58E67B999E8}"/>
    <cellStyle name="Normal 7 4 2 2 3 11" xfId="23417" xr:uid="{EF93F634-64F0-4801-8009-65803AD2F6F6}"/>
    <cellStyle name="Normal 7 4 2 2 3 12" xfId="12627" xr:uid="{F4F620AB-BDE0-491C-A958-483F4B9217CD}"/>
    <cellStyle name="Normal 7 4 2 2 3 2" xfId="2823" xr:uid="{00000000-0005-0000-0000-000029080000}"/>
    <cellStyle name="Normal 7 4 2 2 3 2 2" xfId="3428" xr:uid="{00000000-0005-0000-0000-00002A080000}"/>
    <cellStyle name="Normal 7 4 2 2 3 2 2 2" xfId="6482" xr:uid="{A6713F29-DF43-4476-8040-A1B679734DF4}"/>
    <cellStyle name="Normal 7 4 2 2 3 2 2 2 2" xfId="27564" xr:uid="{BD817701-15C7-4FA8-A681-D7E444A6CF06}"/>
    <cellStyle name="Normal 7 4 2 2 3 2 2 2 3" xfId="16053" xr:uid="{2127FE21-5172-47CE-A5C5-06F26AEE7F0C}"/>
    <cellStyle name="Normal 7 4 2 2 3 2 2 3" xfId="8506" xr:uid="{AAEBE416-2D34-4D93-B5A1-D016C1EEE794}"/>
    <cellStyle name="Normal 7 4 2 2 3 2 2 3 2" xfId="18886" xr:uid="{C6B85F41-2AC5-421C-B6D3-1FA9153B6167}"/>
    <cellStyle name="Normal 7 4 2 2 3 2 2 4" xfId="11339" xr:uid="{0AC66F81-689E-403F-91F1-D626B2712D79}"/>
    <cellStyle name="Normal 7 4 2 2 3 2 2 4 2" xfId="21719" xr:uid="{7063A65A-6731-4C67-AD6E-5810ED16A8DC}"/>
    <cellStyle name="Normal 7 4 2 2 3 2 2 5" xfId="23712" xr:uid="{65CC995D-D2B4-4080-8660-B3E5D6BE333E}"/>
    <cellStyle name="Normal 7 4 2 2 3 2 2 6" xfId="14008" xr:uid="{E4D5CF5D-9322-413D-9900-8FB9F33D2D09}"/>
    <cellStyle name="Normal 7 4 2 2 3 2 3" xfId="4362" xr:uid="{30083B50-655D-432F-A489-CF466DF1233B}"/>
    <cellStyle name="Normal 7 4 2 2 3 2 3 2" xfId="9133" xr:uid="{703B93D3-B8EB-4365-850A-C35CD90CAA5C}"/>
    <cellStyle name="Normal 7 4 2 2 3 2 3 2 2" xfId="29176" xr:uid="{290FDF88-8899-42B6-B214-55C5994F08B1}"/>
    <cellStyle name="Normal 7 4 2 2 3 2 3 2 3" xfId="19513" xr:uid="{CBBF34DB-388E-4EE0-8BB9-F2C19E3FA127}"/>
    <cellStyle name="Normal 7 4 2 2 3 2 3 3" xfId="11966" xr:uid="{12042743-E2DB-4EB3-8857-9EFB8C83F3C7}"/>
    <cellStyle name="Normal 7 4 2 2 3 2 3 3 2" xfId="22346" xr:uid="{8BA8EABC-E430-40D6-8C8D-E58989733B0B}"/>
    <cellStyle name="Normal 7 4 2 2 3 2 3 4" xfId="23566" xr:uid="{4213CC80-EA2C-4779-BCEF-8F4C4148B347}"/>
    <cellStyle name="Normal 7 4 2 2 3 2 3 5" xfId="16680" xr:uid="{F6DCD515-7737-4905-881D-C2027CF92F34}"/>
    <cellStyle name="Normal 7 4 2 2 3 2 4" xfId="6038" xr:uid="{8E80E5D4-1C58-4FF9-A7B1-7D6A0FD516DB}"/>
    <cellStyle name="Normal 7 4 2 2 3 2 4 2" xfId="27984" xr:uid="{2F3415E5-A939-43D6-85F3-14522630F9A7}"/>
    <cellStyle name="Normal 7 4 2 2 3 2 4 3" xfId="15492" xr:uid="{A1C27591-4548-4CE6-AD20-E04609B14B8A}"/>
    <cellStyle name="Normal 7 4 2 2 3 2 5" xfId="7945" xr:uid="{DE92313A-E0E9-4F3D-B7DD-8444C18CDCE9}"/>
    <cellStyle name="Normal 7 4 2 2 3 2 5 2" xfId="18325" xr:uid="{B2F22FEE-0C06-46A4-B925-0857560DBFD9}"/>
    <cellStyle name="Normal 7 4 2 2 3 2 6" xfId="10778" xr:uid="{CD1B608E-6C5A-431D-9416-1B26ED6C560C}"/>
    <cellStyle name="Normal 7 4 2 2 3 2 6 2" xfId="21158" xr:uid="{450140B4-0E01-4E0D-B982-C89A2EDEAA49}"/>
    <cellStyle name="Normal 7 4 2 2 3 2 7" xfId="25055" xr:uid="{EDBBF258-F243-4C65-9EF4-584622AF04AD}"/>
    <cellStyle name="Normal 7 4 2 2 3 2 8" xfId="13293" xr:uid="{B87B94FD-A80A-4C21-92F3-6CF851190746}"/>
    <cellStyle name="Normal 7 4 2 2 3 3" xfId="3429" xr:uid="{00000000-0005-0000-0000-00002B080000}"/>
    <cellStyle name="Normal 7 4 2 2 3 3 2" xfId="4574" xr:uid="{DF868D83-B479-41C7-BBF9-4DEC8D2ADE13}"/>
    <cellStyle name="Normal 7 4 2 2 3 3 2 2" xfId="9345" xr:uid="{EE5F999E-67FD-4448-80AC-1B1AAE322601}"/>
    <cellStyle name="Normal 7 4 2 2 3 3 2 2 2" xfId="29317" xr:uid="{E08D3D1E-337C-4329-801C-9A94A6342583}"/>
    <cellStyle name="Normal 7 4 2 2 3 3 2 2 3" xfId="19725" xr:uid="{5B5A4B99-454D-4546-BB5B-28DDC77971D3}"/>
    <cellStyle name="Normal 7 4 2 2 3 3 2 3" xfId="12178" xr:uid="{DC9A6113-08A3-4C8E-B76F-82FAB69C23C4}"/>
    <cellStyle name="Normal 7 4 2 2 3 3 2 3 2" xfId="22558" xr:uid="{1F11548D-FE78-41C2-B7B6-50586DEB291E}"/>
    <cellStyle name="Normal 7 4 2 2 3 3 2 4" xfId="23903" xr:uid="{10B4EE47-E4B6-4C9F-8F9B-E813072D0750}"/>
    <cellStyle name="Normal 7 4 2 2 3 3 2 5" xfId="16892" xr:uid="{560846C8-E1DE-46FA-84D5-6E0A1E87E781}"/>
    <cellStyle name="Normal 7 4 2 2 3 3 3" xfId="6483" xr:uid="{E644DBE3-541B-40C8-92B4-979B48CAF419}"/>
    <cellStyle name="Normal 7 4 2 2 3 3 3 2" xfId="26758" xr:uid="{EF29B157-3F28-427A-9A60-427013D02E7B}"/>
    <cellStyle name="Normal 7 4 2 2 3 3 3 3" xfId="16054" xr:uid="{1FE06237-B8EF-4B4A-87DF-8D30256DE294}"/>
    <cellStyle name="Normal 7 4 2 2 3 3 4" xfId="8507" xr:uid="{131BA1FF-2F34-4CAB-9FAF-FFD263B8D5CF}"/>
    <cellStyle name="Normal 7 4 2 2 3 3 4 2" xfId="18887" xr:uid="{5DD33F91-AF1E-4728-9FD2-0619C4D30824}"/>
    <cellStyle name="Normal 7 4 2 2 3 3 5" xfId="11340" xr:uid="{F2118075-934A-4B2D-9D52-8849DE4DFAC5}"/>
    <cellStyle name="Normal 7 4 2 2 3 3 5 2" xfId="21720" xr:uid="{65AD0D76-46D5-49A7-96BA-698378B9A6D9}"/>
    <cellStyle name="Normal 7 4 2 2 3 3 6" xfId="25450" xr:uid="{19931D9B-BC78-4DC3-9C5D-8AB011A869F4}"/>
    <cellStyle name="Normal 7 4 2 2 3 3 7" xfId="14009" xr:uid="{30436FE3-E892-4A3C-9AAF-5127EB420200}"/>
    <cellStyle name="Normal 7 4 2 2 3 4" xfId="3427" xr:uid="{00000000-0005-0000-0000-00002C080000}"/>
    <cellStyle name="Normal 7 4 2 2 3 4 2" xfId="6481" xr:uid="{0145A01A-8C0D-4942-9FE8-22F0171AF744}"/>
    <cellStyle name="Normal 7 4 2 2 3 4 2 2" xfId="27844" xr:uid="{3410E0E1-AE14-45A2-889A-52221ACFC69D}"/>
    <cellStyle name="Normal 7 4 2 2 3 4 2 3" xfId="16052" xr:uid="{A52495A6-5AA9-4E9E-BDF0-EFF8276F89F3}"/>
    <cellStyle name="Normal 7 4 2 2 3 4 3" xfId="8505" xr:uid="{56280F35-4E24-439D-840E-B4707D391AB0}"/>
    <cellStyle name="Normal 7 4 2 2 3 4 3 2" xfId="18885" xr:uid="{7D4D6F9E-9B54-49DA-A1EA-598AAF4A23C1}"/>
    <cellStyle name="Normal 7 4 2 2 3 4 4" xfId="11338" xr:uid="{D82DF37B-D578-41D8-8329-6A00A5FAE09B}"/>
    <cellStyle name="Normal 7 4 2 2 3 4 4 2" xfId="21718" xr:uid="{0C655F18-F268-41BB-B435-AE9C8265B927}"/>
    <cellStyle name="Normal 7 4 2 2 3 4 5" xfId="24067" xr:uid="{6F5EA0A9-2A0F-402E-AC19-145AD149419F}"/>
    <cellStyle name="Normal 7 4 2 2 3 4 6" xfId="14007" xr:uid="{7C98B0AC-F8F6-48AF-8D84-5BC1B3825922}"/>
    <cellStyle name="Normal 7 4 2 2 3 5" xfId="2604" xr:uid="{00000000-0005-0000-0000-00002D080000}"/>
    <cellStyle name="Normal 7 4 2 2 3 5 2" xfId="5868" xr:uid="{9B980913-7909-488A-A96A-307B69F95091}"/>
    <cellStyle name="Normal 7 4 2 2 3 5 2 2" xfId="26064" xr:uid="{F8FEBCFA-722C-4CE6-B57A-9C376528233E}"/>
    <cellStyle name="Normal 7 4 2 2 3 5 2 3" xfId="15275" xr:uid="{7959C7C0-617C-4C49-847E-D4CE00F20B44}"/>
    <cellStyle name="Normal 7 4 2 2 3 5 3" xfId="7728" xr:uid="{AA5525FD-ABD2-4936-B2C9-A3EA766D674A}"/>
    <cellStyle name="Normal 7 4 2 2 3 5 3 2" xfId="18108" xr:uid="{20327EAC-25A8-4D66-99C1-C5B6B9320D74}"/>
    <cellStyle name="Normal 7 4 2 2 3 5 4" xfId="10561" xr:uid="{FBAAF576-CC6E-4A56-BE24-05C54B2B0106}"/>
    <cellStyle name="Normal 7 4 2 2 3 5 4 2" xfId="20941" xr:uid="{F781C4F9-E94B-4941-95EA-98CAAB8B43DF}"/>
    <cellStyle name="Normal 7 4 2 2 3 5 5" xfId="24933" xr:uid="{37FFB7F8-A60D-44E6-9594-5221A65F1DD6}"/>
    <cellStyle name="Normal 7 4 2 2 3 5 6" xfId="12991" xr:uid="{1B9030B5-E6E5-487A-B343-DEDBFDAA41E5}"/>
    <cellStyle name="Normal 7 4 2 2 3 6" xfId="2394" xr:uid="{00000000-0005-0000-0000-000028080000}"/>
    <cellStyle name="Normal 7 4 2 2 3 6 2" xfId="7520" xr:uid="{5DE4D045-B16F-40E7-A2C9-09EAD26E002E}"/>
    <cellStyle name="Normal 7 4 2 2 3 6 2 2" xfId="17900" xr:uid="{8E32F77A-B3A8-4D1C-A761-C9EC20219E4A}"/>
    <cellStyle name="Normal 7 4 2 2 3 6 3" xfId="10353" xr:uid="{B4AA0635-3228-4837-852E-7E65F4CD2EE9}"/>
    <cellStyle name="Normal 7 4 2 2 3 6 3 2" xfId="20733" xr:uid="{3C551813-CA7E-44BF-AA87-3BEE9180A3FA}"/>
    <cellStyle name="Normal 7 4 2 2 3 6 4" xfId="25117" xr:uid="{F9AA9969-2FC7-478B-A171-64D56D51EFB0}"/>
    <cellStyle name="Normal 7 4 2 2 3 6 5" xfId="15067" xr:uid="{E6CD36DB-B9D7-430B-A8D6-9ED3605181F6}"/>
    <cellStyle name="Normal 7 4 2 2 3 7" xfId="4098" xr:uid="{84B31C01-A54F-4449-BFB1-7622A40FD18D}"/>
    <cellStyle name="Normal 7 4 2 2 3 7 2" xfId="8871" xr:uid="{B5A4DAD8-1C92-4A7D-9E26-C3C3B3CEA1D9}"/>
    <cellStyle name="Normal 7 4 2 2 3 7 2 2" xfId="19251" xr:uid="{A5C368C7-1931-4781-84D1-53CC9C081BF4}"/>
    <cellStyle name="Normal 7 4 2 2 3 7 3" xfId="11704" xr:uid="{E8EE0E5B-E995-465C-ACFE-0CD6E5F87805}"/>
    <cellStyle name="Normal 7 4 2 2 3 7 3 2" xfId="22084" xr:uid="{82B95611-9FE1-4F48-AC51-E361B86E0326}"/>
    <cellStyle name="Normal 7 4 2 2 3 7 4" xfId="16418" xr:uid="{8FC2B307-1BAE-4FFC-B76C-D8E2F45EAFFA}"/>
    <cellStyle name="Normal 7 4 2 2 3 8" xfId="5413" xr:uid="{81B71814-46F5-410E-98DE-E01ABE410EC1}"/>
    <cellStyle name="Normal 7 4 2 2 3 8 2" xfId="14710" xr:uid="{0E5E79B4-AABA-40D1-93D0-96EC3DF21040}"/>
    <cellStyle name="Normal 7 4 2 2 3 9" xfId="7163" xr:uid="{8E7A57FE-91E2-4C45-90E3-D3EA47C763DD}"/>
    <cellStyle name="Normal 7 4 2 2 3 9 2" xfId="17543" xr:uid="{6315F027-416A-4259-8AB1-F01E008A2841}"/>
    <cellStyle name="Normal 7 4 2 2 4" xfId="1397" xr:uid="{00000000-0005-0000-0000-00004C070000}"/>
    <cellStyle name="Normal 7 4 2 2 4 2" xfId="3430" xr:uid="{00000000-0005-0000-0000-00002F080000}"/>
    <cellStyle name="Normal 7 4 2 2 4 2 2" xfId="6484" xr:uid="{DE854B9F-C7C3-4C98-AB57-A65A52D2292B}"/>
    <cellStyle name="Normal 7 4 2 2 4 2 2 2" xfId="26211" xr:uid="{DBFCD840-845A-4E84-9B73-86D0152B4E16}"/>
    <cellStyle name="Normal 7 4 2 2 4 2 2 3" xfId="16055" xr:uid="{A03A2A70-9C9C-4120-A79C-63172CE1B671}"/>
    <cellStyle name="Normal 7 4 2 2 4 2 3" xfId="8508" xr:uid="{C3E4B5E2-5EC1-48B1-87D3-4CD766EE9313}"/>
    <cellStyle name="Normal 7 4 2 2 4 2 3 2" xfId="18888" xr:uid="{7113B987-0C1C-4905-91A9-0380A806233F}"/>
    <cellStyle name="Normal 7 4 2 2 4 2 4" xfId="11341" xr:uid="{E324CF82-4DF2-4155-96CE-89F1E366D390}"/>
    <cellStyle name="Normal 7 4 2 2 4 2 4 2" xfId="21721" xr:uid="{2363E80A-D10F-4807-8ED4-1C6C39B1E359}"/>
    <cellStyle name="Normal 7 4 2 2 4 2 5" xfId="25582" xr:uid="{E1E348D3-57BD-4DD6-9AB5-EB901E0FAB6C}"/>
    <cellStyle name="Normal 7 4 2 2 4 2 6" xfId="14010" xr:uid="{0DA4CF78-0F83-4406-A67A-CF9DE8F73E01}"/>
    <cellStyle name="Normal 7 4 2 2 4 3" xfId="2820" xr:uid="{00000000-0005-0000-0000-000030080000}"/>
    <cellStyle name="Normal 7 4 2 2 4 3 2" xfId="6035" xr:uid="{24275F97-422E-4BB1-91DF-37D0F599D8FB}"/>
    <cellStyle name="Normal 7 4 2 2 4 3 2 2" xfId="27539" xr:uid="{F6968377-A792-4BAA-8DEF-25671046BD29}"/>
    <cellStyle name="Normal 7 4 2 2 4 3 2 3" xfId="15489" xr:uid="{06849532-8AD2-4245-B3BA-0A39C89CAE1C}"/>
    <cellStyle name="Normal 7 4 2 2 4 3 3" xfId="7942" xr:uid="{15C81E93-7640-4B2D-9DE8-A36ECEE0310C}"/>
    <cellStyle name="Normal 7 4 2 2 4 3 3 2" xfId="18322" xr:uid="{99A9ACD3-9FDE-4DAB-8425-0B5051A27DBE}"/>
    <cellStyle name="Normal 7 4 2 2 4 3 4" xfId="10775" xr:uid="{4A543769-6BA3-41B0-B877-B40BFFE14845}"/>
    <cellStyle name="Normal 7 4 2 2 4 3 4 2" xfId="21155" xr:uid="{DD5E8543-D42A-4F51-AA02-9BA778198B7C}"/>
    <cellStyle name="Normal 7 4 2 2 4 3 5" xfId="25023" xr:uid="{27C6B879-2A9B-4C8D-BA52-667BE9BBFD24}"/>
    <cellStyle name="Normal 7 4 2 2 4 3 6" xfId="13290" xr:uid="{3F1C9EFF-1EE5-468D-98E4-2A027A15C17F}"/>
    <cellStyle name="Normal 7 4 2 2 4 4" xfId="4214" xr:uid="{AF788927-74F5-452F-99D4-A4013529F547}"/>
    <cellStyle name="Normal 7 4 2 2 4 4 2" xfId="8985" xr:uid="{B0EBA951-AD08-4382-8B05-A2DD518631AB}"/>
    <cellStyle name="Normal 7 4 2 2 4 4 2 2" xfId="19365" xr:uid="{D7301CE1-D93C-4CD9-A072-15625D17B8F2}"/>
    <cellStyle name="Normal 7 4 2 2 4 4 3" xfId="11818" xr:uid="{D12483FF-D19F-4649-82D2-9B54E11F3A5E}"/>
    <cellStyle name="Normal 7 4 2 2 4 4 3 2" xfId="22198" xr:uid="{2C2FABCD-4C85-4A66-B964-3063584DC531}"/>
    <cellStyle name="Normal 7 4 2 2 4 4 4" xfId="23218" xr:uid="{FFDB1CA5-507F-4DAB-A0B9-501CABACAD1B}"/>
    <cellStyle name="Normal 7 4 2 2 4 4 5" xfId="16532" xr:uid="{BB82FAA5-5C46-4744-8BAC-0FF1BD15A412}"/>
    <cellStyle name="Normal 7 4 2 2 4 5" xfId="5414" xr:uid="{A32B5EEA-BC34-40B9-95D1-4302E6D87236}"/>
    <cellStyle name="Normal 7 4 2 2 4 5 2" xfId="14711" xr:uid="{9F8BB946-6348-4420-9392-37B627CEE59A}"/>
    <cellStyle name="Normal 7 4 2 2 4 6" xfId="7164" xr:uid="{DAEC77F3-1C8C-4B74-98CD-5F3CF2656F7A}"/>
    <cellStyle name="Normal 7 4 2 2 4 6 2" xfId="17544" xr:uid="{C5F6AB9A-C603-467E-A82C-1D4F7268A796}"/>
    <cellStyle name="Normal 7 4 2 2 4 7" xfId="9997" xr:uid="{7B4F8D55-E74C-4B87-85DF-E6E0103E8E29}"/>
    <cellStyle name="Normal 7 4 2 2 4 7 2" xfId="20377" xr:uid="{80880717-1857-4E6D-AAA6-489A85F61717}"/>
    <cellStyle name="Normal 7 4 2 2 4 8" xfId="22730" xr:uid="{467A0ED2-EC90-473C-98DC-8255A53B9A0D}"/>
    <cellStyle name="Normal 7 4 2 2 4 9" xfId="12785" xr:uid="{B8EB3723-98B9-4927-8220-58823A7A3EA0}"/>
    <cellStyle name="Normal 7 4 2 2 5" xfId="3431" xr:uid="{00000000-0005-0000-0000-000031080000}"/>
    <cellStyle name="Normal 7 4 2 2 5 2" xfId="4575" xr:uid="{78168C4A-73C4-480C-89BC-17406287FD18}"/>
    <cellStyle name="Normal 7 4 2 2 5 2 2" xfId="9346" xr:uid="{9A97ED38-B380-4A83-8B19-F1B614E449DD}"/>
    <cellStyle name="Normal 7 4 2 2 5 2 2 2" xfId="29318" xr:uid="{5003FBDD-1731-48B2-8AD5-7F21002AA236}"/>
    <cellStyle name="Normal 7 4 2 2 5 2 2 3" xfId="19726" xr:uid="{3BD19DB3-E67B-4479-98D3-B893BEFF38DC}"/>
    <cellStyle name="Normal 7 4 2 2 5 2 3" xfId="12179" xr:uid="{43C039E7-7DFE-49E4-AE7F-5826F816AEB2}"/>
    <cellStyle name="Normal 7 4 2 2 5 2 3 2" xfId="22559" xr:uid="{096BA791-6996-4584-84AA-D9CBE0015F90}"/>
    <cellStyle name="Normal 7 4 2 2 5 2 4" xfId="24723" xr:uid="{DD6C1391-E73C-4931-8157-1A3511B235BB}"/>
    <cellStyle name="Normal 7 4 2 2 5 2 5" xfId="16893" xr:uid="{D3DA5277-97A8-4766-BC4F-4591FF1ACF9D}"/>
    <cellStyle name="Normal 7 4 2 2 5 3" xfId="6485" xr:uid="{D2CECFD3-E3E1-45D4-B8D5-C698C07FAC0C}"/>
    <cellStyle name="Normal 7 4 2 2 5 3 2" xfId="27892" xr:uid="{8B952244-3AE7-4AC9-B92D-1F402A016B3F}"/>
    <cellStyle name="Normal 7 4 2 2 5 3 3" xfId="16056" xr:uid="{84468F57-E048-4D2F-9D4D-9B0384BCA31B}"/>
    <cellStyle name="Normal 7 4 2 2 5 4" xfId="8509" xr:uid="{1050905F-D263-49CF-BF7D-503786B0BF0B}"/>
    <cellStyle name="Normal 7 4 2 2 5 4 2" xfId="18889" xr:uid="{AC6EDFB1-A6BB-42AB-B4C0-8FBAC5FED5F5}"/>
    <cellStyle name="Normal 7 4 2 2 5 5" xfId="11342" xr:uid="{91EA5473-DB12-4F7C-8707-EE41C8752789}"/>
    <cellStyle name="Normal 7 4 2 2 5 5 2" xfId="21722" xr:uid="{C27FBEAE-9812-4C1F-BCEB-9EB6BFBFF436}"/>
    <cellStyle name="Normal 7 4 2 2 5 6" xfId="24658" xr:uid="{55DEF902-AC61-48A3-9936-6030E825129F}"/>
    <cellStyle name="Normal 7 4 2 2 5 7" xfId="14011" xr:uid="{4A793EBF-9B30-41E3-90F2-E8F159926CFF}"/>
    <cellStyle name="Normal 7 4 2 2 6" xfId="2987" xr:uid="{00000000-0005-0000-0000-000032080000}"/>
    <cellStyle name="Normal 7 4 2 2 6 2" xfId="6136" xr:uid="{885CA862-FE87-40D5-ADAC-98BB7D68F214}"/>
    <cellStyle name="Normal 7 4 2 2 6 2 2" xfId="27497" xr:uid="{49ACB948-396A-49AA-A870-7044B3EA911B}"/>
    <cellStyle name="Normal 7 4 2 2 6 2 3" xfId="15614" xr:uid="{D202C4EE-4D65-4753-BFC1-FBE788747F3B}"/>
    <cellStyle name="Normal 7 4 2 2 6 3" xfId="8067" xr:uid="{0833C992-0921-49C4-A389-00BC17432EBA}"/>
    <cellStyle name="Normal 7 4 2 2 6 3 2" xfId="18447" xr:uid="{9F9D0E9F-93E3-45FC-A672-4611CF490A61}"/>
    <cellStyle name="Normal 7 4 2 2 6 4" xfId="10900" xr:uid="{8C3220A2-8012-4D07-8A6D-9380A4412557}"/>
    <cellStyle name="Normal 7 4 2 2 6 4 2" xfId="21280" xr:uid="{AFC20936-6F30-4750-9EFA-29108B1E674E}"/>
    <cellStyle name="Normal 7 4 2 2 6 5" xfId="23468" xr:uid="{B5523BE2-1C84-426B-9C30-1F58411441F7}"/>
    <cellStyle name="Normal 7 4 2 2 6 6" xfId="13483" xr:uid="{0CE8DA17-6CAF-48C4-B2FB-797ADB368D48}"/>
    <cellStyle name="Normal 7 4 2 2 7" xfId="2501" xr:uid="{00000000-0005-0000-0000-000033080000}"/>
    <cellStyle name="Normal 7 4 2 2 7 2" xfId="5781" xr:uid="{46C9377F-DD9E-44D5-8F35-C6BE65A25261}"/>
    <cellStyle name="Normal 7 4 2 2 7 2 2" xfId="25869" xr:uid="{72470397-EAC5-47B9-B3E6-E56D2566D9C7}"/>
    <cellStyle name="Normal 7 4 2 2 7 2 3" xfId="15172" xr:uid="{FCED73FE-439C-4FA6-9E9D-25114E9837FD}"/>
    <cellStyle name="Normal 7 4 2 2 7 3" xfId="7625" xr:uid="{E1DFBAD9-539B-4F59-92DF-03573E5E2357}"/>
    <cellStyle name="Normal 7 4 2 2 7 3 2" xfId="18005" xr:uid="{F14037E4-6CBB-464A-B082-F6994BEBFE73}"/>
    <cellStyle name="Normal 7 4 2 2 7 4" xfId="10458" xr:uid="{5C931ABC-546B-4A56-8B6E-95BF9B3E6AFE}"/>
    <cellStyle name="Normal 7 4 2 2 7 4 2" xfId="20838" xr:uid="{BC1A531E-9CA5-48AA-9694-781BE8B092DC}"/>
    <cellStyle name="Normal 7 4 2 2 7 5" xfId="22859" xr:uid="{15607B7D-18B4-4FBC-85CD-EB9D6D36980A}"/>
    <cellStyle name="Normal 7 4 2 2 7 6" xfId="12888" xr:uid="{367BFB58-CAD3-4BEE-B092-49B682FDD40F}"/>
    <cellStyle name="Normal 7 4 2 2 8" xfId="2195" xr:uid="{00000000-0005-0000-0000-00001C080000}"/>
    <cellStyle name="Normal 7 4 2 2 8 2" xfId="7321" xr:uid="{64345797-C159-489C-B9AB-E90EFDDCC77B}"/>
    <cellStyle name="Normal 7 4 2 2 8 2 2" xfId="17701" xr:uid="{83898018-8C4E-49CD-AB1F-68F2D2107E22}"/>
    <cellStyle name="Normal 7 4 2 2 8 3" xfId="10154" xr:uid="{AEE4DB54-113D-496D-A6BA-21276E3D7174}"/>
    <cellStyle name="Normal 7 4 2 2 8 3 2" xfId="20534" xr:uid="{E20F4350-BDB8-4826-B5DD-03E6AAC176D1}"/>
    <cellStyle name="Normal 7 4 2 2 8 4" xfId="24476" xr:uid="{6748E8E5-C49F-4643-B884-0DF9EA494750}"/>
    <cellStyle name="Normal 7 4 2 2 8 5" xfId="14868" xr:uid="{2F78EB13-F436-4C1B-AB68-EA67F7FD673A}"/>
    <cellStyle name="Normal 7 4 2 2 9" xfId="4062" xr:uid="{B46ABEFD-6A47-473A-8BDD-11556DF654C9}"/>
    <cellStyle name="Normal 7 4 2 2 9 2" xfId="8841" xr:uid="{6A88DBD8-B30B-495C-9794-291636DE9245}"/>
    <cellStyle name="Normal 7 4 2 2 9 2 2" xfId="19221" xr:uid="{56DD4781-EC25-48C9-8956-143684A094E4}"/>
    <cellStyle name="Normal 7 4 2 2 9 3" xfId="11674" xr:uid="{96E2148F-38BA-4368-9C18-4583791661D9}"/>
    <cellStyle name="Normal 7 4 2 2 9 3 2" xfId="22054" xr:uid="{56527C18-0767-4D85-8767-7287DF8BF451}"/>
    <cellStyle name="Normal 7 4 2 2 9 4" xfId="16388" xr:uid="{E56B323C-EBC0-46DD-A85E-3742D3AE952D}"/>
    <cellStyle name="Normal 7 4 2 3" xfId="1398" xr:uid="{00000000-0005-0000-0000-00004D070000}"/>
    <cellStyle name="Normal 7 4 2 3 10" xfId="5415" xr:uid="{8C8B1CD1-B6A5-467A-AF9D-289D82C2FFFB}"/>
    <cellStyle name="Normal 7 4 2 3 10 2" xfId="14712" xr:uid="{21D404C2-C36B-4169-9640-42A10BE97DDF}"/>
    <cellStyle name="Normal 7 4 2 3 11" xfId="7165" xr:uid="{F92BC005-23EB-41B2-B765-2A0FE05AC736}"/>
    <cellStyle name="Normal 7 4 2 3 11 2" xfId="17545" xr:uid="{65E3839C-1678-4AEC-8D8C-51D5A32A56E8}"/>
    <cellStyle name="Normal 7 4 2 3 12" xfId="9998" xr:uid="{0EC2392F-3625-4F96-9DAB-9E858D9CC39D}"/>
    <cellStyle name="Normal 7 4 2 3 12 2" xfId="20378" xr:uid="{5E763089-B5F7-403B-A0B8-4A022F793850}"/>
    <cellStyle name="Normal 7 4 2 3 13" xfId="25306" xr:uid="{EF046668-5702-44D2-A5A8-4FA36487B8F4}"/>
    <cellStyle name="Normal 7 4 2 3 14" xfId="12463" xr:uid="{926B9C07-A69D-46C1-8504-A0DB3191A336}"/>
    <cellStyle name="Normal 7 4 2 3 2" xfId="1399" xr:uid="{00000000-0005-0000-0000-00004E070000}"/>
    <cellStyle name="Normal 7 4 2 3 2 10" xfId="9999" xr:uid="{5588C031-AFDD-4BE2-9229-BC3BD3EBC009}"/>
    <cellStyle name="Normal 7 4 2 3 2 10 2" xfId="20379" xr:uid="{F217E0CF-C98E-4E1A-8A60-62A17BF0C8CD}"/>
    <cellStyle name="Normal 7 4 2 3 2 11" xfId="23984" xr:uid="{01B31655-4E45-48D9-9082-25E466419FA4}"/>
    <cellStyle name="Normal 7 4 2 3 2 12" xfId="12628" xr:uid="{E49CE596-0D0E-40CB-BEE2-1F84B8F33F28}"/>
    <cellStyle name="Normal 7 4 2 3 2 2" xfId="1400" xr:uid="{00000000-0005-0000-0000-00004F070000}"/>
    <cellStyle name="Normal 7 4 2 3 2 2 2" xfId="3433" xr:uid="{00000000-0005-0000-0000-000037080000}"/>
    <cellStyle name="Normal 7 4 2 3 2 2 2 2" xfId="6487" xr:uid="{B5711F0C-69AE-405C-82A4-C50BB7635633}"/>
    <cellStyle name="Normal 7 4 2 3 2 2 2 2 2" xfId="26504" xr:uid="{4F476C45-06B1-4A1C-8FBE-97090F2C0ADB}"/>
    <cellStyle name="Normal 7 4 2 3 2 2 2 2 3" xfId="26717" xr:uid="{A1CC0F1C-2CDE-4CEF-A835-41421DF29779}"/>
    <cellStyle name="Normal 7 4 2 3 2 2 2 2 4" xfId="16058" xr:uid="{1D09D644-9147-4F27-BED0-6864D311252F}"/>
    <cellStyle name="Normal 7 4 2 3 2 2 2 3" xfId="8511" xr:uid="{1C1CC2A1-1791-44D2-9246-28DEAE3821D5}"/>
    <cellStyle name="Normal 7 4 2 3 2 2 2 3 2" xfId="28934" xr:uid="{F1D6C972-A649-4FD9-B89B-CBDEF201CAB7}"/>
    <cellStyle name="Normal 7 4 2 3 2 2 2 3 3" xfId="18891" xr:uid="{5C5434A2-6896-4D07-B9E7-D8D82C5C623A}"/>
    <cellStyle name="Normal 7 4 2 3 2 2 2 4" xfId="11344" xr:uid="{FDAF0EA0-01A3-4844-8556-E87D3F1E5ACD}"/>
    <cellStyle name="Normal 7 4 2 3 2 2 2 4 2" xfId="21724" xr:uid="{9C519726-F498-488E-8980-E268B30F4178}"/>
    <cellStyle name="Normal 7 4 2 3 2 2 2 5" xfId="22685" xr:uid="{87F2C3F5-A3D9-46E5-9054-DB46D45E0E43}"/>
    <cellStyle name="Normal 7 4 2 3 2 2 2 6" xfId="14013" xr:uid="{2443BE42-3CF5-49B0-A3F3-FF7D45A9F30F}"/>
    <cellStyle name="Normal 7 4 2 3 2 2 3" xfId="4364" xr:uid="{94ED94A1-9A2F-43F9-AD2A-2B7E741A6D11}"/>
    <cellStyle name="Normal 7 4 2 3 2 2 3 2" xfId="9135" xr:uid="{9D0221DB-8492-4F03-9F62-C2E33F5D3E44}"/>
    <cellStyle name="Normal 7 4 2 3 2 2 3 2 2" xfId="29178" xr:uid="{73FD9858-82EC-48B7-BFC1-460341C59EFC}"/>
    <cellStyle name="Normal 7 4 2 3 2 2 3 2 3" xfId="19515" xr:uid="{611FEC59-E05B-4872-AAB2-BA060EE4B03C}"/>
    <cellStyle name="Normal 7 4 2 3 2 2 3 3" xfId="11968" xr:uid="{EB953968-C471-4F4C-BB25-E40106971C45}"/>
    <cellStyle name="Normal 7 4 2 3 2 2 3 3 2" xfId="22348" xr:uid="{B6CFFBD0-63E0-4BCC-969D-A7B6D53C40F3}"/>
    <cellStyle name="Normal 7 4 2 3 2 2 3 4" xfId="25022" xr:uid="{4A5EC857-2DC5-43FA-A0AC-A85F6EE6E7D8}"/>
    <cellStyle name="Normal 7 4 2 3 2 2 3 5" xfId="16682" xr:uid="{3B099161-2D2C-429D-96F3-9C20BEF4CDE6}"/>
    <cellStyle name="Normal 7 4 2 3 2 2 4" xfId="5417" xr:uid="{96CF66A8-42E5-4B3B-96C8-8A517147CC2B}"/>
    <cellStyle name="Normal 7 4 2 3 2 2 4 2" xfId="27815" xr:uid="{AD6500D6-0323-4E3D-BFB9-FE86937C92D9}"/>
    <cellStyle name="Normal 7 4 2 3 2 2 4 3" xfId="14714" xr:uid="{E967BE07-A5EB-44DD-80AF-7B7F90E96CE9}"/>
    <cellStyle name="Normal 7 4 2 3 2 2 5" xfId="7167" xr:uid="{4A58DC75-3200-4A55-BF2E-8D02B3B3027A}"/>
    <cellStyle name="Normal 7 4 2 3 2 2 5 2" xfId="17547" xr:uid="{B4DBFDA8-F731-44B4-A5C8-38B1A02EFB99}"/>
    <cellStyle name="Normal 7 4 2 3 2 2 6" xfId="10000" xr:uid="{3BB54544-8FBE-4D44-8549-7B26B4B44331}"/>
    <cellStyle name="Normal 7 4 2 3 2 2 6 2" xfId="20380" xr:uid="{AC76AF71-A62D-486B-A89B-3B19ECAB6D74}"/>
    <cellStyle name="Normal 7 4 2 3 2 2 7" xfId="24751" xr:uid="{7A7D9510-388F-40E2-93BA-E578E4F7EB8A}"/>
    <cellStyle name="Normal 7 4 2 3 2 2 8" xfId="13295" xr:uid="{E20C0592-D624-47A1-8A09-3E08B884C0C3}"/>
    <cellStyle name="Normal 7 4 2 3 2 3" xfId="3434" xr:uid="{00000000-0005-0000-0000-000038080000}"/>
    <cellStyle name="Normal 7 4 2 3 2 3 2" xfId="4576" xr:uid="{2642E171-E0CB-448E-A027-84AFC3E96FF0}"/>
    <cellStyle name="Normal 7 4 2 3 2 3 2 2" xfId="9347" xr:uid="{E3CF8F99-F321-47E5-8144-93F8FFDF976B}"/>
    <cellStyle name="Normal 7 4 2 3 2 3 2 2 2" xfId="29319" xr:uid="{2AFC9CEB-FECE-483F-953A-ABED321E6D20}"/>
    <cellStyle name="Normal 7 4 2 3 2 3 2 2 3" xfId="19727" xr:uid="{9E02E87D-686E-4317-A85D-2D4A33FB2F14}"/>
    <cellStyle name="Normal 7 4 2 3 2 3 2 3" xfId="12180" xr:uid="{EA7BD2D8-D8F8-40C1-9999-4CA79988ED7C}"/>
    <cellStyle name="Normal 7 4 2 3 2 3 2 3 2" xfId="22560" xr:uid="{7AEC5018-3A1E-4DA7-9E36-844371F7337F}"/>
    <cellStyle name="Normal 7 4 2 3 2 3 2 4" xfId="25098" xr:uid="{613729BE-7B7A-48DF-A98A-0324D9CC7896}"/>
    <cellStyle name="Normal 7 4 2 3 2 3 2 5" xfId="16894" xr:uid="{08FDC1C4-6ABA-4A7B-9145-1036EAE26631}"/>
    <cellStyle name="Normal 7 4 2 3 2 3 3" xfId="6488" xr:uid="{A85781ED-52CB-4A90-A96A-E63D87C24D21}"/>
    <cellStyle name="Normal 7 4 2 3 2 3 3 2" xfId="27451" xr:uid="{E8747902-D10F-4291-A934-5E04B75CFAE1}"/>
    <cellStyle name="Normal 7 4 2 3 2 3 3 3" xfId="16059" xr:uid="{4C667BEE-63E7-4B09-92CA-0572ADDEB1EC}"/>
    <cellStyle name="Normal 7 4 2 3 2 3 4" xfId="8512" xr:uid="{DB351BA3-2D9D-48BF-B486-C6C168BBEB17}"/>
    <cellStyle name="Normal 7 4 2 3 2 3 4 2" xfId="18892" xr:uid="{E44ED893-5F25-4E3F-BE3A-67E7D345A5EC}"/>
    <cellStyle name="Normal 7 4 2 3 2 3 5" xfId="11345" xr:uid="{B587B2D2-AFDD-4667-88BF-2211E7ED11D2}"/>
    <cellStyle name="Normal 7 4 2 3 2 3 5 2" xfId="21725" xr:uid="{5A319EE7-CECC-42E9-A6E7-D127ED4CD35D}"/>
    <cellStyle name="Normal 7 4 2 3 2 3 6" xfId="25300" xr:uid="{CF1B8EA8-E6A9-405A-B0B1-88D81E32A375}"/>
    <cellStyle name="Normal 7 4 2 3 2 3 7" xfId="14014" xr:uid="{B01ACE33-B4E8-43F8-BFDB-E16A54A75E6D}"/>
    <cellStyle name="Normal 7 4 2 3 2 4" xfId="3432" xr:uid="{00000000-0005-0000-0000-000039080000}"/>
    <cellStyle name="Normal 7 4 2 3 2 4 2" xfId="6486" xr:uid="{0F5A270F-CC57-4C4F-8E41-A53C6D61C272}"/>
    <cellStyle name="Normal 7 4 2 3 2 4 2 2" xfId="26271" xr:uid="{D6E1A9D1-6A68-4A92-9169-C0FA00208013}"/>
    <cellStyle name="Normal 7 4 2 3 2 4 2 3" xfId="16057" xr:uid="{AC5BD39D-70ED-499C-9F51-3E20DE39736E}"/>
    <cellStyle name="Normal 7 4 2 3 2 4 3" xfId="8510" xr:uid="{B706C03C-E70D-4BCA-9CE0-4834839726DE}"/>
    <cellStyle name="Normal 7 4 2 3 2 4 3 2" xfId="18890" xr:uid="{E048BDE4-74AA-49D5-B59D-D9B122159339}"/>
    <cellStyle name="Normal 7 4 2 3 2 4 4" xfId="11343" xr:uid="{DEDFD41D-4637-49F9-BFC8-CC4D2E008799}"/>
    <cellStyle name="Normal 7 4 2 3 2 4 4 2" xfId="21723" xr:uid="{4DA0E474-79B4-4059-B33A-2081634E2A56}"/>
    <cellStyle name="Normal 7 4 2 3 2 4 5" xfId="23470" xr:uid="{8C0CA739-0F46-4DDD-87A1-47C7895853FE}"/>
    <cellStyle name="Normal 7 4 2 3 2 4 6" xfId="14012" xr:uid="{737988B7-65EB-407D-A127-003ECFEE0F2E}"/>
    <cellStyle name="Normal 7 4 2 3 2 5" xfId="2538" xr:uid="{00000000-0005-0000-0000-00003A080000}"/>
    <cellStyle name="Normal 7 4 2 3 2 5 2" xfId="5811" xr:uid="{1FF86231-FF17-4F99-9AA4-D3098D8340C4}"/>
    <cellStyle name="Normal 7 4 2 3 2 5 2 2" xfId="26909" xr:uid="{1652A80E-0B7D-4869-A929-DC2770F88CCD}"/>
    <cellStyle name="Normal 7 4 2 3 2 5 2 3" xfId="15209" xr:uid="{9E8D374D-BAA5-48ED-BB4D-D94F454DEAB9}"/>
    <cellStyle name="Normal 7 4 2 3 2 5 3" xfId="7662" xr:uid="{E1E3EA2A-6393-4AC6-88C9-53712DCC99DC}"/>
    <cellStyle name="Normal 7 4 2 3 2 5 3 2" xfId="18042" xr:uid="{52BA3E61-3442-48B0-B883-612F079E78EA}"/>
    <cellStyle name="Normal 7 4 2 3 2 5 4" xfId="10495" xr:uid="{2D002C16-09DD-442E-AAE6-5C36392980DF}"/>
    <cellStyle name="Normal 7 4 2 3 2 5 4 2" xfId="20875" xr:uid="{B5904AE0-E809-4B49-A05D-121E783BAB2C}"/>
    <cellStyle name="Normal 7 4 2 3 2 5 5" xfId="23656" xr:uid="{A8F13F01-3955-4204-94B5-CBA77FE6FEF6}"/>
    <cellStyle name="Normal 7 4 2 3 2 5 6" xfId="12925" xr:uid="{F3CD5672-035A-4289-B6D9-3CE91F6189F6}"/>
    <cellStyle name="Normal 7 4 2 3 2 6" xfId="2395" xr:uid="{00000000-0005-0000-0000-000035080000}"/>
    <cellStyle name="Normal 7 4 2 3 2 6 2" xfId="7521" xr:uid="{0F39950D-8652-4161-ABDC-3F642EF46C94}"/>
    <cellStyle name="Normal 7 4 2 3 2 6 2 2" xfId="17901" xr:uid="{213839AF-EC2F-4D5D-9374-405FAC963988}"/>
    <cellStyle name="Normal 7 4 2 3 2 6 3" xfId="10354" xr:uid="{80B4AC85-96A1-4097-92B0-A8BF0291253D}"/>
    <cellStyle name="Normal 7 4 2 3 2 6 3 2" xfId="20734" xr:uid="{D46D3BF5-6AB5-4BC9-813A-92A4BF4D2CCB}"/>
    <cellStyle name="Normal 7 4 2 3 2 6 4" xfId="23910" xr:uid="{962BD4BA-EE7D-4E41-A1DB-0FC519780464}"/>
    <cellStyle name="Normal 7 4 2 3 2 6 5" xfId="15068" xr:uid="{A9A21AE6-B312-4991-9739-5ADFDAE34C66}"/>
    <cellStyle name="Normal 7 4 2 3 2 7" xfId="4099" xr:uid="{C102413C-8FEF-4D40-933E-3702638B6733}"/>
    <cellStyle name="Normal 7 4 2 3 2 7 2" xfId="8872" xr:uid="{EA41D6F8-913E-4966-A34F-2E0387505A15}"/>
    <cellStyle name="Normal 7 4 2 3 2 7 2 2" xfId="19252" xr:uid="{1E98A5DD-80D7-432B-922E-17A65C89C845}"/>
    <cellStyle name="Normal 7 4 2 3 2 7 3" xfId="11705" xr:uid="{7F139A08-1225-4F51-B75A-DD915D734B23}"/>
    <cellStyle name="Normal 7 4 2 3 2 7 3 2" xfId="22085" xr:uid="{FD6D2266-D976-4DC2-ACE7-23BB555E0D56}"/>
    <cellStyle name="Normal 7 4 2 3 2 7 4" xfId="16419" xr:uid="{3E15CA83-7512-407A-9EF5-1D6F5C6CEF29}"/>
    <cellStyle name="Normal 7 4 2 3 2 8" xfId="5416" xr:uid="{DE81DCA1-8885-4BEF-852E-1027D0916375}"/>
    <cellStyle name="Normal 7 4 2 3 2 8 2" xfId="14713" xr:uid="{CFE9DFE0-EF44-4FBE-8B56-133E5B4BEDD9}"/>
    <cellStyle name="Normal 7 4 2 3 2 9" xfId="7166" xr:uid="{1B4BA926-DEEE-4563-AF66-B8E391B5C91A}"/>
    <cellStyle name="Normal 7 4 2 3 2 9 2" xfId="17546" xr:uid="{DF10D89F-BCCA-4387-80B6-AB7E05C0C1C7}"/>
    <cellStyle name="Normal 7 4 2 3 3" xfId="1401" xr:uid="{00000000-0005-0000-0000-000050070000}"/>
    <cellStyle name="Normal 7 4 2 3 3 10" xfId="25004" xr:uid="{74A6D7E1-902E-4E7E-BB83-92D9A50C5297}"/>
    <cellStyle name="Normal 7 4 2 3 3 11" xfId="12786" xr:uid="{DF1EF04B-825C-4097-B6A5-99B5D581394A}"/>
    <cellStyle name="Normal 7 4 2 3 3 2" xfId="2824" xr:uid="{00000000-0005-0000-0000-00003C080000}"/>
    <cellStyle name="Normal 7 4 2 3 3 2 2" xfId="3436" xr:uid="{00000000-0005-0000-0000-00003D080000}"/>
    <cellStyle name="Normal 7 4 2 3 3 2 2 2" xfId="6490" xr:uid="{01988EE1-718A-4D93-8EA9-01FEC39B7208}"/>
    <cellStyle name="Normal 7 4 2 3 3 2 2 2 2" xfId="27743" xr:uid="{DDDDBCEC-506F-4A4E-8ADA-6C2ED5B7708E}"/>
    <cellStyle name="Normal 7 4 2 3 3 2 2 2 3" xfId="16061" xr:uid="{89BA0241-2803-49ED-BE9F-8943AE6E1206}"/>
    <cellStyle name="Normal 7 4 2 3 3 2 2 3" xfId="8514" xr:uid="{57CC34DA-9FBC-43E8-B8D4-EE855EA529F4}"/>
    <cellStyle name="Normal 7 4 2 3 3 2 2 3 2" xfId="18894" xr:uid="{70373274-7FA2-4375-8681-1D2E5ABC0984}"/>
    <cellStyle name="Normal 7 4 2 3 3 2 2 4" xfId="11347" xr:uid="{96B8BDCB-0773-48FE-B053-58ECC4AE6CA5}"/>
    <cellStyle name="Normal 7 4 2 3 3 2 2 4 2" xfId="21727" xr:uid="{3DD57718-6B56-4187-80A9-86ECE7EB5B36}"/>
    <cellStyle name="Normal 7 4 2 3 3 2 2 5" xfId="25257" xr:uid="{2709D340-B516-41A4-B702-79E3836CB00E}"/>
    <cellStyle name="Normal 7 4 2 3 3 2 2 6" xfId="14016" xr:uid="{FC196B02-C99F-4F05-AF34-81F7EDF26714}"/>
    <cellStyle name="Normal 7 4 2 3 3 2 3" xfId="4365" xr:uid="{044F8DE7-ED5B-44A8-8944-6EEABE281F31}"/>
    <cellStyle name="Normal 7 4 2 3 3 2 3 2" xfId="9136" xr:uid="{9EC70713-1A6D-4A67-AF71-358173D64B51}"/>
    <cellStyle name="Normal 7 4 2 3 3 2 3 2 2" xfId="29179" xr:uid="{E676AA79-59EC-4D99-BA27-D7C7A3D23B77}"/>
    <cellStyle name="Normal 7 4 2 3 3 2 3 2 3" xfId="19516" xr:uid="{93731995-B6CE-4607-83F9-73A445DC8241}"/>
    <cellStyle name="Normal 7 4 2 3 3 2 3 3" xfId="11969" xr:uid="{FD7213D9-84F2-45D8-9669-3B61C7E6F6B6}"/>
    <cellStyle name="Normal 7 4 2 3 3 2 3 3 2" xfId="22349" xr:uid="{41AD50BB-7707-40C2-8171-0850E08E0658}"/>
    <cellStyle name="Normal 7 4 2 3 3 2 3 4" xfId="24559" xr:uid="{98B05C9D-ACE6-429A-BFF4-DE3CDFB4569C}"/>
    <cellStyle name="Normal 7 4 2 3 3 2 3 5" xfId="16683" xr:uid="{73E77EB9-E214-455C-8263-A7ED96CD922A}"/>
    <cellStyle name="Normal 7 4 2 3 3 2 4" xfId="6039" xr:uid="{97B9107C-B400-43A1-94BE-40E8FCF146F7}"/>
    <cellStyle name="Normal 7 4 2 3 3 2 4 2" xfId="26454" xr:uid="{8603C08A-6BAE-48DD-AC36-B7AFF09BD670}"/>
    <cellStyle name="Normal 7 4 2 3 3 2 4 3" xfId="15493" xr:uid="{8C9EFA2E-B869-4243-AA5B-9CDAB3C94349}"/>
    <cellStyle name="Normal 7 4 2 3 3 2 5" xfId="7946" xr:uid="{968E5FC0-D0EB-4CA0-95F7-57CF3055E9F1}"/>
    <cellStyle name="Normal 7 4 2 3 3 2 5 2" xfId="18326" xr:uid="{993F9A40-5237-4F93-A0F2-099B4A3B0164}"/>
    <cellStyle name="Normal 7 4 2 3 3 2 6" xfId="10779" xr:uid="{B31B16F7-43DD-48E9-96C0-21C8479A3D7D}"/>
    <cellStyle name="Normal 7 4 2 3 3 2 6 2" xfId="21159" xr:uid="{36FB3E83-4021-4952-B75D-573410442A6A}"/>
    <cellStyle name="Normal 7 4 2 3 3 2 7" xfId="23930" xr:uid="{6B5F3540-BA25-469E-81B0-2DF3A40D8EB9}"/>
    <cellStyle name="Normal 7 4 2 3 3 2 8" xfId="13296" xr:uid="{732B9084-E958-4E44-B824-C9EA722BEF3B}"/>
    <cellStyle name="Normal 7 4 2 3 3 3" xfId="3437" xr:uid="{00000000-0005-0000-0000-00003E080000}"/>
    <cellStyle name="Normal 7 4 2 3 3 3 2" xfId="4577" xr:uid="{1DE9A599-11DA-4A6B-B5D2-21E553D70940}"/>
    <cellStyle name="Normal 7 4 2 3 3 3 2 2" xfId="9348" xr:uid="{49E7BF0F-4AAC-4702-AD80-471A65E7758E}"/>
    <cellStyle name="Normal 7 4 2 3 3 3 2 2 2" xfId="29320" xr:uid="{3B0DCB07-3523-46FB-9843-9AE8184E369C}"/>
    <cellStyle name="Normal 7 4 2 3 3 3 2 2 3" xfId="19728" xr:uid="{AD2E44D6-2FBD-4923-88D1-488B7DA0CCDE}"/>
    <cellStyle name="Normal 7 4 2 3 3 3 2 3" xfId="12181" xr:uid="{35C721A0-2FB9-46B8-A96C-0ACB99ED22D6}"/>
    <cellStyle name="Normal 7 4 2 3 3 3 2 3 2" xfId="22561" xr:uid="{4B4D8D67-3A9A-4762-B45E-9A02DE558232}"/>
    <cellStyle name="Normal 7 4 2 3 3 3 2 4" xfId="25151" xr:uid="{0CB06BCC-FE1E-4396-84B4-96541123C57E}"/>
    <cellStyle name="Normal 7 4 2 3 3 3 2 5" xfId="16895" xr:uid="{5669AC14-9F07-49DE-8DB0-48D0A5DCE652}"/>
    <cellStyle name="Normal 7 4 2 3 3 3 3" xfId="6491" xr:uid="{6E004533-E227-4A58-982A-FC863249EA28}"/>
    <cellStyle name="Normal 7 4 2 3 3 3 3 2" xfId="27090" xr:uid="{C7D07C9F-5701-46BE-A5D6-5D77DCF51F32}"/>
    <cellStyle name="Normal 7 4 2 3 3 3 3 3" xfId="16062" xr:uid="{8BEB9FAD-E7A7-4220-BF00-42F898B98964}"/>
    <cellStyle name="Normal 7 4 2 3 3 3 4" xfId="8515" xr:uid="{FC7C918C-5F82-4FD3-BB2C-2A53357A39F8}"/>
    <cellStyle name="Normal 7 4 2 3 3 3 4 2" xfId="18895" xr:uid="{8CABCAA1-2F74-4979-9477-FD78D1234EE4}"/>
    <cellStyle name="Normal 7 4 2 3 3 3 5" xfId="11348" xr:uid="{925745D4-0F3C-4630-9E3A-01AA31B7C960}"/>
    <cellStyle name="Normal 7 4 2 3 3 3 5 2" xfId="21728" xr:uid="{2F7FDD73-9CF4-4B93-972F-C3131E21665D}"/>
    <cellStyle name="Normal 7 4 2 3 3 3 6" xfId="22707" xr:uid="{F47530FB-C22E-481F-B2EB-AB0C7C194DCE}"/>
    <cellStyle name="Normal 7 4 2 3 3 3 7" xfId="14017" xr:uid="{3F06C1D1-5B71-4E2B-B2C2-FA72A14FBE59}"/>
    <cellStyle name="Normal 7 4 2 3 3 4" xfId="3435" xr:uid="{00000000-0005-0000-0000-00003F080000}"/>
    <cellStyle name="Normal 7 4 2 3 3 4 2" xfId="6489" xr:uid="{FE52D829-CEA9-43C9-9D05-BBE66D0237DF}"/>
    <cellStyle name="Normal 7 4 2 3 3 4 2 2" xfId="27046" xr:uid="{BB9D64A2-FF5A-434D-A24C-5D893C99AFCB}"/>
    <cellStyle name="Normal 7 4 2 3 3 4 2 3" xfId="16060" xr:uid="{5CBC3A4C-9AB1-4197-9072-4BE3E22218D5}"/>
    <cellStyle name="Normal 7 4 2 3 3 4 3" xfId="8513" xr:uid="{95B1BDFE-76EF-48D5-AE18-97DF9EAC4EF1}"/>
    <cellStyle name="Normal 7 4 2 3 3 4 3 2" xfId="18893" xr:uid="{E65410F0-F8B8-44EE-A42E-4231B11984F9}"/>
    <cellStyle name="Normal 7 4 2 3 3 4 4" xfId="11346" xr:uid="{FFCBB6BC-06D1-4F6E-B3AD-2CAE67AF6682}"/>
    <cellStyle name="Normal 7 4 2 3 3 4 4 2" xfId="21726" xr:uid="{6D36AA51-6251-47A6-BEA6-E61346442579}"/>
    <cellStyle name="Normal 7 4 2 3 3 4 5" xfId="23529" xr:uid="{CA63C1D9-529A-4458-A521-F58739AAC9A2}"/>
    <cellStyle name="Normal 7 4 2 3 3 4 6" xfId="14015" xr:uid="{34CE9732-A922-4B0C-813D-1BA3CCDE518D}"/>
    <cellStyle name="Normal 7 4 2 3 3 5" xfId="2640" xr:uid="{00000000-0005-0000-0000-000040080000}"/>
    <cellStyle name="Normal 7 4 2 3 3 5 2" xfId="5901" xr:uid="{06DEE614-DB1E-40C6-98B8-655A5BC840AD}"/>
    <cellStyle name="Normal 7 4 2 3 3 5 2 2" xfId="28084" xr:uid="{E73C0A48-5010-4AF4-BFF8-2779B38CAAE9}"/>
    <cellStyle name="Normal 7 4 2 3 3 5 2 3" xfId="15311" xr:uid="{CD10D29B-1BB9-4033-A72C-20650EA7939B}"/>
    <cellStyle name="Normal 7 4 2 3 3 5 3" xfId="7764" xr:uid="{AAF63A09-5ED6-4AC6-B134-9B9A07206138}"/>
    <cellStyle name="Normal 7 4 2 3 3 5 3 2" xfId="18144" xr:uid="{C28E0031-6504-4AF1-8743-859347CDA388}"/>
    <cellStyle name="Normal 7 4 2 3 3 5 4" xfId="10597" xr:uid="{10CF1869-835D-47E8-8557-5FB1FB45379C}"/>
    <cellStyle name="Normal 7 4 2 3 3 5 4 2" xfId="20977" xr:uid="{02BFD86F-D7FB-4B45-AD29-59895ECBED70}"/>
    <cellStyle name="Normal 7 4 2 3 3 5 5" xfId="24391" xr:uid="{3642CC08-061D-412D-B772-B9BBC8C52747}"/>
    <cellStyle name="Normal 7 4 2 3 3 5 6" xfId="13028" xr:uid="{F2805A81-7243-41C4-92ED-D905A26F3587}"/>
    <cellStyle name="Normal 7 4 2 3 3 6" xfId="4215" xr:uid="{2B11B9DA-3A35-4419-B17F-06112D4DA6AE}"/>
    <cellStyle name="Normal 7 4 2 3 3 6 2" xfId="8986" xr:uid="{55144603-3E18-4EA5-90FC-CC93302FD65D}"/>
    <cellStyle name="Normal 7 4 2 3 3 6 2 2" xfId="19366" xr:uid="{7E7540F5-7CC3-4663-A2BB-5954148FA671}"/>
    <cellStyle name="Normal 7 4 2 3 3 6 3" xfId="11819" xr:uid="{848B8CAE-D016-4566-9EB8-B0DB71A665C1}"/>
    <cellStyle name="Normal 7 4 2 3 3 6 3 2" xfId="22199" xr:uid="{A73647F4-93CF-430B-B492-4A6BD9BE71CC}"/>
    <cellStyle name="Normal 7 4 2 3 3 6 4" xfId="22747" xr:uid="{1023BC0F-D3FA-4D97-B691-C203FC4AE763}"/>
    <cellStyle name="Normal 7 4 2 3 3 6 5" xfId="16533" xr:uid="{45CFAB6B-5A5A-4FBC-A74B-53002E84D396}"/>
    <cellStyle name="Normal 7 4 2 3 3 7" xfId="5418" xr:uid="{35CB26D5-D276-425C-BAEA-79EE79A1F237}"/>
    <cellStyle name="Normal 7 4 2 3 3 7 2" xfId="14715" xr:uid="{33CBB5DD-991C-4EF6-BD53-3DB90CCF121C}"/>
    <cellStyle name="Normal 7 4 2 3 3 8" xfId="7168" xr:uid="{AC6F9BAC-8D75-4682-834E-C6C99FF0AE1D}"/>
    <cellStyle name="Normal 7 4 2 3 3 8 2" xfId="17548" xr:uid="{C320B0C3-2ADA-4F75-B0F5-3D83AFF2FB73}"/>
    <cellStyle name="Normal 7 4 2 3 3 9" xfId="10001" xr:uid="{DE4E08E6-0590-4940-A5A1-118E1F7254D1}"/>
    <cellStyle name="Normal 7 4 2 3 3 9 2" xfId="20381" xr:uid="{EAAF0476-701F-43F9-935E-525B6C9B205C}"/>
    <cellStyle name="Normal 7 4 2 3 4" xfId="1402" xr:uid="{00000000-0005-0000-0000-000051070000}"/>
    <cellStyle name="Normal 7 4 2 3 4 2" xfId="3438" xr:uid="{00000000-0005-0000-0000-000042080000}"/>
    <cellStyle name="Normal 7 4 2 3 4 2 2" xfId="6492" xr:uid="{6B211D80-0DCD-44B2-BE9D-58814ECC93F8}"/>
    <cellStyle name="Normal 7 4 2 3 4 2 2 2" xfId="26408" xr:uid="{105A0BFE-232B-4E6F-9EFD-C683CCCE8D3D}"/>
    <cellStyle name="Normal 7 4 2 3 4 2 2 3" xfId="16063" xr:uid="{0853C75B-EACD-4A0D-B8A4-3BB768EA7535}"/>
    <cellStyle name="Normal 7 4 2 3 4 2 3" xfId="8516" xr:uid="{C5E36588-58E5-4EDA-B035-E11519CAF348}"/>
    <cellStyle name="Normal 7 4 2 3 4 2 3 2" xfId="18896" xr:uid="{4B35EC2E-817E-4379-9348-55F7384F7A7A}"/>
    <cellStyle name="Normal 7 4 2 3 4 2 4" xfId="11349" xr:uid="{D795733E-893B-43A1-9D31-A3FD808972AA}"/>
    <cellStyle name="Normal 7 4 2 3 4 2 4 2" xfId="21729" xr:uid="{2B197E8E-C719-42DD-80FA-C4863AF729E3}"/>
    <cellStyle name="Normal 7 4 2 3 4 2 5" xfId="23233" xr:uid="{B2433BA5-93B2-48C3-8C0E-A022BC6B3F0A}"/>
    <cellStyle name="Normal 7 4 2 3 4 2 6" xfId="14018" xr:uid="{ECBC3F6B-B96E-4288-8DBF-45F6589C947D}"/>
    <cellStyle name="Normal 7 4 2 3 4 3" xfId="4363" xr:uid="{B22B2C28-8B7E-4D9A-BB80-121388E1EADB}"/>
    <cellStyle name="Normal 7 4 2 3 4 3 2" xfId="9134" xr:uid="{5B75D42C-5855-4C09-BEF3-B16F1CBAB7EF}"/>
    <cellStyle name="Normal 7 4 2 3 4 3 2 2" xfId="29177" xr:uid="{D601270E-C94E-4453-8AEC-A0E2E3E7B2DD}"/>
    <cellStyle name="Normal 7 4 2 3 4 3 2 3" xfId="19514" xr:uid="{38CD3105-4B2E-4FDD-A5F6-05B6BDEBF0E9}"/>
    <cellStyle name="Normal 7 4 2 3 4 3 3" xfId="11967" xr:uid="{07E7D6A9-7F3B-4D4E-99DA-E2D69A5D965E}"/>
    <cellStyle name="Normal 7 4 2 3 4 3 3 2" xfId="22347" xr:uid="{A733B062-B38B-4F97-8EB3-53E8DB504F27}"/>
    <cellStyle name="Normal 7 4 2 3 4 3 4" xfId="23167" xr:uid="{8077C8A8-E37E-4916-99C0-B66DCD9059A0}"/>
    <cellStyle name="Normal 7 4 2 3 4 3 5" xfId="16681" xr:uid="{27FA9808-82E3-4143-9A84-50137F7EE0A4}"/>
    <cellStyle name="Normal 7 4 2 3 4 4" xfId="5419" xr:uid="{1CCA2808-F3D0-43BE-BE99-EB7EE5FA592C}"/>
    <cellStyle name="Normal 7 4 2 3 4 4 2" xfId="27407" xr:uid="{546EEC58-C751-4718-B1A5-0437D059B702}"/>
    <cellStyle name="Normal 7 4 2 3 4 4 3" xfId="14716" xr:uid="{3AEDFBEE-A180-493C-B1DF-3CB2C9B06A58}"/>
    <cellStyle name="Normal 7 4 2 3 4 5" xfId="7169" xr:uid="{3AE37D08-FF7A-4EAD-B0AC-1357A731F114}"/>
    <cellStyle name="Normal 7 4 2 3 4 5 2" xfId="17549" xr:uid="{815136FD-09BE-4716-8114-FC0E2378FBE7}"/>
    <cellStyle name="Normal 7 4 2 3 4 6" xfId="10002" xr:uid="{CF8D9611-3354-4D0A-B242-9C205EA5DAED}"/>
    <cellStyle name="Normal 7 4 2 3 4 6 2" xfId="20382" xr:uid="{56A197B3-D2B5-430A-8BDC-862329EFB3C6}"/>
    <cellStyle name="Normal 7 4 2 3 4 7" xfId="25146" xr:uid="{42C3A5EB-114C-451B-90D0-B1C48D26644D}"/>
    <cellStyle name="Normal 7 4 2 3 4 8" xfId="13294" xr:uid="{66E7FE57-C50F-473F-A48E-83E2AAFD69B6}"/>
    <cellStyle name="Normal 7 4 2 3 5" xfId="3439" xr:uid="{00000000-0005-0000-0000-000043080000}"/>
    <cellStyle name="Normal 7 4 2 3 5 2" xfId="4578" xr:uid="{8D41DCDF-9867-4A7F-9391-7F4DE0309B96}"/>
    <cellStyle name="Normal 7 4 2 3 5 2 2" xfId="9349" xr:uid="{394D0FF3-3020-43A5-B7E3-326A51684203}"/>
    <cellStyle name="Normal 7 4 2 3 5 2 2 2" xfId="29321" xr:uid="{8876C79D-FF2C-4A1F-BC0C-11645524FAFF}"/>
    <cellStyle name="Normal 7 4 2 3 5 2 2 3" xfId="19729" xr:uid="{859E6A7D-14EE-45E3-8CA4-EBA984483543}"/>
    <cellStyle name="Normal 7 4 2 3 5 2 3" xfId="12182" xr:uid="{0A929E14-F3C2-4BC2-B93F-36482BBA9C07}"/>
    <cellStyle name="Normal 7 4 2 3 5 2 3 2" xfId="22562" xr:uid="{56FC7E13-67D6-44D1-A502-931184BA5298}"/>
    <cellStyle name="Normal 7 4 2 3 5 2 4" xfId="22797" xr:uid="{DF4B6DC9-CDB8-4A61-977F-D668ECD7A265}"/>
    <cellStyle name="Normal 7 4 2 3 5 2 5" xfId="16896" xr:uid="{5EEF3B0A-42C2-4CCE-B7E6-6FC59218785A}"/>
    <cellStyle name="Normal 7 4 2 3 5 3" xfId="6493" xr:uid="{E64F39CB-9B25-44E1-9DAA-51A89B2615E2}"/>
    <cellStyle name="Normal 7 4 2 3 5 3 2" xfId="26952" xr:uid="{73A7E2FD-9F60-45BE-B5F3-8EFD0A60A280}"/>
    <cellStyle name="Normal 7 4 2 3 5 3 3" xfId="16064" xr:uid="{FD54B8D9-1ACF-4D0A-81FC-B6C623754D97}"/>
    <cellStyle name="Normal 7 4 2 3 5 4" xfId="8517" xr:uid="{F3A3247E-1F8B-4CF6-8C0D-421FDFA5BBAD}"/>
    <cellStyle name="Normal 7 4 2 3 5 4 2" xfId="18897" xr:uid="{BE9CB8BE-3158-4E13-9692-25B98293D676}"/>
    <cellStyle name="Normal 7 4 2 3 5 5" xfId="11350" xr:uid="{9F13FFA7-DB84-4346-BFF7-B01B3F23E21E}"/>
    <cellStyle name="Normal 7 4 2 3 5 5 2" xfId="21730" xr:uid="{3CA28E00-BC65-4934-BF57-8354A2966191}"/>
    <cellStyle name="Normal 7 4 2 3 5 6" xfId="25511" xr:uid="{C46F287D-3C82-4069-AD2C-BEFBDD3A6D7B}"/>
    <cellStyle name="Normal 7 4 2 3 5 7" xfId="14019" xr:uid="{5B6BC0C1-901D-4342-9972-37A67B926C80}"/>
    <cellStyle name="Normal 7 4 2 3 6" xfId="2988" xr:uid="{00000000-0005-0000-0000-000044080000}"/>
    <cellStyle name="Normal 7 4 2 3 6 2" xfId="6137" xr:uid="{01E3796D-D798-48FE-9C0C-E4A00DDA0B07}"/>
    <cellStyle name="Normal 7 4 2 3 6 2 2" xfId="28500" xr:uid="{B49D196C-F27B-4945-A279-8C8D3D7969FE}"/>
    <cellStyle name="Normal 7 4 2 3 6 2 3" xfId="15615" xr:uid="{FFE3F257-7A6B-4386-A5EE-044B6274A04B}"/>
    <cellStyle name="Normal 7 4 2 3 6 3" xfId="8068" xr:uid="{5CDCC030-ED7E-404A-8EB4-4195BA0A9905}"/>
    <cellStyle name="Normal 7 4 2 3 6 3 2" xfId="18448" xr:uid="{6728291F-1EA2-414E-99AC-C1AF79F89D77}"/>
    <cellStyle name="Normal 7 4 2 3 6 4" xfId="10901" xr:uid="{28123847-7C3C-45B0-86FE-4A2C73DDAB30}"/>
    <cellStyle name="Normal 7 4 2 3 6 4 2" xfId="21281" xr:uid="{0B46FCF6-E7D4-4F9A-AFAB-7EC8AAEA7E70}"/>
    <cellStyle name="Normal 7 4 2 3 6 5" xfId="23160" xr:uid="{1AAEDB47-B1A5-420D-B674-153C8B07D0D6}"/>
    <cellStyle name="Normal 7 4 2 3 6 6" xfId="13484" xr:uid="{1ADD431F-70F2-44A6-81E0-DAA66D789110}"/>
    <cellStyle name="Normal 7 4 2 3 7" xfId="2478" xr:uid="{00000000-0005-0000-0000-000045080000}"/>
    <cellStyle name="Normal 7 4 2 3 7 2" xfId="5765" xr:uid="{0F3E1F4B-AB2E-4AE5-8439-F1D7EF399285}"/>
    <cellStyle name="Normal 7 4 2 3 7 2 2" xfId="26815" xr:uid="{75FF0B01-19AC-4C89-8180-56355C6ECBA7}"/>
    <cellStyle name="Normal 7 4 2 3 7 2 3" xfId="15149" xr:uid="{74D3FD33-3603-4E3B-B24D-B6ED820152BA}"/>
    <cellStyle name="Normal 7 4 2 3 7 3" xfId="7602" xr:uid="{0FEB3F89-9078-4CB6-AE8F-29C654BECED4}"/>
    <cellStyle name="Normal 7 4 2 3 7 3 2" xfId="17982" xr:uid="{F9474757-1AD0-4A3D-9E5A-1CE831E8B1EB}"/>
    <cellStyle name="Normal 7 4 2 3 7 4" xfId="10435" xr:uid="{278F2BDF-7C69-42C3-8BB8-878886F0C70A}"/>
    <cellStyle name="Normal 7 4 2 3 7 4 2" xfId="20815" xr:uid="{645EA7CB-4B75-499B-A8FD-2B0785300611}"/>
    <cellStyle name="Normal 7 4 2 3 7 5" xfId="24652" xr:uid="{14B94698-E5C2-4A3C-8A3D-2190C517C682}"/>
    <cellStyle name="Normal 7 4 2 3 7 6" xfId="12865" xr:uid="{0395CA8B-9539-4DD3-94A5-4F953090C76C}"/>
    <cellStyle name="Normal 7 4 2 3 8" xfId="2232" xr:uid="{00000000-0005-0000-0000-000034080000}"/>
    <cellStyle name="Normal 7 4 2 3 8 2" xfId="7358" xr:uid="{ABAE7B4A-5509-467D-9412-919A82B4558E}"/>
    <cellStyle name="Normal 7 4 2 3 8 2 2" xfId="17738" xr:uid="{9D2221FC-A8E9-49F3-BB92-D516393964F2}"/>
    <cellStyle name="Normal 7 4 2 3 8 3" xfId="10191" xr:uid="{042DD87E-6450-4539-81F7-DD2736D6138A}"/>
    <cellStyle name="Normal 7 4 2 3 8 3 2" xfId="20571" xr:uid="{3074D180-A790-43CA-8AF6-F0EB8702F7F8}"/>
    <cellStyle name="Normal 7 4 2 3 8 4" xfId="24952" xr:uid="{61479AF8-0B85-4185-A702-0CA42A33AD86}"/>
    <cellStyle name="Normal 7 4 2 3 8 5" xfId="14905" xr:uid="{91989871-B108-4928-9C4D-6CEAB55A48F6}"/>
    <cellStyle name="Normal 7 4 2 3 9" xfId="4063" xr:uid="{FFCED617-206A-483C-934D-7BCD0DED1567}"/>
    <cellStyle name="Normal 7 4 2 3 9 2" xfId="8842" xr:uid="{559A6206-591B-46D5-A69A-CA6C5CB41531}"/>
    <cellStyle name="Normal 7 4 2 3 9 2 2" xfId="19222" xr:uid="{E5B720D8-CE51-4AD5-8877-519B75180EE1}"/>
    <cellStyle name="Normal 7 4 2 3 9 3" xfId="11675" xr:uid="{A2219D8D-D89A-47FF-8831-7EA7854031E1}"/>
    <cellStyle name="Normal 7 4 2 3 9 3 2" xfId="22055" xr:uid="{93530434-315F-4A5C-80CC-1E41AE188AAE}"/>
    <cellStyle name="Normal 7 4 2 3 9 4" xfId="16389" xr:uid="{14217679-016B-4408-8BFC-3F2123797ADE}"/>
    <cellStyle name="Normal 7 4 2 4" xfId="1403" xr:uid="{00000000-0005-0000-0000-000052070000}"/>
    <cellStyle name="Normal 7 4 2 4 10" xfId="7170" xr:uid="{B931BC08-D4DA-4743-8933-B44C8A7C2202}"/>
    <cellStyle name="Normal 7 4 2 4 10 2" xfId="17550" xr:uid="{D2F57CD4-372B-451D-ABEE-23E915F629F6}"/>
    <cellStyle name="Normal 7 4 2 4 11" xfId="10003" xr:uid="{02A2C318-68A2-4898-A3B9-5149781E387B}"/>
    <cellStyle name="Normal 7 4 2 4 11 2" xfId="20383" xr:uid="{FE7ADACE-F28A-4BE5-9CA1-2A9B4122D6E0}"/>
    <cellStyle name="Normal 7 4 2 4 12" xfId="25145" xr:uid="{810F2310-A9E5-4F5B-AF0B-88D7042AB924}"/>
    <cellStyle name="Normal 7 4 2 4 13" xfId="12443" xr:uid="{17E98E0C-4EAB-4941-B071-E713A1D6DFFE}"/>
    <cellStyle name="Normal 7 4 2 4 2" xfId="1404" xr:uid="{00000000-0005-0000-0000-000053070000}"/>
    <cellStyle name="Normal 7 4 2 4 2 10" xfId="10004" xr:uid="{1645BABD-3E68-4A2C-9FE0-C3BD3BDE9EE2}"/>
    <cellStyle name="Normal 7 4 2 4 2 10 2" xfId="20384" xr:uid="{2E2ABC91-4A6F-4231-B91E-F2E4A7D3E3A3}"/>
    <cellStyle name="Normal 7 4 2 4 2 11" xfId="25584" xr:uid="{C2DE54F0-1EB7-42DA-A420-A65F2BAFE32B}"/>
    <cellStyle name="Normal 7 4 2 4 2 12" xfId="12629" xr:uid="{3C5934F1-5D4C-4ED1-8E3F-757D1B63E7DC}"/>
    <cellStyle name="Normal 7 4 2 4 2 2" xfId="1405" xr:uid="{00000000-0005-0000-0000-000054070000}"/>
    <cellStyle name="Normal 7 4 2 4 2 2 2" xfId="3441" xr:uid="{00000000-0005-0000-0000-000049080000}"/>
    <cellStyle name="Normal 7 4 2 4 2 2 2 2" xfId="6495" xr:uid="{E8C9FC17-B5BD-46DE-A7CB-10285394DB4C}"/>
    <cellStyle name="Normal 7 4 2 4 2 2 2 2 2" xfId="28497" xr:uid="{6128ADAE-DDCF-46E9-B274-0FC7BF54E073}"/>
    <cellStyle name="Normal 7 4 2 4 2 2 2 2 3" xfId="26056" xr:uid="{F0A1874E-C620-486D-8060-5D7C6C2C338C}"/>
    <cellStyle name="Normal 7 4 2 4 2 2 2 2 4" xfId="16066" xr:uid="{A132EF9A-BCC6-47CE-9940-19AB1B9EE32D}"/>
    <cellStyle name="Normal 7 4 2 4 2 2 2 3" xfId="8519" xr:uid="{70345AB6-28FA-4A6B-8776-0BA46C129244}"/>
    <cellStyle name="Normal 7 4 2 4 2 2 2 3 2" xfId="28935" xr:uid="{9EFB8EE6-788C-4595-A058-72D87940C73C}"/>
    <cellStyle name="Normal 7 4 2 4 2 2 2 3 3" xfId="18899" xr:uid="{1D88C5AC-56EB-4E83-A35F-070EB8EADD6C}"/>
    <cellStyle name="Normal 7 4 2 4 2 2 2 4" xfId="11352" xr:uid="{AC20873F-D2B4-4F5D-83AD-FF482A6C530B}"/>
    <cellStyle name="Normal 7 4 2 4 2 2 2 4 2" xfId="21732" xr:uid="{3238790B-5B1A-48D6-ABED-E347715489F3}"/>
    <cellStyle name="Normal 7 4 2 4 2 2 2 5" xfId="25262" xr:uid="{10019D3C-0701-4C06-9468-8695FB682D51}"/>
    <cellStyle name="Normal 7 4 2 4 2 2 2 6" xfId="14021" xr:uid="{E7C9B11C-99D1-41A5-80CD-C69707957650}"/>
    <cellStyle name="Normal 7 4 2 4 2 2 3" xfId="4366" xr:uid="{AAAEB657-D454-4295-AD7A-18F093B61451}"/>
    <cellStyle name="Normal 7 4 2 4 2 2 3 2" xfId="9137" xr:uid="{E9C25ECD-8D03-4F99-8FEA-D1B20A035017}"/>
    <cellStyle name="Normal 7 4 2 4 2 2 3 2 2" xfId="29180" xr:uid="{1E2F13CE-BB14-4AE9-9D02-823BA19C5333}"/>
    <cellStyle name="Normal 7 4 2 4 2 2 3 2 3" xfId="19517" xr:uid="{F1227117-9D3D-49C9-9A12-FA2559C8851E}"/>
    <cellStyle name="Normal 7 4 2 4 2 2 3 3" xfId="11970" xr:uid="{8CBFE4FB-0706-4030-9D52-7E0E3C598942}"/>
    <cellStyle name="Normal 7 4 2 4 2 2 3 3 2" xfId="22350" xr:uid="{03A447AF-7168-41C3-8583-196053D85370}"/>
    <cellStyle name="Normal 7 4 2 4 2 2 3 4" xfId="24443" xr:uid="{63BBBCFA-5B6B-4D4F-B11E-66772F893E60}"/>
    <cellStyle name="Normal 7 4 2 4 2 2 3 5" xfId="16684" xr:uid="{EC6CF39E-538C-4150-9DC0-9DC18579863C}"/>
    <cellStyle name="Normal 7 4 2 4 2 2 4" xfId="5422" xr:uid="{A49531EF-9E07-48B3-A00B-F9C45AAB621D}"/>
    <cellStyle name="Normal 7 4 2 4 2 2 4 2" xfId="27871" xr:uid="{0284E31A-A0AE-4136-B002-88D0E48ED855}"/>
    <cellStyle name="Normal 7 4 2 4 2 2 4 3" xfId="14719" xr:uid="{3FBA4BA8-E898-47A2-87CB-B0C816B568B1}"/>
    <cellStyle name="Normal 7 4 2 4 2 2 5" xfId="7172" xr:uid="{B71CDECA-3C7C-4478-B8B8-709B814A9314}"/>
    <cellStyle name="Normal 7 4 2 4 2 2 5 2" xfId="17552" xr:uid="{2CAD84AB-C5E0-42CA-868B-31FD631168BD}"/>
    <cellStyle name="Normal 7 4 2 4 2 2 6" xfId="10005" xr:uid="{95FCDA98-9992-470E-AB8C-B0FB05056341}"/>
    <cellStyle name="Normal 7 4 2 4 2 2 6 2" xfId="20385" xr:uid="{6B8F8F77-21D3-4083-86B9-922B1B8F4454}"/>
    <cellStyle name="Normal 7 4 2 4 2 2 7" xfId="25393" xr:uid="{19780167-0E7D-40DE-8011-0AEF26FE54F6}"/>
    <cellStyle name="Normal 7 4 2 4 2 2 8" xfId="13298" xr:uid="{8ACA14C7-1070-4824-BFA2-14F062EEFC52}"/>
    <cellStyle name="Normal 7 4 2 4 2 3" xfId="3442" xr:uid="{00000000-0005-0000-0000-00004A080000}"/>
    <cellStyle name="Normal 7 4 2 4 2 3 2" xfId="4579" xr:uid="{CCB6D9DF-D0CD-410E-A00E-4015EECB64E3}"/>
    <cellStyle name="Normal 7 4 2 4 2 3 2 2" xfId="9350" xr:uid="{DCC4F88B-7732-4D33-AB0A-ACD57DDEFD07}"/>
    <cellStyle name="Normal 7 4 2 4 2 3 2 2 2" xfId="29322" xr:uid="{EAEDB75C-7A44-4BAC-809D-8A82933E7BAA}"/>
    <cellStyle name="Normal 7 4 2 4 2 3 2 2 3" xfId="19730" xr:uid="{C4944783-D8FE-4DB4-9BA3-1E82BC34A028}"/>
    <cellStyle name="Normal 7 4 2 4 2 3 2 3" xfId="12183" xr:uid="{63CFBB8E-16F7-4C1A-AB42-20FA8D1C2393}"/>
    <cellStyle name="Normal 7 4 2 4 2 3 2 3 2" xfId="22563" xr:uid="{DA11D50E-5310-4C95-BB1C-20F4BEC4F76C}"/>
    <cellStyle name="Normal 7 4 2 4 2 3 2 4" xfId="24892" xr:uid="{EFEA5569-7CF3-474B-9905-D0D2DC77FBF8}"/>
    <cellStyle name="Normal 7 4 2 4 2 3 2 5" xfId="16897" xr:uid="{0E5F3F5E-2569-480A-BD19-2D210D3EFEF1}"/>
    <cellStyle name="Normal 7 4 2 4 2 3 3" xfId="6496" xr:uid="{FC48F7E8-8C0B-4B98-920B-2B0286FFE23E}"/>
    <cellStyle name="Normal 7 4 2 4 2 3 3 2" xfId="26404" xr:uid="{8B57975D-7B57-431F-AFA0-EBA90D5B2B6C}"/>
    <cellStyle name="Normal 7 4 2 4 2 3 3 3" xfId="16067" xr:uid="{2A7D4FCE-1B9E-4852-AC0F-593CFCD45E82}"/>
    <cellStyle name="Normal 7 4 2 4 2 3 4" xfId="8520" xr:uid="{D1D8E662-D92E-4D4B-94D1-4C0F3D9F39C7}"/>
    <cellStyle name="Normal 7 4 2 4 2 3 4 2" xfId="18900" xr:uid="{176AC416-85F2-4EA1-98E9-D00E0F615140}"/>
    <cellStyle name="Normal 7 4 2 4 2 3 5" xfId="11353" xr:uid="{A3A31C55-FA9D-4957-AC49-F573427A00BD}"/>
    <cellStyle name="Normal 7 4 2 4 2 3 5 2" xfId="21733" xr:uid="{4208DEC8-C6B4-4F37-AE56-6E605E8F1340}"/>
    <cellStyle name="Normal 7 4 2 4 2 3 6" xfId="22903" xr:uid="{E79FD255-219F-431F-B3E1-304FCA6F2C15}"/>
    <cellStyle name="Normal 7 4 2 4 2 3 7" xfId="14022" xr:uid="{66C257AD-4F3F-4013-A144-D476057269C4}"/>
    <cellStyle name="Normal 7 4 2 4 2 4" xfId="3440" xr:uid="{00000000-0005-0000-0000-00004B080000}"/>
    <cellStyle name="Normal 7 4 2 4 2 4 2" xfId="6494" xr:uid="{8BFE9F11-3954-4689-A786-FF2F9CA2A262}"/>
    <cellStyle name="Normal 7 4 2 4 2 4 2 2" xfId="28689" xr:uid="{ABA22034-8D3B-4C73-BE6F-D2077FE629EA}"/>
    <cellStyle name="Normal 7 4 2 4 2 4 2 3" xfId="16065" xr:uid="{2A6EF921-F2BD-45E7-A868-1589E9226A65}"/>
    <cellStyle name="Normal 7 4 2 4 2 4 3" xfId="8518" xr:uid="{DCCF92C3-CC7E-4C8F-AEDD-59D0FF0D089E}"/>
    <cellStyle name="Normal 7 4 2 4 2 4 3 2" xfId="18898" xr:uid="{705A7120-817A-4C9A-BBCD-AACCFACFC8FC}"/>
    <cellStyle name="Normal 7 4 2 4 2 4 4" xfId="11351" xr:uid="{D3544EA9-18B3-4A20-9D02-82043860A9CE}"/>
    <cellStyle name="Normal 7 4 2 4 2 4 4 2" xfId="21731" xr:uid="{62695414-01F9-4B16-BCA5-61906A892137}"/>
    <cellStyle name="Normal 7 4 2 4 2 4 5" xfId="23195" xr:uid="{48CCD019-64F1-476C-B343-2B3A06260B3B}"/>
    <cellStyle name="Normal 7 4 2 4 2 4 6" xfId="14020" xr:uid="{C34C3CA7-8B84-48A6-9B55-231CA1F929A4}"/>
    <cellStyle name="Normal 7 4 2 4 2 5" xfId="2621" xr:uid="{00000000-0005-0000-0000-00004C080000}"/>
    <cellStyle name="Normal 7 4 2 4 2 5 2" xfId="5882" xr:uid="{162F9534-4603-4EE7-BCC8-40DE9EB70162}"/>
    <cellStyle name="Normal 7 4 2 4 2 5 2 2" xfId="28452" xr:uid="{432BB97B-CC7F-4191-B8E3-A032AAD42965}"/>
    <cellStyle name="Normal 7 4 2 4 2 5 2 3" xfId="15292" xr:uid="{DC5DDE3B-36F3-4DB0-B0DA-D7BC83D2CD80}"/>
    <cellStyle name="Normal 7 4 2 4 2 5 3" xfId="7745" xr:uid="{8E2B9F89-271A-4C79-A763-2730A62961D8}"/>
    <cellStyle name="Normal 7 4 2 4 2 5 3 2" xfId="18125" xr:uid="{49C4C12B-032E-451E-A41E-E0B0DC138CE7}"/>
    <cellStyle name="Normal 7 4 2 4 2 5 4" xfId="10578" xr:uid="{A375E6AF-717E-4EF7-89CA-4CEAE9232747}"/>
    <cellStyle name="Normal 7 4 2 4 2 5 4 2" xfId="20958" xr:uid="{E3B04979-6F30-4D1B-8080-ADDFE1C047E3}"/>
    <cellStyle name="Normal 7 4 2 4 2 5 5" xfId="23958" xr:uid="{7B1FEF56-7F74-4BF5-AE76-88645295563C}"/>
    <cellStyle name="Normal 7 4 2 4 2 5 6" xfId="13008" xr:uid="{16D03AE3-FE86-45E0-ADF6-CAA03FDB5F2B}"/>
    <cellStyle name="Normal 7 4 2 4 2 6" xfId="2396" xr:uid="{00000000-0005-0000-0000-000047080000}"/>
    <cellStyle name="Normal 7 4 2 4 2 6 2" xfId="7522" xr:uid="{A76C84AC-D7FA-4E67-9B80-783C24274E18}"/>
    <cellStyle name="Normal 7 4 2 4 2 6 2 2" xfId="17902" xr:uid="{7735C72A-AB3A-44DB-B9CF-A60B23D5E96A}"/>
    <cellStyle name="Normal 7 4 2 4 2 6 3" xfId="10355" xr:uid="{9B054F36-4AFC-4E50-95A8-8DE63B3958E8}"/>
    <cellStyle name="Normal 7 4 2 4 2 6 3 2" xfId="20735" xr:uid="{EB380360-1AFA-4882-9966-DAE9B36363C1}"/>
    <cellStyle name="Normal 7 4 2 4 2 6 4" xfId="25488" xr:uid="{09B3EF65-0309-4500-B88F-8E69AE4097C5}"/>
    <cellStyle name="Normal 7 4 2 4 2 6 5" xfId="15069" xr:uid="{A5C5DB98-FDCA-4207-B138-48665FC4E7B5}"/>
    <cellStyle name="Normal 7 4 2 4 2 7" xfId="4100" xr:uid="{A615A8D1-6A36-46E2-847B-4878C02125FD}"/>
    <cellStyle name="Normal 7 4 2 4 2 7 2" xfId="8873" xr:uid="{4114F29A-80CA-48BA-BC1A-8A2FAF071ABD}"/>
    <cellStyle name="Normal 7 4 2 4 2 7 2 2" xfId="19253" xr:uid="{E86CC324-85D1-497C-90CD-2BE9A961181D}"/>
    <cellStyle name="Normal 7 4 2 4 2 7 3" xfId="11706" xr:uid="{D3D5E542-88E0-4657-9D32-3E8609667CC3}"/>
    <cellStyle name="Normal 7 4 2 4 2 7 3 2" xfId="22086" xr:uid="{49CD2A9E-CFD2-4895-9D5D-91A18746A95B}"/>
    <cellStyle name="Normal 7 4 2 4 2 7 4" xfId="16420" xr:uid="{573C1003-EB8C-41D1-911F-FF5B21F44878}"/>
    <cellStyle name="Normal 7 4 2 4 2 8" xfId="5421" xr:uid="{766CFB2F-622E-4F25-9D22-96633E84BE1A}"/>
    <cellStyle name="Normal 7 4 2 4 2 8 2" xfId="14718" xr:uid="{72593861-B15E-4F5A-B0ED-7813F2715FBA}"/>
    <cellStyle name="Normal 7 4 2 4 2 9" xfId="7171" xr:uid="{48407797-F7AC-41D5-9E6F-81908B182441}"/>
    <cellStyle name="Normal 7 4 2 4 2 9 2" xfId="17551" xr:uid="{2C17603D-9B4C-44AA-A0EF-A8718814D834}"/>
    <cellStyle name="Normal 7 4 2 4 3" xfId="1406" xr:uid="{00000000-0005-0000-0000-000055070000}"/>
    <cellStyle name="Normal 7 4 2 4 3 2" xfId="3443" xr:uid="{00000000-0005-0000-0000-00004E080000}"/>
    <cellStyle name="Normal 7 4 2 4 3 2 2" xfId="6497" xr:uid="{68305674-C797-40C7-BB0C-81EF594659BA}"/>
    <cellStyle name="Normal 7 4 2 4 3 2 2 2" xfId="24524" xr:uid="{3F4DC59D-B533-4571-A31D-7C9B281553C4}"/>
    <cellStyle name="Normal 7 4 2 4 3 2 2 3" xfId="28713" xr:uid="{DB599F82-26D9-4742-872D-E4677E884F2C}"/>
    <cellStyle name="Normal 7 4 2 4 3 2 2 4" xfId="16068" xr:uid="{BB2C2468-C0C3-4BD9-9CD2-9D2AB98CCE65}"/>
    <cellStyle name="Normal 7 4 2 4 3 2 3" xfId="8521" xr:uid="{517069DC-E7A8-4BCE-9CE2-9C298EBA0CEE}"/>
    <cellStyle name="Normal 7 4 2 4 3 2 3 2" xfId="28936" xr:uid="{7F8F8EDB-BB5E-42D6-8D7E-5DD70CC18786}"/>
    <cellStyle name="Normal 7 4 2 4 3 2 3 3" xfId="18901" xr:uid="{A0FA28BF-EE20-4B04-B3E4-3723FE6E22C8}"/>
    <cellStyle name="Normal 7 4 2 4 3 2 4" xfId="11354" xr:uid="{9691508A-27FF-4475-90DA-7B47F2D70909}"/>
    <cellStyle name="Normal 7 4 2 4 3 2 4 2" xfId="21734" xr:uid="{F53DEC85-5C19-4421-875A-2ACB2AA8D5BC}"/>
    <cellStyle name="Normal 7 4 2 4 3 2 5" xfId="23285" xr:uid="{7A6F7BD0-63DA-4862-8C6B-2B31A4FA3DFF}"/>
    <cellStyle name="Normal 7 4 2 4 3 2 6" xfId="14023" xr:uid="{C2486EEF-2D65-4552-A92C-6FF30E073B7A}"/>
    <cellStyle name="Normal 7 4 2 4 3 3" xfId="2825" xr:uid="{00000000-0005-0000-0000-00004F080000}"/>
    <cellStyle name="Normal 7 4 2 4 3 3 2" xfId="6040" xr:uid="{535C257E-5D4B-4198-82C8-E999FA9B3136}"/>
    <cellStyle name="Normal 7 4 2 4 3 3 2 2" xfId="27838" xr:uid="{EEAA24A5-4A7E-4F43-8F1E-8F52A537B74C}"/>
    <cellStyle name="Normal 7 4 2 4 3 3 2 3" xfId="15494" xr:uid="{31FE131C-62EE-44A7-AE47-D7F356754560}"/>
    <cellStyle name="Normal 7 4 2 4 3 3 3" xfId="7947" xr:uid="{25908E5D-77DD-4DF7-A949-876FCE3A4C83}"/>
    <cellStyle name="Normal 7 4 2 4 3 3 3 2" xfId="18327" xr:uid="{FBE47FA9-E084-4D46-83E2-26DD38C83757}"/>
    <cellStyle name="Normal 7 4 2 4 3 3 4" xfId="10780" xr:uid="{4B6532DA-BE75-4F6B-9AA2-05E530E0D4B3}"/>
    <cellStyle name="Normal 7 4 2 4 3 3 4 2" xfId="21160" xr:uid="{56285DC4-1A64-4C00-9D6E-A46781D91D64}"/>
    <cellStyle name="Normal 7 4 2 4 3 3 5" xfId="24119" xr:uid="{F557AC7F-F932-4E72-860B-1C1103051EA8}"/>
    <cellStyle name="Normal 7 4 2 4 3 3 6" xfId="13297" xr:uid="{64ADBB3E-2E50-43E0-BE71-4AF34A909986}"/>
    <cellStyle name="Normal 7 4 2 4 3 4" xfId="4216" xr:uid="{B598CC0D-41CE-4725-B55D-D9DBCBCCE81B}"/>
    <cellStyle name="Normal 7 4 2 4 3 4 2" xfId="8987" xr:uid="{346B4F6C-A1D7-4323-9FA6-6941310BCCD1}"/>
    <cellStyle name="Normal 7 4 2 4 3 4 2 2" xfId="29066" xr:uid="{C2A895EB-C6F8-4540-A260-580F69B5AEC5}"/>
    <cellStyle name="Normal 7 4 2 4 3 4 2 3" xfId="19367" xr:uid="{BBF76C09-54D7-450F-BF03-265396877F8D}"/>
    <cellStyle name="Normal 7 4 2 4 3 4 3" xfId="11820" xr:uid="{8C4A0A73-B6EA-49D5-9784-3724AB2703C1}"/>
    <cellStyle name="Normal 7 4 2 4 3 4 3 2" xfId="22200" xr:uid="{2AD8131C-1897-4EBD-9AA5-6E49E2A2711F}"/>
    <cellStyle name="Normal 7 4 2 4 3 4 4" xfId="23620" xr:uid="{977F998E-7DDA-43D2-B84A-A004A2443B61}"/>
    <cellStyle name="Normal 7 4 2 4 3 4 5" xfId="16534" xr:uid="{271A7751-C7A8-406B-A22A-45FCCD866C81}"/>
    <cellStyle name="Normal 7 4 2 4 3 5" xfId="5423" xr:uid="{2E65E1D4-3052-40C6-97F4-B6E2E11D8BF2}"/>
    <cellStyle name="Normal 7 4 2 4 3 5 2" xfId="26899" xr:uid="{39F65D39-778D-4E1B-9BD9-11AB11530AE8}"/>
    <cellStyle name="Normal 7 4 2 4 3 5 3" xfId="14720" xr:uid="{13A138FE-F583-44C8-B97E-650218C28B20}"/>
    <cellStyle name="Normal 7 4 2 4 3 6" xfId="7173" xr:uid="{DD0F5BE0-A944-4448-8295-DFBE81A71140}"/>
    <cellStyle name="Normal 7 4 2 4 3 6 2" xfId="17553" xr:uid="{D0634BD9-832B-4163-9972-AFC73A0E6B20}"/>
    <cellStyle name="Normal 7 4 2 4 3 7" xfId="10006" xr:uid="{48422E25-51C6-4046-97EA-4E22C49EDD17}"/>
    <cellStyle name="Normal 7 4 2 4 3 7 2" xfId="20386" xr:uid="{07E4FE30-D2E5-4621-B700-B135C9068521}"/>
    <cellStyle name="Normal 7 4 2 4 3 8" xfId="24130" xr:uid="{E6FC3DA2-A9DA-4B50-AEDC-E5D29766288B}"/>
    <cellStyle name="Normal 7 4 2 4 3 9" xfId="12787" xr:uid="{79A18FE0-2809-4472-8A81-356B4E62405A}"/>
    <cellStyle name="Normal 7 4 2 4 4" xfId="1407" xr:uid="{00000000-0005-0000-0000-000056070000}"/>
    <cellStyle name="Normal 7 4 2 4 4 2" xfId="4580" xr:uid="{F90CA143-97AF-4E8C-A770-D8821B1C12F5}"/>
    <cellStyle name="Normal 7 4 2 4 4 2 2" xfId="9351" xr:uid="{BABCC6F4-8932-4669-AB41-90518E651972}"/>
    <cellStyle name="Normal 7 4 2 4 4 2 2 2" xfId="29323" xr:uid="{1EBD480C-034E-4D17-897F-122D7BE25E1E}"/>
    <cellStyle name="Normal 7 4 2 4 4 2 2 3" xfId="19731" xr:uid="{FF145B92-B761-45E1-BF03-852C8B745C26}"/>
    <cellStyle name="Normal 7 4 2 4 4 2 3" xfId="12184" xr:uid="{FED648E9-FD6D-4B93-BB48-62CD3F8DCAFB}"/>
    <cellStyle name="Normal 7 4 2 4 4 2 3 2" xfId="22564" xr:uid="{D20E51FE-F8FB-4FD1-B70E-05289D3A43CA}"/>
    <cellStyle name="Normal 7 4 2 4 4 2 4" xfId="25695" xr:uid="{9AB87D3B-7502-430A-B82A-C209718BD820}"/>
    <cellStyle name="Normal 7 4 2 4 4 2 5" xfId="16898" xr:uid="{4F79C56B-8295-4535-ABB2-FDEADC126866}"/>
    <cellStyle name="Normal 7 4 2 4 4 3" xfId="5424" xr:uid="{31E3EE82-17E0-4E74-B15B-E5E7C1A8B933}"/>
    <cellStyle name="Normal 7 4 2 4 4 3 2" xfId="27830" xr:uid="{52CD2B51-6D16-4B44-A735-68CA6195A7BD}"/>
    <cellStyle name="Normal 7 4 2 4 4 3 3" xfId="14721" xr:uid="{E9A18D3B-352C-4EF1-BB95-6E1004493ECA}"/>
    <cellStyle name="Normal 7 4 2 4 4 4" xfId="7174" xr:uid="{77E0A48D-0C82-457D-A46A-8D58EA2BD4A3}"/>
    <cellStyle name="Normal 7 4 2 4 4 4 2" xfId="17554" xr:uid="{1E1110F7-1978-48EE-828F-4F436298F6E9}"/>
    <cellStyle name="Normal 7 4 2 4 4 5" xfId="10007" xr:uid="{C00F6A0C-D806-4A5B-8F7D-99E94A280068}"/>
    <cellStyle name="Normal 7 4 2 4 4 5 2" xfId="20387" xr:uid="{EDC48D79-EDBD-429E-9410-D9094CED12A4}"/>
    <cellStyle name="Normal 7 4 2 4 4 6" xfId="24543" xr:uid="{D144AA4D-3853-42D9-8FE1-26140F5E28BD}"/>
    <cellStyle name="Normal 7 4 2 4 4 7" xfId="14024" xr:uid="{AD023489-2E07-4B60-88AD-0D2124CB5C57}"/>
    <cellStyle name="Normal 7 4 2 4 5" xfId="2989" xr:uid="{00000000-0005-0000-0000-000051080000}"/>
    <cellStyle name="Normal 7 4 2 4 5 2" xfId="6138" xr:uid="{2AC1C3AE-B22F-4FE2-9930-18FFD3780E91}"/>
    <cellStyle name="Normal 7 4 2 4 5 2 2" xfId="25483" xr:uid="{CD94F832-DE7A-4F26-AB27-1611EFE6DFC3}"/>
    <cellStyle name="Normal 7 4 2 4 5 2 3" xfId="27191" xr:uid="{7D2C6571-E09A-45AD-8461-5841B9B74311}"/>
    <cellStyle name="Normal 7 4 2 4 5 2 4" xfId="15616" xr:uid="{EB12760B-3974-4EDE-A035-DF84B1A41311}"/>
    <cellStyle name="Normal 7 4 2 4 5 3" xfId="8069" xr:uid="{5DD8CBE1-B409-43F9-B9FF-50DF6587B640}"/>
    <cellStyle name="Normal 7 4 2 4 5 3 2" xfId="28765" xr:uid="{370C96D7-FBE7-40F9-8A9B-886DE567E5B3}"/>
    <cellStyle name="Normal 7 4 2 4 5 3 3" xfId="18449" xr:uid="{B1CE3031-322D-4DD1-B80A-9F7C719B033D}"/>
    <cellStyle name="Normal 7 4 2 4 5 4" xfId="10902" xr:uid="{557ACEC6-F1DC-4A79-9810-8D8953082EEC}"/>
    <cellStyle name="Normal 7 4 2 4 5 4 2" xfId="21282" xr:uid="{0CDDFD9B-9EB1-4692-91EB-F5622CF0C425}"/>
    <cellStyle name="Normal 7 4 2 4 5 5" xfId="23513" xr:uid="{7E2BDC90-743A-4CDE-8836-16218CDC2524}"/>
    <cellStyle name="Normal 7 4 2 4 5 6" xfId="13485" xr:uid="{14228182-435A-49B9-BE81-AEA0E4143C69}"/>
    <cellStyle name="Normal 7 4 2 4 6" xfId="2458" xr:uid="{00000000-0005-0000-0000-000052080000}"/>
    <cellStyle name="Normal 7 4 2 4 6 2" xfId="5749" xr:uid="{BEE05D96-D934-44ED-8368-AB5368390DFA}"/>
    <cellStyle name="Normal 7 4 2 4 6 2 2" xfId="28418" xr:uid="{7F8ECA08-AA09-4CC0-8159-86D99A414513}"/>
    <cellStyle name="Normal 7 4 2 4 6 2 3" xfId="15129" xr:uid="{3A483F97-B87C-44B3-95BF-CB39AABC850F}"/>
    <cellStyle name="Normal 7 4 2 4 6 3" xfId="7582" xr:uid="{E5E8A413-96BF-4559-BFF9-177C0427E082}"/>
    <cellStyle name="Normal 7 4 2 4 6 3 2" xfId="17962" xr:uid="{3BCC37CF-BDBE-4A19-A6B5-234712581127}"/>
    <cellStyle name="Normal 7 4 2 4 6 4" xfId="10415" xr:uid="{7679A0CE-6406-44CC-B71F-1858387BF605}"/>
    <cellStyle name="Normal 7 4 2 4 6 4 2" xfId="20795" xr:uid="{2A7A0AD0-A7BB-4844-8D8A-11783CC6F84D}"/>
    <cellStyle name="Normal 7 4 2 4 6 5" xfId="23302" xr:uid="{016C8953-02D4-49D5-9CD7-28D2D1205CB3}"/>
    <cellStyle name="Normal 7 4 2 4 6 6" xfId="12845" xr:uid="{07BC2695-B784-4FD4-BDF9-A31E26E6F7BC}"/>
    <cellStyle name="Normal 7 4 2 4 7" xfId="2212" xr:uid="{00000000-0005-0000-0000-000046080000}"/>
    <cellStyle name="Normal 7 4 2 4 7 2" xfId="7338" xr:uid="{221DA03E-D7F9-4E77-A9C9-24C02853C977}"/>
    <cellStyle name="Normal 7 4 2 4 7 2 2" xfId="17718" xr:uid="{6CED23D0-11C3-4588-9D21-0C8A53415568}"/>
    <cellStyle name="Normal 7 4 2 4 7 3" xfId="10171" xr:uid="{3CA10CEC-1F46-49A4-AD82-2E0A0BFB4AC6}"/>
    <cellStyle name="Normal 7 4 2 4 7 3 2" xfId="20551" xr:uid="{FD603573-4CC7-446F-A03F-75FD3E980E0D}"/>
    <cellStyle name="Normal 7 4 2 4 7 4" xfId="25245" xr:uid="{15C0597D-BDEA-412E-9653-FDE4E25C5976}"/>
    <cellStyle name="Normal 7 4 2 4 7 5" xfId="14885" xr:uid="{9DEC71EC-8AAA-440B-8552-BBF414B6496B}"/>
    <cellStyle name="Normal 7 4 2 4 8" xfId="4064" xr:uid="{4ABD5869-1B00-438E-90E6-141CF70F662E}"/>
    <cellStyle name="Normal 7 4 2 4 8 2" xfId="8843" xr:uid="{A3182066-70FF-4554-9B51-2999B2DAB449}"/>
    <cellStyle name="Normal 7 4 2 4 8 2 2" xfId="19223" xr:uid="{14FDB6FA-BADB-42A2-BFFB-498D668741D8}"/>
    <cellStyle name="Normal 7 4 2 4 8 3" xfId="11676" xr:uid="{67463485-28B8-44FF-A5DB-8F59EC77DC61}"/>
    <cellStyle name="Normal 7 4 2 4 8 3 2" xfId="22056" xr:uid="{06A1252E-4FB3-4E5E-ADE0-E9F9384D9AFB}"/>
    <cellStyle name="Normal 7 4 2 4 8 4" xfId="16390" xr:uid="{812D0A9A-3224-450F-B429-5C40CC67D428}"/>
    <cellStyle name="Normal 7 4 2 4 9" xfId="5420" xr:uid="{EB804556-033E-41D6-BB9C-1704BDD851CC}"/>
    <cellStyle name="Normal 7 4 2 4 9 2" xfId="14717" xr:uid="{80299997-AD89-421B-B216-EC8F8ECF5499}"/>
    <cellStyle name="Normal 7 4 2 5" xfId="1408" xr:uid="{00000000-0005-0000-0000-000057070000}"/>
    <cellStyle name="Normal 7 4 2 5 10" xfId="10008" xr:uid="{4F4B021F-78DD-4C68-8420-3089DCEF5A6A}"/>
    <cellStyle name="Normal 7 4 2 5 10 2" xfId="20388" xr:uid="{CE9593AF-2159-4713-8852-371EC3B4ED27}"/>
    <cellStyle name="Normal 7 4 2 5 11" xfId="23948" xr:uid="{A21590B5-D5FA-4C2C-91F5-25C91CBC03BE}"/>
    <cellStyle name="Normal 7 4 2 5 12" xfId="12630" xr:uid="{9C79C262-5AB5-4E25-869D-83C091DC85CA}"/>
    <cellStyle name="Normal 7 4 2 5 2" xfId="1409" xr:uid="{00000000-0005-0000-0000-000058070000}"/>
    <cellStyle name="Normal 7 4 2 5 2 2" xfId="1410" xr:uid="{00000000-0005-0000-0000-000059070000}"/>
    <cellStyle name="Normal 7 4 2 5 2 2 2" xfId="5427" xr:uid="{DC90032F-A7C8-4259-A04D-01902D52223C}"/>
    <cellStyle name="Normal 7 4 2 5 2 2 2 2" xfId="24038" xr:uid="{CF8A841D-0A25-4FFF-BE10-9094372666BC}"/>
    <cellStyle name="Normal 7 4 2 5 2 2 2 3" xfId="26696" xr:uid="{3DCE1E5B-3503-41E4-BFFB-3FC924283F66}"/>
    <cellStyle name="Normal 7 4 2 5 2 2 2 4" xfId="14724" xr:uid="{2B527BCA-D423-4503-9122-2282CC9B0298}"/>
    <cellStyle name="Normal 7 4 2 5 2 2 3" xfId="7177" xr:uid="{50096904-D60E-493E-BF10-D12065D10048}"/>
    <cellStyle name="Normal 7 4 2 5 2 2 3 2" xfId="27659" xr:uid="{03596C6D-25D5-4684-8349-791B9C74B4EA}"/>
    <cellStyle name="Normal 7 4 2 5 2 2 3 3" xfId="26807" xr:uid="{B6522971-26A5-4705-B878-C0D14A90DE1B}"/>
    <cellStyle name="Normal 7 4 2 5 2 2 3 4" xfId="17557" xr:uid="{8977E768-8809-45AA-96F3-C21DCBF63BFA}"/>
    <cellStyle name="Normal 7 4 2 5 2 2 4" xfId="10010" xr:uid="{48744055-C16C-4E02-A1BC-C76C9D86DA11}"/>
    <cellStyle name="Normal 7 4 2 5 2 2 4 2" xfId="29453" xr:uid="{82CA0832-D893-4A15-A498-C3E504F5CA01}"/>
    <cellStyle name="Normal 7 4 2 5 2 2 4 3" xfId="20390" xr:uid="{35289887-E0A1-4325-95F5-3F4E4148E3BE}"/>
    <cellStyle name="Normal 7 4 2 5 2 2 5" xfId="24367" xr:uid="{5F8623EE-AFD1-4BEE-9EFD-0D1372A39FE6}"/>
    <cellStyle name="Normal 7 4 2 5 2 2 6" xfId="14025" xr:uid="{239B6095-F271-4FC3-8047-C5C6F98D064A}"/>
    <cellStyle name="Normal 7 4 2 5 2 3" xfId="2826" xr:uid="{00000000-0005-0000-0000-000056080000}"/>
    <cellStyle name="Normal 7 4 2 5 2 3 2" xfId="6041" xr:uid="{3B687E05-5AF1-476B-96EF-1D8891D56292}"/>
    <cellStyle name="Normal 7 4 2 5 2 3 2 2" xfId="26995" xr:uid="{F174BAD1-E068-460A-8850-0F44A204B877}"/>
    <cellStyle name="Normal 7 4 2 5 2 3 2 3" xfId="15495" xr:uid="{86FC6865-D5D6-4CBA-8CD2-E90836557260}"/>
    <cellStyle name="Normal 7 4 2 5 2 3 3" xfId="7948" xr:uid="{F6A66019-9BBF-4ACB-8D7D-4937110A8EBE}"/>
    <cellStyle name="Normal 7 4 2 5 2 3 3 2" xfId="18328" xr:uid="{BAC6A313-4AF2-4524-8E47-94D2C3D3D1A5}"/>
    <cellStyle name="Normal 7 4 2 5 2 3 4" xfId="10781" xr:uid="{0A47D0C6-4148-4166-B175-0CCD96ED5179}"/>
    <cellStyle name="Normal 7 4 2 5 2 3 4 2" xfId="21161" xr:uid="{F01EA6D1-BFD3-42D8-A2C4-14718DA00CB5}"/>
    <cellStyle name="Normal 7 4 2 5 2 3 5" xfId="24253" xr:uid="{AA11F716-55BF-4F43-A013-00199C546F74}"/>
    <cellStyle name="Normal 7 4 2 5 2 3 6" xfId="13299" xr:uid="{0481F61A-9C9E-4357-8143-C6223F165FDC}"/>
    <cellStyle name="Normal 7 4 2 5 2 4" xfId="4217" xr:uid="{7908C746-7B05-4A29-BD28-29DD803831E6}"/>
    <cellStyle name="Normal 7 4 2 5 2 4 2" xfId="8988" xr:uid="{FC7F19FB-A224-4058-B1A1-C2EE96C7387A}"/>
    <cellStyle name="Normal 7 4 2 5 2 4 2 2" xfId="29067" xr:uid="{D0F4EA3A-0818-40FE-B61C-EE1ED9C623F0}"/>
    <cellStyle name="Normal 7 4 2 5 2 4 2 3" xfId="19368" xr:uid="{137D3889-0DED-4D71-82F2-D317CF828EBA}"/>
    <cellStyle name="Normal 7 4 2 5 2 4 3" xfId="11821" xr:uid="{C342DDFB-92D1-4778-9890-97FC20A8E7CB}"/>
    <cellStyle name="Normal 7 4 2 5 2 4 3 2" xfId="22201" xr:uid="{A83F5AB7-AD6A-4A27-B11A-0F0A83494DAF}"/>
    <cellStyle name="Normal 7 4 2 5 2 4 4" xfId="25136" xr:uid="{00A57F31-AA66-4FC2-9856-226F21BACAC7}"/>
    <cellStyle name="Normal 7 4 2 5 2 4 5" xfId="16535" xr:uid="{7D249806-6434-4FAC-85B3-B5D837B174F4}"/>
    <cellStyle name="Normal 7 4 2 5 2 5" xfId="5426" xr:uid="{5F0D3FCF-1197-44C3-A71A-CAAAFF02276D}"/>
    <cellStyle name="Normal 7 4 2 5 2 5 2" xfId="27997" xr:uid="{395C09B6-4C2A-4833-A72E-B29AB0BD7E53}"/>
    <cellStyle name="Normal 7 4 2 5 2 5 3" xfId="14723" xr:uid="{8526D7D3-0BCB-4BE2-AE4F-B0CBD9A1B6A1}"/>
    <cellStyle name="Normal 7 4 2 5 2 6" xfId="7176" xr:uid="{57159596-E411-4E62-ADBF-E6BB82F754F9}"/>
    <cellStyle name="Normal 7 4 2 5 2 6 2" xfId="17556" xr:uid="{FDEE0A3F-33B6-4BAD-87B5-F9AEEB3A0EA7}"/>
    <cellStyle name="Normal 7 4 2 5 2 7" xfId="10009" xr:uid="{2D9544BA-5D50-49F7-8FF8-38F6B042B1CA}"/>
    <cellStyle name="Normal 7 4 2 5 2 7 2" xfId="20389" xr:uid="{950719A6-A31F-4584-939F-52764EAE2976}"/>
    <cellStyle name="Normal 7 4 2 5 2 8" xfId="23552" xr:uid="{4263F13F-552B-45CE-AF3A-A25450F4E864}"/>
    <cellStyle name="Normal 7 4 2 5 2 9" xfId="12788" xr:uid="{61519436-3F18-46C4-B474-45A63D9C7AB6}"/>
    <cellStyle name="Normal 7 4 2 5 3" xfId="1411" xr:uid="{00000000-0005-0000-0000-00005A070000}"/>
    <cellStyle name="Normal 7 4 2 5 3 2" xfId="4581" xr:uid="{13C40225-0DA6-4F7A-93D5-510AEB78A0A7}"/>
    <cellStyle name="Normal 7 4 2 5 3 2 2" xfId="9352" xr:uid="{D44B9B45-80A4-4714-85AB-36621735EB4D}"/>
    <cellStyle name="Normal 7 4 2 5 3 2 2 2" xfId="29324" xr:uid="{F8427771-6A35-471E-9329-001360E5C35D}"/>
    <cellStyle name="Normal 7 4 2 5 3 2 2 3" xfId="19732" xr:uid="{C4D49B9A-EA51-4BE5-ABDB-C3D5687FDDB7}"/>
    <cellStyle name="Normal 7 4 2 5 3 2 3" xfId="12185" xr:uid="{47BDBF7F-27BB-4465-8373-0A622B381B62}"/>
    <cellStyle name="Normal 7 4 2 5 3 2 3 2" xfId="22565" xr:uid="{0D8467CA-3267-43C9-AF76-1E246700C673}"/>
    <cellStyle name="Normal 7 4 2 5 3 2 4" xfId="24907" xr:uid="{BD3E6A35-BE3D-4EE6-BBC1-D8212640D94A}"/>
    <cellStyle name="Normal 7 4 2 5 3 2 5" xfId="16899" xr:uid="{D77F4839-19AF-472A-AADA-876BBE0B3BD5}"/>
    <cellStyle name="Normal 7 4 2 5 3 3" xfId="5428" xr:uid="{6450F5DD-3052-44AE-9F5F-80F6A3EE9490}"/>
    <cellStyle name="Normal 7 4 2 5 3 3 2" xfId="22755" xr:uid="{82362F64-8C4D-459D-B138-3C1EDCE14382}"/>
    <cellStyle name="Normal 7 4 2 5 3 3 3" xfId="26549" xr:uid="{6EAB76BA-E1F9-4B4D-966D-BA0117E7B0BE}"/>
    <cellStyle name="Normal 7 4 2 5 3 3 4" xfId="14725" xr:uid="{7C738719-6FAF-4FC4-A32B-0116FAEB40E9}"/>
    <cellStyle name="Normal 7 4 2 5 3 4" xfId="7178" xr:uid="{F4DCA465-1ACF-45FC-9534-C32CF99F1CA5}"/>
    <cellStyle name="Normal 7 4 2 5 3 4 2" xfId="23471" xr:uid="{E9F5805B-9470-4EDC-ADDD-DCD941EAFF16}"/>
    <cellStyle name="Normal 7 4 2 5 3 4 3" xfId="26453" xr:uid="{7EECDE86-A8D7-4793-908A-F6DAB116F831}"/>
    <cellStyle name="Normal 7 4 2 5 3 4 4" xfId="17558" xr:uid="{758244B3-D92B-47D8-924C-7A5248D7C923}"/>
    <cellStyle name="Normal 7 4 2 5 3 5" xfId="10011" xr:uid="{737537A2-C40F-4B9F-BAA8-A6B342AC2340}"/>
    <cellStyle name="Normal 7 4 2 5 3 5 2" xfId="29454" xr:uid="{9BC5852B-53C0-43F8-A843-A5FF9D6E31BC}"/>
    <cellStyle name="Normal 7 4 2 5 3 5 3" xfId="20391" xr:uid="{6A8F803F-AA2E-4885-A0DA-C945AE5CD861}"/>
    <cellStyle name="Normal 7 4 2 5 3 6" xfId="25188" xr:uid="{5377AF0B-B07A-4D2B-80C5-F1CB2867184F}"/>
    <cellStyle name="Normal 7 4 2 5 3 7" xfId="14026" xr:uid="{E5137585-FB68-46C2-919F-DBB481287483}"/>
    <cellStyle name="Normal 7 4 2 5 4" xfId="1412" xr:uid="{00000000-0005-0000-0000-00005B070000}"/>
    <cellStyle name="Normal 7 4 2 5 4 2" xfId="5429" xr:uid="{9D587BF4-AC59-4918-97E4-B9E003E19072}"/>
    <cellStyle name="Normal 7 4 2 5 4 2 2" xfId="23733" xr:uid="{B019886C-1359-412E-8D96-C792177B3565}"/>
    <cellStyle name="Normal 7 4 2 5 4 2 3" xfId="26743" xr:uid="{0CE44BB1-8AB8-4275-AE33-7E35FAB49585}"/>
    <cellStyle name="Normal 7 4 2 5 4 2 4" xfId="14726" xr:uid="{45111C35-E0D5-4B5A-BBAE-16A4BE097BFF}"/>
    <cellStyle name="Normal 7 4 2 5 4 3" xfId="7179" xr:uid="{1A27C967-9251-40DF-ACB2-443B5CAB8019}"/>
    <cellStyle name="Normal 7 4 2 5 4 3 2" xfId="26086" xr:uid="{25621472-5CE3-4A0C-9494-30A0E3A54AFA}"/>
    <cellStyle name="Normal 7 4 2 5 4 3 3" xfId="17559" xr:uid="{B0C8B698-FB26-484E-873B-62D78C810D27}"/>
    <cellStyle name="Normal 7 4 2 5 4 4" xfId="10012" xr:uid="{18B4609A-23DC-4F90-B039-9F6A4303ABA1}"/>
    <cellStyle name="Normal 7 4 2 5 4 4 2" xfId="20392" xr:uid="{20A456CB-E6B6-4F6C-A6B2-C6D2B971D143}"/>
    <cellStyle name="Normal 7 4 2 5 4 5" xfId="24172" xr:uid="{FF9718A2-9A1D-406D-BDBD-1FC6CBCA4784}"/>
    <cellStyle name="Normal 7 4 2 5 4 6" xfId="13486" xr:uid="{73718355-8767-4822-BFEC-ED8909E4E64E}"/>
    <cellStyle name="Normal 7 4 2 5 5" xfId="2518" xr:uid="{00000000-0005-0000-0000-000059080000}"/>
    <cellStyle name="Normal 7 4 2 5 5 2" xfId="5795" xr:uid="{D91E1A03-91FC-4180-8558-21FDFA7B1A85}"/>
    <cellStyle name="Normal 7 4 2 5 5 2 2" xfId="26100" xr:uid="{899F7A24-B9A1-4C50-AEEA-9D474FA4A6E9}"/>
    <cellStyle name="Normal 7 4 2 5 5 2 3" xfId="15189" xr:uid="{8D1B3C93-EBFA-4819-958C-2F0CACFE1EFD}"/>
    <cellStyle name="Normal 7 4 2 5 5 3" xfId="7642" xr:uid="{81309B9C-59D9-4CC5-AD67-F40A50081CEB}"/>
    <cellStyle name="Normal 7 4 2 5 5 3 2" xfId="18022" xr:uid="{6D0B638F-51FC-4BB7-8833-AF7913B19F01}"/>
    <cellStyle name="Normal 7 4 2 5 5 4" xfId="10475" xr:uid="{EFD4DDC0-ADF2-449A-AC6E-069161845BFB}"/>
    <cellStyle name="Normal 7 4 2 5 5 4 2" xfId="20855" xr:uid="{F324FADB-B8D1-4342-A415-E1AB18C1AAA2}"/>
    <cellStyle name="Normal 7 4 2 5 5 5" xfId="24029" xr:uid="{7544ACC1-4452-4E36-8156-B8EB3A130A24}"/>
    <cellStyle name="Normal 7 4 2 5 5 6" xfId="12905" xr:uid="{5AE87465-D9FC-4676-8514-A35A9F559BF3}"/>
    <cellStyle name="Normal 7 4 2 5 6" xfId="2397" xr:uid="{00000000-0005-0000-0000-000053080000}"/>
    <cellStyle name="Normal 7 4 2 5 6 2" xfId="7523" xr:uid="{C44AA49F-EA30-4C1D-A7AA-368AC4FD12B0}"/>
    <cellStyle name="Normal 7 4 2 5 6 2 2" xfId="26847" xr:uid="{02C9C303-5722-4CA6-87FC-A9A5EBC995CE}"/>
    <cellStyle name="Normal 7 4 2 5 6 2 3" xfId="17903" xr:uid="{BB5EF9F8-B020-44DA-B448-A5890D3EE6E7}"/>
    <cellStyle name="Normal 7 4 2 5 6 3" xfId="10356" xr:uid="{A10D214D-A674-40AB-A355-E21B492E83BF}"/>
    <cellStyle name="Normal 7 4 2 5 6 3 2" xfId="20736" xr:uid="{5334C005-9896-43BF-8600-46AA296A307E}"/>
    <cellStyle name="Normal 7 4 2 5 6 4" xfId="23578" xr:uid="{24E987B6-8535-4A6B-8AC4-EF7BF8D0DAFA}"/>
    <cellStyle name="Normal 7 4 2 5 6 5" xfId="15070" xr:uid="{F3169F16-BF1F-4788-9CAD-AC7C449E61D1}"/>
    <cellStyle name="Normal 7 4 2 5 7" xfId="4065" xr:uid="{CD24C5D8-64C7-4E38-AE6A-E07FD8DAA435}"/>
    <cellStyle name="Normal 7 4 2 5 7 2" xfId="8844" xr:uid="{C6CE6DB9-81FB-438A-BE86-E541574BECAE}"/>
    <cellStyle name="Normal 7 4 2 5 7 2 2" xfId="19224" xr:uid="{1C3F134B-79D1-4839-97F2-130859F8B169}"/>
    <cellStyle name="Normal 7 4 2 5 7 3" xfId="11677" xr:uid="{57EDC30A-257C-419F-B6B7-784485107058}"/>
    <cellStyle name="Normal 7 4 2 5 7 3 2" xfId="22057" xr:uid="{A0F18111-F1BD-406C-99C7-3E89D5CADB8E}"/>
    <cellStyle name="Normal 7 4 2 5 7 4" xfId="28078" xr:uid="{C85E6CB5-C3DC-4F9A-ACB4-F3E56903F176}"/>
    <cellStyle name="Normal 7 4 2 5 7 5" xfId="16391" xr:uid="{72DD76BE-E92C-41A1-92BB-CBDEE0DF260F}"/>
    <cellStyle name="Normal 7 4 2 5 8" xfId="5425" xr:uid="{BB73E277-5C4F-4CAB-9689-E95916508D19}"/>
    <cellStyle name="Normal 7 4 2 5 8 2" xfId="14722" xr:uid="{4D7B405F-719B-4273-86A8-7ADE3E7CDFF0}"/>
    <cellStyle name="Normal 7 4 2 5 9" xfId="7175" xr:uid="{E2FC0238-D568-49BD-8CAD-C4343ECF0472}"/>
    <cellStyle name="Normal 7 4 2 5 9 2" xfId="17555" xr:uid="{1DD1EA12-FE9F-4321-98B3-29F2E25FFBB5}"/>
    <cellStyle name="Normal 7 4 2 6" xfId="1413" xr:uid="{00000000-0005-0000-0000-00005C070000}"/>
    <cellStyle name="Normal 7 4 2 6 10" xfId="10013" xr:uid="{B005047F-553F-4924-9AED-EE4FF4F402CC}"/>
    <cellStyle name="Normal 7 4 2 6 10 2" xfId="20393" xr:uid="{AEEC708B-5BE3-4339-9329-464B6727CE2D}"/>
    <cellStyle name="Normal 7 4 2 6 11" xfId="23968" xr:uid="{B1BFA53B-4411-4F77-90BC-F1ACAFC20672}"/>
    <cellStyle name="Normal 7 4 2 6 12" xfId="12631" xr:uid="{356EBB20-4CFC-4623-8999-6556D895B666}"/>
    <cellStyle name="Normal 7 4 2 6 2" xfId="1414" xr:uid="{00000000-0005-0000-0000-00005D070000}"/>
    <cellStyle name="Normal 7 4 2 6 2 2" xfId="1415" xr:uid="{00000000-0005-0000-0000-00005E070000}"/>
    <cellStyle name="Normal 7 4 2 6 2 2 2" xfId="5432" xr:uid="{ACC49959-56F5-457B-8777-6A4362BBF026}"/>
    <cellStyle name="Normal 7 4 2 6 2 2 2 2" xfId="25082" xr:uid="{3B9B08C4-D6CA-4A0C-B355-9341D725EBDD}"/>
    <cellStyle name="Normal 7 4 2 6 2 2 2 3" xfId="28228" xr:uid="{20C2A7A5-F58B-4B9B-B161-904618D63BBB}"/>
    <cellStyle name="Normal 7 4 2 6 2 2 2 4" xfId="14729" xr:uid="{C0232D7C-B838-4704-8517-D1D2136571EB}"/>
    <cellStyle name="Normal 7 4 2 6 2 2 3" xfId="7182" xr:uid="{BE33CC03-26D6-4F9E-96FB-EF0745C5CFBC}"/>
    <cellStyle name="Normal 7 4 2 6 2 2 3 2" xfId="27661" xr:uid="{8A55FD98-BA27-42A1-B444-FCB1DEC93CE1}"/>
    <cellStyle name="Normal 7 4 2 6 2 2 3 3" xfId="28705" xr:uid="{F3335788-22CA-49A2-A198-B67340352892}"/>
    <cellStyle name="Normal 7 4 2 6 2 2 3 4" xfId="17562" xr:uid="{5D2F1BA3-BFA8-4272-8075-7B079CD1E603}"/>
    <cellStyle name="Normal 7 4 2 6 2 2 4" xfId="10015" xr:uid="{62D4065E-236E-4227-B202-B705D98E07CB}"/>
    <cellStyle name="Normal 7 4 2 6 2 2 4 2" xfId="29455" xr:uid="{953B8973-E9D4-4A28-9448-9283324B166F}"/>
    <cellStyle name="Normal 7 4 2 6 2 2 4 3" xfId="20395" xr:uid="{A4154077-145C-4608-B623-9B291738B4B5}"/>
    <cellStyle name="Normal 7 4 2 6 2 2 5" xfId="24110" xr:uid="{1E6376B6-685C-41F6-AA1A-0E1371E4F7E4}"/>
    <cellStyle name="Normal 7 4 2 6 2 2 6" xfId="14027" xr:uid="{F2E8C2ED-6652-4E5E-B034-69DEC9945787}"/>
    <cellStyle name="Normal 7 4 2 6 2 3" xfId="2827" xr:uid="{00000000-0005-0000-0000-00005D080000}"/>
    <cellStyle name="Normal 7 4 2 6 2 3 2" xfId="6042" xr:uid="{CD12F26D-7E38-4B72-BD0F-648FE20591B2}"/>
    <cellStyle name="Normal 7 4 2 6 2 3 2 2" xfId="26924" xr:uid="{7A04FC21-7B5E-4CD7-B124-1DF756BCC50B}"/>
    <cellStyle name="Normal 7 4 2 6 2 3 2 3" xfId="15496" xr:uid="{92AEBB35-1F1E-45DB-A179-204373507A49}"/>
    <cellStyle name="Normal 7 4 2 6 2 3 3" xfId="7949" xr:uid="{544102D1-B4FD-4580-AB52-37F5F53691B1}"/>
    <cellStyle name="Normal 7 4 2 6 2 3 3 2" xfId="18329" xr:uid="{D5BE6525-FBCC-4B18-A71C-5E613C285E72}"/>
    <cellStyle name="Normal 7 4 2 6 2 3 4" xfId="10782" xr:uid="{4F84140B-4949-4A65-8CA7-13438E35AAFE}"/>
    <cellStyle name="Normal 7 4 2 6 2 3 4 2" xfId="21162" xr:uid="{EADBB21F-4358-4A40-9D66-D97F8AD657E1}"/>
    <cellStyle name="Normal 7 4 2 6 2 3 5" xfId="24549" xr:uid="{236C8CB4-8771-4D9A-A151-835DD1644386}"/>
    <cellStyle name="Normal 7 4 2 6 2 3 6" xfId="13300" xr:uid="{FFBBAFCE-4E25-452F-A3A4-2BFC8F0A33A5}"/>
    <cellStyle name="Normal 7 4 2 6 2 4" xfId="4218" xr:uid="{CB5E1B9E-8298-4AB5-8BA2-CDA1208127F1}"/>
    <cellStyle name="Normal 7 4 2 6 2 4 2" xfId="8989" xr:uid="{8A08711D-C16C-4D26-A112-C5B19FD900A6}"/>
    <cellStyle name="Normal 7 4 2 6 2 4 2 2" xfId="29068" xr:uid="{7DBA42BE-1030-4A1A-9B27-A843FA100053}"/>
    <cellStyle name="Normal 7 4 2 6 2 4 2 3" xfId="19369" xr:uid="{185869D1-AB3E-426B-B499-220AD464EF35}"/>
    <cellStyle name="Normal 7 4 2 6 2 4 3" xfId="11822" xr:uid="{67F4D7A1-B4EE-4730-8EAD-10F1F3EF120C}"/>
    <cellStyle name="Normal 7 4 2 6 2 4 3 2" xfId="22202" xr:uid="{23FF878B-135C-476A-A974-E6D81A426931}"/>
    <cellStyle name="Normal 7 4 2 6 2 4 4" xfId="24155" xr:uid="{3F4AFEAA-481D-442A-A5F1-93DED3FB4675}"/>
    <cellStyle name="Normal 7 4 2 6 2 4 5" xfId="16536" xr:uid="{9DDB4BA9-5EFA-4772-8776-20EE45B267C5}"/>
    <cellStyle name="Normal 7 4 2 6 2 5" xfId="5431" xr:uid="{B53CA646-856C-40E3-B9B1-1B1C39C90F5B}"/>
    <cellStyle name="Normal 7 4 2 6 2 5 2" xfId="26380" xr:uid="{985CE4B6-9B97-404E-8FC0-9CA482811201}"/>
    <cellStyle name="Normal 7 4 2 6 2 5 3" xfId="14728" xr:uid="{0DB742FD-2D59-49F6-8D24-05C7BE73D3ED}"/>
    <cellStyle name="Normal 7 4 2 6 2 6" xfId="7181" xr:uid="{7F0CD3EC-A7ED-415E-BB71-E350FC058EFE}"/>
    <cellStyle name="Normal 7 4 2 6 2 6 2" xfId="17561" xr:uid="{BF747459-136E-42E9-B078-152299A8E6D6}"/>
    <cellStyle name="Normal 7 4 2 6 2 7" xfId="10014" xr:uid="{AE1DDB34-B94D-4F70-8B50-BBDACA9B0F46}"/>
    <cellStyle name="Normal 7 4 2 6 2 7 2" xfId="20394" xr:uid="{32D57998-B51C-4D26-AE68-6ED260EE16CF}"/>
    <cellStyle name="Normal 7 4 2 6 2 8" xfId="24492" xr:uid="{6CC6677E-E6E1-45EE-BA0C-C14C13A7610E}"/>
    <cellStyle name="Normal 7 4 2 6 2 9" xfId="12789" xr:uid="{173BBFF3-D0F4-4160-AFF4-3F0497245FA6}"/>
    <cellStyle name="Normal 7 4 2 6 3" xfId="1416" xr:uid="{00000000-0005-0000-0000-00005F070000}"/>
    <cellStyle name="Normal 7 4 2 6 3 2" xfId="4582" xr:uid="{1BF54EF6-A596-4E83-B706-8E4A11FB6522}"/>
    <cellStyle name="Normal 7 4 2 6 3 2 2" xfId="9353" xr:uid="{C70380DC-B373-40D4-AC39-627D89764B5A}"/>
    <cellStyle name="Normal 7 4 2 6 3 2 2 2" xfId="29325" xr:uid="{9C1A41FE-2635-4791-A25C-E3F106F38BD2}"/>
    <cellStyle name="Normal 7 4 2 6 3 2 2 3" xfId="19733" xr:uid="{C10CF57A-7449-4792-B663-B665D61B8051}"/>
    <cellStyle name="Normal 7 4 2 6 3 2 3" xfId="12186" xr:uid="{9987C1F0-235F-4763-85FC-D06D2B2C4ECF}"/>
    <cellStyle name="Normal 7 4 2 6 3 2 3 2" xfId="22566" xr:uid="{FB548799-0E5E-406E-9E65-6539CA2FCB7D}"/>
    <cellStyle name="Normal 7 4 2 6 3 2 4" xfId="23524" xr:uid="{43912BF1-D01E-4BCF-81CA-9DEFFB11AD82}"/>
    <cellStyle name="Normal 7 4 2 6 3 2 5" xfId="16900" xr:uid="{BA4ECC0D-83ED-407F-BCAA-064BFB4F01C3}"/>
    <cellStyle name="Normal 7 4 2 6 3 3" xfId="5433" xr:uid="{586EF2D9-24F5-4293-9A1C-40A22B06FF20}"/>
    <cellStyle name="Normal 7 4 2 6 3 3 2" xfId="26866" xr:uid="{9703619E-5EBC-4ECB-9542-BD3FC3B49889}"/>
    <cellStyle name="Normal 7 4 2 6 3 3 3" xfId="27059" xr:uid="{898A3EAE-B37A-42A8-A9B5-A4B9E4D060D4}"/>
    <cellStyle name="Normal 7 4 2 6 3 3 4" xfId="14730" xr:uid="{0BBC9CEC-1798-4D37-915A-9BA30FF844EE}"/>
    <cellStyle name="Normal 7 4 2 6 3 4" xfId="7183" xr:uid="{81C49B6A-535B-4744-9D34-E03E2DC1FC01}"/>
    <cellStyle name="Normal 7 4 2 6 3 4 2" xfId="26070" xr:uid="{54965685-2E95-4A9A-8DAC-26B9ACC33AAE}"/>
    <cellStyle name="Normal 7 4 2 6 3 4 3" xfId="26077" xr:uid="{4B8C6A35-BB5E-4E04-8659-982CCD8A6CCD}"/>
    <cellStyle name="Normal 7 4 2 6 3 4 4" xfId="17563" xr:uid="{B27B0C0C-397F-4F16-AD78-649203BA9DBB}"/>
    <cellStyle name="Normal 7 4 2 6 3 5" xfId="10016" xr:uid="{DB3DA74A-F661-4D5D-9965-C692008A5E5F}"/>
    <cellStyle name="Normal 7 4 2 6 3 5 2" xfId="29456" xr:uid="{D3B1CD2D-4B81-49DE-99E0-FDDCC3584FA2}"/>
    <cellStyle name="Normal 7 4 2 6 3 5 3" xfId="20396" xr:uid="{06C36481-C097-46B8-BFA2-9452BC204D9B}"/>
    <cellStyle name="Normal 7 4 2 6 3 6" xfId="23180" xr:uid="{1DB60C66-997E-4EBF-BC69-CA57773C7EEB}"/>
    <cellStyle name="Normal 7 4 2 6 3 7" xfId="14028" xr:uid="{38A60E8F-1A15-4F0E-B1BC-C7F451D6E98E}"/>
    <cellStyle name="Normal 7 4 2 6 4" xfId="1417" xr:uid="{00000000-0005-0000-0000-000060070000}"/>
    <cellStyle name="Normal 7 4 2 6 4 2" xfId="5434" xr:uid="{1098EACB-F920-4291-9391-EFC70FC55943}"/>
    <cellStyle name="Normal 7 4 2 6 4 2 2" xfId="25673" xr:uid="{A31B6F93-403A-46B7-838C-23C6F6A7892F}"/>
    <cellStyle name="Normal 7 4 2 6 4 2 3" xfId="27222" xr:uid="{AF167C8A-3895-4A44-9B5F-E4A0FD058299}"/>
    <cellStyle name="Normal 7 4 2 6 4 2 4" xfId="14731" xr:uid="{F0BBF8B3-23E5-4EA8-81AF-B1566C2E3D6F}"/>
    <cellStyle name="Normal 7 4 2 6 4 3" xfId="7184" xr:uid="{F100B69C-70E3-4089-B3A4-FA365EB5D525}"/>
    <cellStyle name="Normal 7 4 2 6 4 3 2" xfId="27073" xr:uid="{847359D5-C1DB-48F5-8BE8-52AA144B6839}"/>
    <cellStyle name="Normal 7 4 2 6 4 3 3" xfId="17564" xr:uid="{E755EA97-62BB-408D-812C-AD918708BE0D}"/>
    <cellStyle name="Normal 7 4 2 6 4 4" xfId="10017" xr:uid="{62B92776-CB32-4631-AAD3-0911FDE28057}"/>
    <cellStyle name="Normal 7 4 2 6 4 4 2" xfId="20397" xr:uid="{7E4BA555-3E90-425F-AD14-F5855C84BBEB}"/>
    <cellStyle name="Normal 7 4 2 6 4 5" xfId="24505" xr:uid="{D1F60048-1F01-454C-8F29-5C365FD9AE94}"/>
    <cellStyle name="Normal 7 4 2 6 4 6" xfId="13487" xr:uid="{A33226EE-2783-4EA0-AEF9-1D2369B95F25}"/>
    <cellStyle name="Normal 7 4 2 6 5" xfId="2581" xr:uid="{00000000-0005-0000-0000-000060080000}"/>
    <cellStyle name="Normal 7 4 2 6 5 2" xfId="5845" xr:uid="{17D75B77-B2E5-482C-AF94-4F4BB57B6AA4}"/>
    <cellStyle name="Normal 7 4 2 6 5 2 2" xfId="28577" xr:uid="{47400427-7ED5-4ED7-8D01-2982F6F56245}"/>
    <cellStyle name="Normal 7 4 2 6 5 2 3" xfId="15252" xr:uid="{0692E47A-8ABA-490E-B809-91E5AD376575}"/>
    <cellStyle name="Normal 7 4 2 6 5 3" xfId="7705" xr:uid="{8F573EFC-8B2A-4675-9DAA-06B413A2D871}"/>
    <cellStyle name="Normal 7 4 2 6 5 3 2" xfId="18085" xr:uid="{A72F17EF-D17E-457D-A99B-9EDDAE54C255}"/>
    <cellStyle name="Normal 7 4 2 6 5 4" xfId="10538" xr:uid="{FE721382-46EC-47CE-9E00-1C7D2AD5CB5C}"/>
    <cellStyle name="Normal 7 4 2 6 5 4 2" xfId="20918" xr:uid="{BA75287A-DD7E-48BF-B60B-1477C427A975}"/>
    <cellStyle name="Normal 7 4 2 6 5 5" xfId="25293" xr:uid="{2E4EDD41-397C-4261-A4FE-33FF3F5E5E5E}"/>
    <cellStyle name="Normal 7 4 2 6 5 6" xfId="12968" xr:uid="{D2E29B5C-A764-4CBE-A5A5-82E3569611B1}"/>
    <cellStyle name="Normal 7 4 2 6 6" xfId="2398" xr:uid="{00000000-0005-0000-0000-00005A080000}"/>
    <cellStyle name="Normal 7 4 2 6 6 2" xfId="7524" xr:uid="{21F174A7-4987-4EBF-A1EF-44A664994639}"/>
    <cellStyle name="Normal 7 4 2 6 6 2 2" xfId="26785" xr:uid="{FCC0CB2D-E4EF-45DB-B929-DFB54B1569B1}"/>
    <cellStyle name="Normal 7 4 2 6 6 2 3" xfId="17904" xr:uid="{6AAD9FE9-06E3-4AD8-95AD-40296A6C342B}"/>
    <cellStyle name="Normal 7 4 2 6 6 3" xfId="10357" xr:uid="{96808953-3DDB-4A9D-9F4C-E5CBDC75F4BE}"/>
    <cellStyle name="Normal 7 4 2 6 6 3 2" xfId="20737" xr:uid="{A6BE3F22-05B0-4709-A6B2-6F8C6FB45ECB}"/>
    <cellStyle name="Normal 7 4 2 6 6 4" xfId="23099" xr:uid="{50A340EA-2354-4D27-A57E-7B444BE316CA}"/>
    <cellStyle name="Normal 7 4 2 6 6 5" xfId="15071" xr:uid="{02E62824-B523-4CBE-9AC5-A726FE865AD8}"/>
    <cellStyle name="Normal 7 4 2 6 7" xfId="4066" xr:uid="{787504FD-E615-4DF1-9D77-BBECC0DE93F8}"/>
    <cellStyle name="Normal 7 4 2 6 7 2" xfId="8845" xr:uid="{FCF05B19-81FB-4A54-BEB7-F0A61DB12570}"/>
    <cellStyle name="Normal 7 4 2 6 7 2 2" xfId="19225" xr:uid="{32B3D620-F75A-4CAD-B1E5-597DD8136D45}"/>
    <cellStyle name="Normal 7 4 2 6 7 3" xfId="11678" xr:uid="{33C1B2BD-D14A-44C0-9307-05BFF67FA58E}"/>
    <cellStyle name="Normal 7 4 2 6 7 3 2" xfId="22058" xr:uid="{6B631C3B-0DB2-48F2-B87D-D2F45125569C}"/>
    <cellStyle name="Normal 7 4 2 6 7 4" xfId="28106" xr:uid="{F5261F1D-F1B9-45E8-8F81-7C53A7BE747C}"/>
    <cellStyle name="Normal 7 4 2 6 7 5" xfId="16392" xr:uid="{D8E47FB0-8BB3-4344-AB82-69A4BA1C62CB}"/>
    <cellStyle name="Normal 7 4 2 6 8" xfId="5430" xr:uid="{1F40B752-6737-46EE-A6DF-1B75DA96DBD1}"/>
    <cellStyle name="Normal 7 4 2 6 8 2" xfId="14727" xr:uid="{391F89FC-6944-4964-B2E1-FDFC3C4ED719}"/>
    <cellStyle name="Normal 7 4 2 6 9" xfId="7180" xr:uid="{450B9847-020C-49F1-B642-B0DEC3E29F00}"/>
    <cellStyle name="Normal 7 4 2 6 9 2" xfId="17560" xr:uid="{ACCB61D8-4537-48D9-9271-7E8864C9E44C}"/>
    <cellStyle name="Normal 7 4 2 7" xfId="1418" xr:uid="{00000000-0005-0000-0000-000061070000}"/>
    <cellStyle name="Normal 7 4 2 7 10" xfId="12632" xr:uid="{94DB8E25-984C-4D8D-A56D-979E81D1A1DE}"/>
    <cellStyle name="Normal 7 4 2 7 2" xfId="1419" xr:uid="{00000000-0005-0000-0000-000062070000}"/>
    <cellStyle name="Normal 7 4 2 7 2 2" xfId="2990" xr:uid="{00000000-0005-0000-0000-000063080000}"/>
    <cellStyle name="Normal 7 4 2 7 2 2 2" xfId="6139" xr:uid="{1266CA9C-5035-448E-8939-3C069FE41792}"/>
    <cellStyle name="Normal 7 4 2 7 2 2 2 2" xfId="27831" xr:uid="{6BA6E3E3-0B5D-4725-AD7D-45FA59660042}"/>
    <cellStyle name="Normal 7 4 2 7 2 2 2 3" xfId="26312" xr:uid="{14734C87-6DE6-4D0B-84FB-F5E620DB5FDB}"/>
    <cellStyle name="Normal 7 4 2 7 2 2 2 4" xfId="15617" xr:uid="{6FB34FEA-6554-4BE3-8D10-9AD6CE81D6C6}"/>
    <cellStyle name="Normal 7 4 2 7 2 2 3" xfId="8070" xr:uid="{CE9E1B3D-C1FD-4CBA-A6BB-D92144A0865F}"/>
    <cellStyle name="Normal 7 4 2 7 2 2 3 2" xfId="27722" xr:uid="{0032E810-F024-4C77-AE8D-9373B8055228}"/>
    <cellStyle name="Normal 7 4 2 7 2 2 3 3" xfId="18450" xr:uid="{B3FB1B6C-478C-4CD5-A026-5797CBD64E79}"/>
    <cellStyle name="Normal 7 4 2 7 2 2 4" xfId="10903" xr:uid="{4415CB7F-40E9-45E1-85D9-6DABC2764ED3}"/>
    <cellStyle name="Normal 7 4 2 7 2 2 4 2" xfId="21283" xr:uid="{3E1FD531-B551-4991-9904-10393FE33A3C}"/>
    <cellStyle name="Normal 7 4 2 7 2 2 5" xfId="23828" xr:uid="{E0E623C1-45BB-4EFA-87D1-5D1FD674B409}"/>
    <cellStyle name="Normal 7 4 2 7 2 2 6" xfId="13488" xr:uid="{6258D515-6824-426D-9C18-B099CE2EE0A9}"/>
    <cellStyle name="Normal 7 4 2 7 2 3" xfId="5436" xr:uid="{73706557-7274-4A62-9D2E-9D0F68BD4BC2}"/>
    <cellStyle name="Normal 7 4 2 7 2 3 2" xfId="23500" xr:uid="{15F8D672-281A-4D72-AD12-49CEE82E7533}"/>
    <cellStyle name="Normal 7 4 2 7 2 3 3" xfId="27196" xr:uid="{D064E7A5-6181-4134-830F-81AF10BBEB20}"/>
    <cellStyle name="Normal 7 4 2 7 2 3 4" xfId="14733" xr:uid="{DB7C5814-2379-4983-8608-9F3F172D6E7F}"/>
    <cellStyle name="Normal 7 4 2 7 2 4" xfId="7186" xr:uid="{3836BD7D-4B8E-4F9B-8B5D-7B489FC8B2BF}"/>
    <cellStyle name="Normal 7 4 2 7 2 4 2" xfId="26634" xr:uid="{18E5D6C6-EF43-4D85-8CE8-AE7EE66E87D1}"/>
    <cellStyle name="Normal 7 4 2 7 2 4 3" xfId="27243" xr:uid="{6B17FA2A-E0D2-44FB-8207-51940BE33BD3}"/>
    <cellStyle name="Normal 7 4 2 7 2 4 4" xfId="17566" xr:uid="{DFEF93DD-08C3-4443-844E-F6CA5FDD1CF2}"/>
    <cellStyle name="Normal 7 4 2 7 2 5" xfId="10019" xr:uid="{0889C94F-1ABA-4FC6-9E28-0795963A3FA9}"/>
    <cellStyle name="Normal 7 4 2 7 2 5 2" xfId="29457" xr:uid="{70201FCB-86E4-489F-8B22-D4D9F690346B}"/>
    <cellStyle name="Normal 7 4 2 7 2 5 3" xfId="20399" xr:uid="{89FBEA2D-C08B-4774-AF5A-524674D3512A}"/>
    <cellStyle name="Normal 7 4 2 7 2 6" xfId="23849" xr:uid="{DF26400E-02C4-4589-8613-8A8F024D1767}"/>
    <cellStyle name="Normal 7 4 2 7 2 7" xfId="12790" xr:uid="{BFB7021A-E11C-42FB-8F02-FE5A49CDF78E}"/>
    <cellStyle name="Normal 7 4 2 7 3" xfId="1420" xr:uid="{00000000-0005-0000-0000-000063070000}"/>
    <cellStyle name="Normal 7 4 2 7 3 2" xfId="5437" xr:uid="{82B5E694-2FC5-4E24-8479-0FC41482D483}"/>
    <cellStyle name="Normal 7 4 2 7 3 2 2" xfId="26971" xr:uid="{2BF54BE0-ED09-4508-B9C3-888EF3FACA7E}"/>
    <cellStyle name="Normal 7 4 2 7 3 2 3" xfId="28157" xr:uid="{41CB8755-7976-4FA8-92E0-440C84D9FADA}"/>
    <cellStyle name="Normal 7 4 2 7 3 2 4" xfId="14734" xr:uid="{8D89238C-0030-4AB4-9F24-B117B919F0F0}"/>
    <cellStyle name="Normal 7 4 2 7 3 3" xfId="7187" xr:uid="{0008B33A-5D63-4F47-B563-238954287A5F}"/>
    <cellStyle name="Normal 7 4 2 7 3 3 2" xfId="28237" xr:uid="{260C5BFE-EE4A-4508-BB9D-B54A34FC1DD1}"/>
    <cellStyle name="Normal 7 4 2 7 3 3 3" xfId="26043" xr:uid="{7BC6694E-8F7E-426B-982B-C6FE59EE42A5}"/>
    <cellStyle name="Normal 7 4 2 7 3 3 4" xfId="17567" xr:uid="{27E6BAC9-0590-4F18-8EA6-355AEED43B58}"/>
    <cellStyle name="Normal 7 4 2 7 3 4" xfId="10020" xr:uid="{D6282C0B-23EE-4436-B69D-F5E8D9CEA92A}"/>
    <cellStyle name="Normal 7 4 2 7 3 4 2" xfId="29458" xr:uid="{794BD335-970E-4ABE-8731-2B8B81EFDD62}"/>
    <cellStyle name="Normal 7 4 2 7 3 4 3" xfId="20400" xr:uid="{5459E404-4B22-4EAD-B82F-42EE3543FD20}"/>
    <cellStyle name="Normal 7 4 2 7 3 5" xfId="23109" xr:uid="{BCC33169-2365-4075-A213-E531A6313F02}"/>
    <cellStyle name="Normal 7 4 2 7 3 6" xfId="13301" xr:uid="{44BF5C5C-C4C7-4BF3-978B-7EB2E005626C}"/>
    <cellStyle name="Normal 7 4 2 7 4" xfId="2399" xr:uid="{00000000-0005-0000-0000-000061080000}"/>
    <cellStyle name="Normal 7 4 2 7 4 2" xfId="7525" xr:uid="{86492D43-90EB-48CF-8201-D4300A5D77A1}"/>
    <cellStyle name="Normal 7 4 2 7 4 2 2" xfId="25867" xr:uid="{FFB7116F-81E7-4660-99A9-B36EAAF51FAD}"/>
    <cellStyle name="Normal 7 4 2 7 4 2 3" xfId="17905" xr:uid="{9EBB2063-CA9F-41AA-ACB2-36A461FE1529}"/>
    <cellStyle name="Normal 7 4 2 7 4 3" xfId="10358" xr:uid="{54018CCB-AB0E-4704-9798-FE8BC0349EED}"/>
    <cellStyle name="Normal 7 4 2 7 4 3 2" xfId="20738" xr:uid="{9AD254BA-D173-4481-812D-E6A24542D02F}"/>
    <cellStyle name="Normal 7 4 2 7 4 4" xfId="24787" xr:uid="{9018913B-342D-4E75-A25C-8C37B551CB05}"/>
    <cellStyle name="Normal 7 4 2 7 4 5" xfId="15072" xr:uid="{7DD61C3C-68EC-4DA4-8FD3-0480FC45329D}"/>
    <cellStyle name="Normal 7 4 2 7 5" xfId="4067" xr:uid="{77472886-F551-449A-8098-A7FB30B7B646}"/>
    <cellStyle name="Normal 7 4 2 7 5 2" xfId="8846" xr:uid="{F84EA359-FB2C-4639-A40E-838E073F2E29}"/>
    <cellStyle name="Normal 7 4 2 7 5 2 2" xfId="28995" xr:uid="{7BF56CC5-6A5C-4EF6-B5F0-8F2CBE3D79FE}"/>
    <cellStyle name="Normal 7 4 2 7 5 2 3" xfId="19226" xr:uid="{8AD95E74-020B-4D2D-9F96-D8EB383DF9DA}"/>
    <cellStyle name="Normal 7 4 2 7 5 3" xfId="11679" xr:uid="{C12A5A78-6510-436E-A32D-926A5FAD00FB}"/>
    <cellStyle name="Normal 7 4 2 7 5 3 2" xfId="22059" xr:uid="{B6EEC522-B3A4-4B2E-85A7-A04BC0C8DDFB}"/>
    <cellStyle name="Normal 7 4 2 7 5 4" xfId="22811" xr:uid="{37258880-037A-4767-9152-4095A0169B94}"/>
    <cellStyle name="Normal 7 4 2 7 5 5" xfId="16393" xr:uid="{6E299FD7-684B-4802-A6FF-86435AC177AA}"/>
    <cellStyle name="Normal 7 4 2 7 6" xfId="5435" xr:uid="{D3C90363-648C-472E-B1D6-0895137A7634}"/>
    <cellStyle name="Normal 7 4 2 7 6 2" xfId="26327" xr:uid="{B017C560-B810-4746-8C55-B4995878F636}"/>
    <cellStyle name="Normal 7 4 2 7 6 3" xfId="26509" xr:uid="{92F04E2A-EF45-425E-B460-6E5D80E4539C}"/>
    <cellStyle name="Normal 7 4 2 7 6 4" xfId="14732" xr:uid="{BAE21227-5844-4849-AED3-9A0C92C98A8C}"/>
    <cellStyle name="Normal 7 4 2 7 7" xfId="7185" xr:uid="{7CC78FA1-708E-40DD-960B-EAF910F14868}"/>
    <cellStyle name="Normal 7 4 2 7 7 2" xfId="26420" xr:uid="{6A8787EE-F31E-4982-9135-5F1148B2FDBE}"/>
    <cellStyle name="Normal 7 4 2 7 7 3" xfId="17565" xr:uid="{23954045-1D4A-4E58-9EDC-5DC74BA99BA5}"/>
    <cellStyle name="Normal 7 4 2 7 8" xfId="10018" xr:uid="{94B3A68A-3BD4-419B-9AC3-B8BD758CE315}"/>
    <cellStyle name="Normal 7 4 2 7 8 2" xfId="20398" xr:uid="{FB3E73B1-994C-477B-9EC3-AED1D1AD3CD1}"/>
    <cellStyle name="Normal 7 4 2 7 9" xfId="24624" xr:uid="{E09003C2-1B00-4328-BBF9-063EA82CCD48}"/>
    <cellStyle name="Normal 7 4 2 8" xfId="1421" xr:uid="{00000000-0005-0000-0000-000064070000}"/>
    <cellStyle name="Normal 7 4 2 8 10" xfId="12633" xr:uid="{764DDC1B-9402-4F8E-8F51-32FAF920D60E}"/>
    <cellStyle name="Normal 7 4 2 8 2" xfId="1422" xr:uid="{00000000-0005-0000-0000-000065070000}"/>
    <cellStyle name="Normal 7 4 2 8 2 2" xfId="2991" xr:uid="{00000000-0005-0000-0000-000067080000}"/>
    <cellStyle name="Normal 7 4 2 8 2 2 2" xfId="6140" xr:uid="{9041C163-69A9-43CC-9E9A-D833F2C7176D}"/>
    <cellStyle name="Normal 7 4 2 8 2 2 2 2" xfId="26202" xr:uid="{B493E099-C3E2-4544-9AA4-825065CBA4E2}"/>
    <cellStyle name="Normal 7 4 2 8 2 2 2 3" xfId="27474" xr:uid="{3AB40F7B-C570-4D06-ADBC-05D10685A382}"/>
    <cellStyle name="Normal 7 4 2 8 2 2 2 4" xfId="15618" xr:uid="{662CF5B3-522E-4A27-8305-2C33727EF944}"/>
    <cellStyle name="Normal 7 4 2 8 2 2 3" xfId="8071" xr:uid="{A7D51079-161A-4855-A031-386021851227}"/>
    <cellStyle name="Normal 7 4 2 8 2 2 3 2" xfId="28766" xr:uid="{E2D87E69-31E9-42B6-96CD-1C9BA892C7BB}"/>
    <cellStyle name="Normal 7 4 2 8 2 2 3 3" xfId="18451" xr:uid="{A4CED350-C79A-4982-82E0-0E78037D358B}"/>
    <cellStyle name="Normal 7 4 2 8 2 2 4" xfId="10904" xr:uid="{CB272D73-6214-4DBE-B2F7-601C344F4AED}"/>
    <cellStyle name="Normal 7 4 2 8 2 2 4 2" xfId="21284" xr:uid="{A51A0245-F2DF-4AE0-AADB-DA7AF0E58429}"/>
    <cellStyle name="Normal 7 4 2 8 2 2 5" xfId="25246" xr:uid="{3814E4DE-EEA9-49D4-9238-DCCEEA448DD9}"/>
    <cellStyle name="Normal 7 4 2 8 2 2 6" xfId="13489" xr:uid="{CC3172A9-4FD7-4114-8024-2F839FFAC561}"/>
    <cellStyle name="Normal 7 4 2 8 2 3" xfId="5439" xr:uid="{336699C8-1CEE-4FE0-A41F-11B48F3781CB}"/>
    <cellStyle name="Normal 7 4 2 8 2 3 2" xfId="25140" xr:uid="{143F8DC0-D0F0-4F1B-A5F6-49BBA04A9BAA}"/>
    <cellStyle name="Normal 7 4 2 8 2 3 3" xfId="27240" xr:uid="{FCF3E825-A10B-4A4B-9EA1-E9B2699347E6}"/>
    <cellStyle name="Normal 7 4 2 8 2 3 4" xfId="14736" xr:uid="{F4C934E6-EF23-4A45-A8C7-37BB666CB016}"/>
    <cellStyle name="Normal 7 4 2 8 2 4" xfId="7189" xr:uid="{18D41000-B14D-4DB2-B55D-9828FC100708}"/>
    <cellStyle name="Normal 7 4 2 8 2 4 2" xfId="26094" xr:uid="{B5DDF77C-89DA-471A-8272-5E6E03F47423}"/>
    <cellStyle name="Normal 7 4 2 8 2 4 3" xfId="26434" xr:uid="{EADE3D3C-76DB-4633-9772-34B4800C979C}"/>
    <cellStyle name="Normal 7 4 2 8 2 4 4" xfId="17569" xr:uid="{2AEDA77A-D5D4-4E04-B75B-45DDA0F9A858}"/>
    <cellStyle name="Normal 7 4 2 8 2 5" xfId="10022" xr:uid="{0B9161BD-1312-4222-8C65-7C901862FE49}"/>
    <cellStyle name="Normal 7 4 2 8 2 5 2" xfId="29459" xr:uid="{3B11A4C3-9B9B-404A-AAB3-C3FF001AC2C4}"/>
    <cellStyle name="Normal 7 4 2 8 2 5 3" xfId="20402" xr:uid="{22CC1A39-7AB0-474E-9DD9-C58BA7F6E7DB}"/>
    <cellStyle name="Normal 7 4 2 8 2 6" xfId="23374" xr:uid="{4798756F-1AD2-44D4-A672-6B80D892F56E}"/>
    <cellStyle name="Normal 7 4 2 8 2 7" xfId="12791" xr:uid="{BF2F52C6-13F2-4F1D-9924-D50FFADB0400}"/>
    <cellStyle name="Normal 7 4 2 8 3" xfId="1423" xr:uid="{00000000-0005-0000-0000-000066070000}"/>
    <cellStyle name="Normal 7 4 2 8 3 2" xfId="5440" xr:uid="{DF7E501D-4D91-426D-AD30-9FD2EF2BFCE7}"/>
    <cellStyle name="Normal 7 4 2 8 3 2 2" xfId="27432" xr:uid="{7D3C8E64-94D2-442D-AA48-12B7CF08B5B7}"/>
    <cellStyle name="Normal 7 4 2 8 3 2 3" xfId="28600" xr:uid="{1FEA78ED-3976-4495-9929-FD5F90723AF7}"/>
    <cellStyle name="Normal 7 4 2 8 3 2 4" xfId="14737" xr:uid="{E3B0F55E-0118-4914-A1F6-148CF20F42D4}"/>
    <cellStyle name="Normal 7 4 2 8 3 3" xfId="7190" xr:uid="{E0B26F10-6A1D-4076-95F6-2A99FD4F5D93}"/>
    <cellStyle name="Normal 7 4 2 8 3 3 2" xfId="27425" xr:uid="{5A5AEE34-4573-48E5-9EB2-1803A67C8182}"/>
    <cellStyle name="Normal 7 4 2 8 3 3 3" xfId="27401" xr:uid="{2556DBBF-00E5-435C-841D-7AE47896058F}"/>
    <cellStyle name="Normal 7 4 2 8 3 3 4" xfId="17570" xr:uid="{050D4FF1-B4FE-48C8-B357-5E446ABB2642}"/>
    <cellStyle name="Normal 7 4 2 8 3 4" xfId="10023" xr:uid="{D2779331-985F-4D2A-B82B-048C9760EA3D}"/>
    <cellStyle name="Normal 7 4 2 8 3 4 2" xfId="29460" xr:uid="{637DFF79-F514-4FB7-8A89-4E4CEE4DC035}"/>
    <cellStyle name="Normal 7 4 2 8 3 4 3" xfId="20403" xr:uid="{1B7A3929-C49F-4C4E-A47E-E6A72371383E}"/>
    <cellStyle name="Normal 7 4 2 8 3 5" xfId="25125" xr:uid="{7A71748C-01E1-42B4-AA1C-8BCDE39C24C6}"/>
    <cellStyle name="Normal 7 4 2 8 3 6" xfId="13302" xr:uid="{D245C534-4BE7-4770-B518-4D1A290DFB03}"/>
    <cellStyle name="Normal 7 4 2 8 4" xfId="2400" xr:uid="{00000000-0005-0000-0000-000065080000}"/>
    <cellStyle name="Normal 7 4 2 8 4 2" xfId="7526" xr:uid="{7A821489-26D7-4677-B041-69A2C39EA31A}"/>
    <cellStyle name="Normal 7 4 2 8 4 2 2" xfId="26246" xr:uid="{3F381CF9-2F0E-45E0-99AC-CBE86D141DBD}"/>
    <cellStyle name="Normal 7 4 2 8 4 2 3" xfId="17906" xr:uid="{2272D246-2772-444E-8657-CD6E53F0122A}"/>
    <cellStyle name="Normal 7 4 2 8 4 3" xfId="10359" xr:uid="{E3E695FB-914F-4538-A5FE-829A11F73630}"/>
    <cellStyle name="Normal 7 4 2 8 4 3 2" xfId="20739" xr:uid="{E48C7E1C-2B52-443E-BF89-E06BBDE3396E}"/>
    <cellStyle name="Normal 7 4 2 8 4 4" xfId="25498" xr:uid="{A4BA8B26-23DB-4570-B019-11C38E654B92}"/>
    <cellStyle name="Normal 7 4 2 8 4 5" xfId="15073" xr:uid="{D4271D88-5D5E-4508-BFC3-E6279DEB43BE}"/>
    <cellStyle name="Normal 7 4 2 8 5" xfId="4068" xr:uid="{DEAF12DA-3FA9-4DCB-8904-0FEFEC41EF1A}"/>
    <cellStyle name="Normal 7 4 2 8 5 2" xfId="8847" xr:uid="{1E336397-8442-444B-B4E3-A2BBFD7CEBFF}"/>
    <cellStyle name="Normal 7 4 2 8 5 2 2" xfId="28996" xr:uid="{75514FFB-B72B-46F8-ACF7-870092C6E62D}"/>
    <cellStyle name="Normal 7 4 2 8 5 2 3" xfId="19227" xr:uid="{4DA0DEEB-F0A6-4D78-B87F-5D39B35D266F}"/>
    <cellStyle name="Normal 7 4 2 8 5 3" xfId="11680" xr:uid="{D55E82D3-75FE-4EF0-A82A-5C356FFF3CB3}"/>
    <cellStyle name="Normal 7 4 2 8 5 3 2" xfId="22060" xr:uid="{C7ED9254-E5EE-4DDC-883D-9503F73F9DA8}"/>
    <cellStyle name="Normal 7 4 2 8 5 4" xfId="24974" xr:uid="{A72BF85D-5E4B-40FC-84A2-4CFFF781B86B}"/>
    <cellStyle name="Normal 7 4 2 8 5 5" xfId="16394" xr:uid="{D3B83BD2-8D64-4965-BCEF-EA03A12C7646}"/>
    <cellStyle name="Normal 7 4 2 8 6" xfId="5438" xr:uid="{7F3F327F-51DB-4F24-9C4B-E5C89DF83EE3}"/>
    <cellStyle name="Normal 7 4 2 8 6 2" xfId="26897" xr:uid="{E8A65548-4070-4D93-BEEB-7CCF5EE40D86}"/>
    <cellStyle name="Normal 7 4 2 8 6 3" xfId="26870" xr:uid="{84838828-46F0-4DEF-BA3F-EAB48AF9A8E2}"/>
    <cellStyle name="Normal 7 4 2 8 6 4" xfId="14735" xr:uid="{69A46E30-CEE4-4EEB-93D4-36FD588DE682}"/>
    <cellStyle name="Normal 7 4 2 8 7" xfId="7188" xr:uid="{022E0D6E-5008-440E-94C0-FCA08E2C0C61}"/>
    <cellStyle name="Normal 7 4 2 8 7 2" xfId="26951" xr:uid="{2FCBC965-BC6D-4F97-8AB6-7B6C07325484}"/>
    <cellStyle name="Normal 7 4 2 8 7 3" xfId="17568" xr:uid="{D552055A-C5C7-4BFF-92A2-74EE2AEF58D8}"/>
    <cellStyle name="Normal 7 4 2 8 8" xfId="10021" xr:uid="{9EB0C26B-B5D2-4F74-A99F-8154FF2AFA9E}"/>
    <cellStyle name="Normal 7 4 2 8 8 2" xfId="20401" xr:uid="{FAE3E505-1AB7-4AFC-99DE-4F30A123E761}"/>
    <cellStyle name="Normal 7 4 2 8 9" xfId="24217" xr:uid="{90CC9198-C7BD-4DC7-A6D9-37C25CDAEFF2}"/>
    <cellStyle name="Normal 7 4 2 9" xfId="1424" xr:uid="{00000000-0005-0000-0000-000067070000}"/>
    <cellStyle name="Normal 7 4 2 9 10" xfId="12626" xr:uid="{DFDE78C4-8E58-41BD-A9CC-0E3FE4FF757E}"/>
    <cellStyle name="Normal 7 4 2 9 2" xfId="3444" xr:uid="{00000000-0005-0000-0000-00006A080000}"/>
    <cellStyle name="Normal 7 4 2 9 2 2" xfId="6498" xr:uid="{D6E9C181-6061-4F0C-B3EA-ED194457DA41}"/>
    <cellStyle name="Normal 7 4 2 9 2 2 2" xfId="25659" xr:uid="{AF607323-AC0D-414A-8F77-EE6893045231}"/>
    <cellStyle name="Normal 7 4 2 9 2 2 3" xfId="26411" xr:uid="{509785D6-8A2F-42A6-B8DB-8ABF8E3C060A}"/>
    <cellStyle name="Normal 7 4 2 9 2 2 4" xfId="16069" xr:uid="{A58D279F-36A8-461F-89B9-FFE923980C7C}"/>
    <cellStyle name="Normal 7 4 2 9 2 3" xfId="8522" xr:uid="{EF66F453-D807-4980-B50E-4CCBAFB733A8}"/>
    <cellStyle name="Normal 7 4 2 9 2 3 2" xfId="28603" xr:uid="{B547C6E4-D9DC-4171-8FAD-C356971CE623}"/>
    <cellStyle name="Normal 7 4 2 9 2 3 3" xfId="28937" xr:uid="{0E25B91D-7487-4276-B067-0ABEBC60BEDF}"/>
    <cellStyle name="Normal 7 4 2 9 2 3 4" xfId="18902" xr:uid="{02A1BA71-9964-4CB4-A4D8-1ADEA24125BC}"/>
    <cellStyle name="Normal 7 4 2 9 2 4" xfId="11355" xr:uid="{54519620-988D-49D7-A0EA-4A122FE56D51}"/>
    <cellStyle name="Normal 7 4 2 9 2 4 2" xfId="29483" xr:uid="{FC835250-DF4C-4944-8875-1A77052EC6B1}"/>
    <cellStyle name="Normal 7 4 2 9 2 4 3" xfId="21735" xr:uid="{6E24494B-DCF2-4A6B-A86C-9F188EF0E2F6}"/>
    <cellStyle name="Normal 7 4 2 9 2 5" xfId="25159" xr:uid="{A329167D-D56F-4DA6-B18E-91E3E4955854}"/>
    <cellStyle name="Normal 7 4 2 9 2 6" xfId="14029" xr:uid="{4C006EB8-F23A-4180-92FA-69EFDB76ED45}"/>
    <cellStyle name="Normal 7 4 2 9 3" xfId="2819" xr:uid="{00000000-0005-0000-0000-00006B080000}"/>
    <cellStyle name="Normal 7 4 2 9 3 2" xfId="6034" xr:uid="{795FEE40-626B-42B5-BAF9-A3BEA4C1BB8C}"/>
    <cellStyle name="Normal 7 4 2 9 3 2 2" xfId="26770" xr:uid="{87813332-7EAD-4E02-9112-3A1229BE077B}"/>
    <cellStyle name="Normal 7 4 2 9 3 2 3" xfId="15488" xr:uid="{DCBA6F41-7C2A-414B-A542-F8AB5A081384}"/>
    <cellStyle name="Normal 7 4 2 9 3 3" xfId="7941" xr:uid="{A1F020B0-9442-4F1D-A526-F7270CF91865}"/>
    <cellStyle name="Normal 7 4 2 9 3 3 2" xfId="18321" xr:uid="{3EB35884-0264-4057-AE8C-9FAA1A3E7328}"/>
    <cellStyle name="Normal 7 4 2 9 3 4" xfId="10774" xr:uid="{3F4BB8D7-6A93-4816-BC7A-13FB97BEC3AF}"/>
    <cellStyle name="Normal 7 4 2 9 3 4 2" xfId="21154" xr:uid="{13474AFC-43F4-443F-BE0B-320A30877F95}"/>
    <cellStyle name="Normal 7 4 2 9 3 5" xfId="25144" xr:uid="{6B8F29FD-44AE-4E2F-8C63-D9C0C2430D48}"/>
    <cellStyle name="Normal 7 4 2 9 3 6" xfId="13289" xr:uid="{5C832931-E50C-4A84-AC60-CCB69FE73A52}"/>
    <cellStyle name="Normal 7 4 2 9 4" xfId="2393" xr:uid="{00000000-0005-0000-0000-000069080000}"/>
    <cellStyle name="Normal 7 4 2 9 4 2" xfId="7519" xr:uid="{7870606D-1837-44BD-BC37-7E3134EB028F}"/>
    <cellStyle name="Normal 7 4 2 9 4 2 2" xfId="26414" xr:uid="{FF062303-D59F-49DD-AAC3-2A4BA0C5BA02}"/>
    <cellStyle name="Normal 7 4 2 9 4 2 3" xfId="17899" xr:uid="{C8470F4B-0DC2-4EF0-BD9F-ED27D4F6CB5A}"/>
    <cellStyle name="Normal 7 4 2 9 4 3" xfId="10352" xr:uid="{4D7874B9-E019-443B-B306-FA092DEC4B01}"/>
    <cellStyle name="Normal 7 4 2 9 4 3 2" xfId="20732" xr:uid="{585F05EA-88E4-4145-84E6-9E74DDADE4AE}"/>
    <cellStyle name="Normal 7 4 2 9 4 4" xfId="23870" xr:uid="{AFFA7455-76C5-4A6D-AEC8-973157377937}"/>
    <cellStyle name="Normal 7 4 2 9 4 5" xfId="15066" xr:uid="{B1DA497D-9798-4947-85EB-2DFFC2B3D5A0}"/>
    <cellStyle name="Normal 7 4 2 9 5" xfId="4097" xr:uid="{A842F1E4-1C7A-4362-BC43-4637DC25B33F}"/>
    <cellStyle name="Normal 7 4 2 9 5 2" xfId="8870" xr:uid="{E5C15C7A-E4A4-4CBD-BCBC-C757F7FB36EB}"/>
    <cellStyle name="Normal 7 4 2 9 5 2 2" xfId="19250" xr:uid="{F5CF3878-642A-43DB-BF34-E6CA3F0EA0BE}"/>
    <cellStyle name="Normal 7 4 2 9 5 3" xfId="11703" xr:uid="{117745DD-C582-496B-9D1E-46B70FE21667}"/>
    <cellStyle name="Normal 7 4 2 9 5 3 2" xfId="22083" xr:uid="{6A9EA27A-94F0-48FF-B287-40F1488F38AA}"/>
    <cellStyle name="Normal 7 4 2 9 5 4" xfId="27759" xr:uid="{2936B5FE-D440-4912-B0A0-9AB4800926E0}"/>
    <cellStyle name="Normal 7 4 2 9 5 5" xfId="16417" xr:uid="{07618204-4FC9-4EDF-BD54-DADBDD2AB6B1}"/>
    <cellStyle name="Normal 7 4 2 9 6" xfId="5441" xr:uid="{4C217F3C-EC4B-448B-A6F0-DF227F715B36}"/>
    <cellStyle name="Normal 7 4 2 9 6 2" xfId="14738" xr:uid="{92D1C401-A612-4185-9E34-B9FD7B5A1E0C}"/>
    <cellStyle name="Normal 7 4 2 9 7" xfId="7191" xr:uid="{10B00204-3DB2-47A6-950C-F9215B517CCC}"/>
    <cellStyle name="Normal 7 4 2 9 7 2" xfId="17571" xr:uid="{674329F4-AE34-4A67-BEF0-E293902B27BD}"/>
    <cellStyle name="Normal 7 4 2 9 8" xfId="10024" xr:uid="{99634E40-1A29-4CCD-AD4E-A2253FDB5D72}"/>
    <cellStyle name="Normal 7 4 2 9 8 2" xfId="20404" xr:uid="{244B2B4B-504F-45AA-A156-A6C6DAC7A6B6}"/>
    <cellStyle name="Normal 7 4 2 9 9" xfId="23433" xr:uid="{187FFA7C-3B7F-4477-A6E0-532B8B6D20FC}"/>
    <cellStyle name="Normal 7 4 20" xfId="23420" xr:uid="{560269DD-4FB6-443C-9D5A-BCA4A87C8567}"/>
    <cellStyle name="Normal 7 4 21" xfId="12391" xr:uid="{78020374-5E69-42E9-9C1C-CA25722A3109}"/>
    <cellStyle name="Normal 7 4 3" xfId="1425" xr:uid="{00000000-0005-0000-0000-000068070000}"/>
    <cellStyle name="Normal 7 4 3 10" xfId="5442" xr:uid="{C369CAD4-6E23-40D4-A836-672D1462F693}"/>
    <cellStyle name="Normal 7 4 3 10 2" xfId="14739" xr:uid="{7E55366E-75AD-4BA1-A727-D0583EBE90C3}"/>
    <cellStyle name="Normal 7 4 3 11" xfId="7192" xr:uid="{0B7C27FE-72A1-4F2E-882E-9EF1BC97106C}"/>
    <cellStyle name="Normal 7 4 3 11 2" xfId="17572" xr:uid="{4EEEDC54-1342-4B0A-B166-087A6D2AEEAD}"/>
    <cellStyle name="Normal 7 4 3 12" xfId="10025" xr:uid="{E732EAF0-F96F-48CF-9F7A-C0CBA9BC5432}"/>
    <cellStyle name="Normal 7 4 3 12 2" xfId="20405" xr:uid="{49E1E74F-71EF-4F1C-AD0E-90E359AF8CCB}"/>
    <cellStyle name="Normal 7 4 3 13" xfId="23483" xr:uid="{47A70420-A2A9-41DE-AA50-2BF0B5A3C8AD}"/>
    <cellStyle name="Normal 7 4 3 14" xfId="12410" xr:uid="{369AE292-FCDB-4819-B036-27F97726FB3B}"/>
    <cellStyle name="Normal 7 4 3 2" xfId="1426" xr:uid="{00000000-0005-0000-0000-000069070000}"/>
    <cellStyle name="Normal 7 4 3 2 10" xfId="7193" xr:uid="{2E0ABF26-5374-4290-A047-2C58A8227129}"/>
    <cellStyle name="Normal 7 4 3 2 10 2" xfId="17573" xr:uid="{396054ED-31D5-4B50-8579-D2DC193BBA01}"/>
    <cellStyle name="Normal 7 4 3 2 11" xfId="10026" xr:uid="{AB474B92-B5A4-4F31-86C9-46914798584A}"/>
    <cellStyle name="Normal 7 4 3 2 11 2" xfId="20406" xr:uid="{979AABA8-78AF-4E30-A6D0-985F1669E228}"/>
    <cellStyle name="Normal 7 4 3 2 12" xfId="22694" xr:uid="{A51C8BFF-F624-4974-B58B-B31555F393BD}"/>
    <cellStyle name="Normal 7 4 3 2 13" xfId="12470" xr:uid="{A89F8D3A-8214-40EA-ABAD-20CD723F2742}"/>
    <cellStyle name="Normal 7 4 3 2 2" xfId="1427" xr:uid="{00000000-0005-0000-0000-00006A070000}"/>
    <cellStyle name="Normal 7 4 3 2 2 10" xfId="10027" xr:uid="{9FD8A555-7A7B-47CE-8FEF-C456F4145EAB}"/>
    <cellStyle name="Normal 7 4 3 2 2 10 2" xfId="20407" xr:uid="{0029460B-CCCD-48EA-BB22-22239F4AAE76}"/>
    <cellStyle name="Normal 7 4 3 2 2 11" xfId="22906" xr:uid="{CB737441-0451-493A-B999-E5301B36F1C2}"/>
    <cellStyle name="Normal 7 4 3 2 2 12" xfId="12635" xr:uid="{DCD91032-04B0-4F09-8630-4478A35CD128}"/>
    <cellStyle name="Normal 7 4 3 2 2 2" xfId="2830" xr:uid="{00000000-0005-0000-0000-00006F080000}"/>
    <cellStyle name="Normal 7 4 3 2 2 2 2" xfId="3446" xr:uid="{00000000-0005-0000-0000-000070080000}"/>
    <cellStyle name="Normal 7 4 3 2 2 2 2 2" xfId="6500" xr:uid="{73A91FAC-8613-4027-A5BA-6AE933FD408E}"/>
    <cellStyle name="Normal 7 4 3 2 2 2 2 2 2" xfId="28312" xr:uid="{5FFBBE1D-255B-4763-A079-A6BEF753B5D3}"/>
    <cellStyle name="Normal 7 4 3 2 2 2 2 2 3" xfId="28247" xr:uid="{6DE3B26C-2185-455B-AF8E-B203BB4D126C}"/>
    <cellStyle name="Normal 7 4 3 2 2 2 2 2 4" xfId="16071" xr:uid="{F97FE7E3-C7AA-4795-A148-9D2A85B8CBA2}"/>
    <cellStyle name="Normal 7 4 3 2 2 2 2 3" xfId="8524" xr:uid="{BDA0CCFD-9723-4FEC-803F-F710041E190E}"/>
    <cellStyle name="Normal 7 4 3 2 2 2 2 3 2" xfId="28938" xr:uid="{EE6549BB-6E10-4DB0-BB3C-F04D23E78B70}"/>
    <cellStyle name="Normal 7 4 3 2 2 2 2 3 3" xfId="18904" xr:uid="{B9E0C6DC-AF27-408C-9952-F29578D91555}"/>
    <cellStyle name="Normal 7 4 3 2 2 2 2 4" xfId="11357" xr:uid="{DF6325A3-6120-4C43-8647-26D0489490F5}"/>
    <cellStyle name="Normal 7 4 3 2 2 2 2 4 2" xfId="21737" xr:uid="{8B137044-9094-44BE-840D-E4C6ED98F0D9}"/>
    <cellStyle name="Normal 7 4 3 2 2 2 2 5" xfId="23132" xr:uid="{D4DDEAEF-6C19-4D83-95A6-099272D66830}"/>
    <cellStyle name="Normal 7 4 3 2 2 2 2 6" xfId="14031" xr:uid="{535B6EB0-279D-4C7B-BE13-9884454E50BC}"/>
    <cellStyle name="Normal 7 4 3 2 2 2 3" xfId="4367" xr:uid="{77596B4F-F602-4722-A351-F785FD60A7E7}"/>
    <cellStyle name="Normal 7 4 3 2 2 2 3 2" xfId="9138" xr:uid="{C31CC852-97F2-4584-AE45-B2782F8C5E6E}"/>
    <cellStyle name="Normal 7 4 3 2 2 2 3 2 2" xfId="29181" xr:uid="{3F619BC3-5FA2-4B13-A833-32DA547B3E29}"/>
    <cellStyle name="Normal 7 4 3 2 2 2 3 2 3" xfId="19518" xr:uid="{FD1E87B0-BC72-47AF-B722-8D69342202EB}"/>
    <cellStyle name="Normal 7 4 3 2 2 2 3 3" xfId="11971" xr:uid="{C915D1DB-CF42-4E04-AB1B-D2FECA0D456D}"/>
    <cellStyle name="Normal 7 4 3 2 2 2 3 3 2" xfId="22351" xr:uid="{17772FA0-B8D8-4A5F-874D-62C8045E9355}"/>
    <cellStyle name="Normal 7 4 3 2 2 2 3 4" xfId="23316" xr:uid="{2E932ACB-2132-4D31-9BDD-0C7BB62784E7}"/>
    <cellStyle name="Normal 7 4 3 2 2 2 3 5" xfId="16685" xr:uid="{F938DDC9-6772-4E20-AC96-34B02072E7DD}"/>
    <cellStyle name="Normal 7 4 3 2 2 2 4" xfId="6045" xr:uid="{A2E7AD9E-4C3A-4EF6-8D2C-2EE0BABDB26E}"/>
    <cellStyle name="Normal 7 4 3 2 2 2 4 2" xfId="28516" xr:uid="{D9EE22C2-9722-4779-ABFC-5C853846D868}"/>
    <cellStyle name="Normal 7 4 3 2 2 2 4 3" xfId="15499" xr:uid="{0787DD3D-75F4-4B77-B226-57B449D82234}"/>
    <cellStyle name="Normal 7 4 3 2 2 2 5" xfId="7952" xr:uid="{5441EE2B-D936-489D-9EBE-9784A22F64F1}"/>
    <cellStyle name="Normal 7 4 3 2 2 2 5 2" xfId="18332" xr:uid="{1CEDD6E3-F816-47AA-9346-714025A00908}"/>
    <cellStyle name="Normal 7 4 3 2 2 2 6" xfId="10785" xr:uid="{59C2E9FD-C4D8-4357-9071-9887B6DEE46F}"/>
    <cellStyle name="Normal 7 4 3 2 2 2 6 2" xfId="21165" xr:uid="{39D776FF-EE52-4020-A835-6AE2523CED41}"/>
    <cellStyle name="Normal 7 4 3 2 2 2 7" xfId="24039" xr:uid="{49765F66-5107-44ED-A16D-3EC0454B4BFA}"/>
    <cellStyle name="Normal 7 4 3 2 2 2 8" xfId="13305" xr:uid="{5CCD7CD2-BA35-4202-81D4-C8C157A4EDE8}"/>
    <cellStyle name="Normal 7 4 3 2 2 3" xfId="3447" xr:uid="{00000000-0005-0000-0000-000071080000}"/>
    <cellStyle name="Normal 7 4 3 2 2 3 2" xfId="4583" xr:uid="{448BA9DD-CA71-4DD4-9A4A-98AC19CD0CE6}"/>
    <cellStyle name="Normal 7 4 3 2 2 3 2 2" xfId="9354" xr:uid="{E92207E9-8361-42B0-B86D-18828B8D9E09}"/>
    <cellStyle name="Normal 7 4 3 2 2 3 2 2 2" xfId="29326" xr:uid="{BEA8D4E0-A165-4EF0-B274-C351B0992894}"/>
    <cellStyle name="Normal 7 4 3 2 2 3 2 2 3" xfId="19734" xr:uid="{B5F2B030-D025-46A3-9DE3-E1053033F439}"/>
    <cellStyle name="Normal 7 4 3 2 2 3 2 3" xfId="12187" xr:uid="{F0DF7214-F1EA-4BE6-A67F-DAD43EA13FAE}"/>
    <cellStyle name="Normal 7 4 3 2 2 3 2 3 2" xfId="22567" xr:uid="{DB403025-7911-486A-A3FD-C254DE64CB5E}"/>
    <cellStyle name="Normal 7 4 3 2 2 3 2 4" xfId="27275" xr:uid="{4346FAE6-88C2-4B14-B648-0908CF5F5982}"/>
    <cellStyle name="Normal 7 4 3 2 2 3 2 5" xfId="16901" xr:uid="{ADFAEA55-BD5A-4623-8389-DFAB4EBE6B30}"/>
    <cellStyle name="Normal 7 4 3 2 2 3 3" xfId="6501" xr:uid="{520C026B-62FA-45B6-95E0-484FCC53083F}"/>
    <cellStyle name="Normal 7 4 3 2 2 3 3 2" xfId="28607" xr:uid="{C897C46F-99A8-4007-90ED-9A99E7AF6F58}"/>
    <cellStyle name="Normal 7 4 3 2 2 3 3 3" xfId="16072" xr:uid="{F5CABBCC-D517-4B6D-A06E-D8F75282FBCE}"/>
    <cellStyle name="Normal 7 4 3 2 2 3 4" xfId="8525" xr:uid="{3729610D-88BC-4173-9FCE-F431092F9000}"/>
    <cellStyle name="Normal 7 4 3 2 2 3 4 2" xfId="18905" xr:uid="{E6D5C908-F513-4FFF-94A8-9C385E02D92B}"/>
    <cellStyle name="Normal 7 4 3 2 2 3 5" xfId="11358" xr:uid="{C8B369C4-6E3E-4043-A7A3-2DBBE5A5EEE4}"/>
    <cellStyle name="Normal 7 4 3 2 2 3 5 2" xfId="21738" xr:uid="{2A4305E4-BB5C-496F-BC5B-49AD81EAD71D}"/>
    <cellStyle name="Normal 7 4 3 2 2 3 6" xfId="24456" xr:uid="{004AE425-5CEF-4BF9-B966-9DA729332B64}"/>
    <cellStyle name="Normal 7 4 3 2 2 3 7" xfId="14032" xr:uid="{90D6CE88-CD3F-49B3-9CCA-153BB73EB1F4}"/>
    <cellStyle name="Normal 7 4 3 2 2 4" xfId="3445" xr:uid="{00000000-0005-0000-0000-000072080000}"/>
    <cellStyle name="Normal 7 4 3 2 2 4 2" xfId="6499" xr:uid="{EB1A46E9-0FE2-4CAA-9295-95259B6574B9}"/>
    <cellStyle name="Normal 7 4 3 2 2 4 2 2" xfId="25966" xr:uid="{5E021479-D919-4B53-A37F-E3021A4A4C58}"/>
    <cellStyle name="Normal 7 4 3 2 2 4 2 3" xfId="16070" xr:uid="{BE7FB648-4CC2-40F0-96AE-D8F325984D9F}"/>
    <cellStyle name="Normal 7 4 3 2 2 4 3" xfId="8523" xr:uid="{777CCF37-BB25-4772-A0DC-981B9D2E7A87}"/>
    <cellStyle name="Normal 7 4 3 2 2 4 3 2" xfId="18903" xr:uid="{AE8E2B10-346F-47B4-9B2E-77F81B9526C2}"/>
    <cellStyle name="Normal 7 4 3 2 2 4 4" xfId="11356" xr:uid="{BBC2A0CE-EF62-486A-9D34-6338A93DC58C}"/>
    <cellStyle name="Normal 7 4 3 2 2 4 4 2" xfId="21736" xr:uid="{041F560B-48AB-42D2-A448-E298E35B1CC5}"/>
    <cellStyle name="Normal 7 4 3 2 2 4 5" xfId="23912" xr:uid="{C5DAC3F0-87A3-448C-B2FA-D1124791F83A}"/>
    <cellStyle name="Normal 7 4 3 2 2 4 6" xfId="14030" xr:uid="{76E94513-B395-4A5B-9A19-E0C9AF0486B0}"/>
    <cellStyle name="Normal 7 4 3 2 2 5" xfId="2647" xr:uid="{00000000-0005-0000-0000-000073080000}"/>
    <cellStyle name="Normal 7 4 3 2 2 5 2" xfId="5908" xr:uid="{991E32FB-FFEC-4EA7-9CFA-9C42ED05704F}"/>
    <cellStyle name="Normal 7 4 3 2 2 5 2 2" xfId="27454" xr:uid="{A709F353-F263-4736-9BD8-43DE5C3A1F1E}"/>
    <cellStyle name="Normal 7 4 3 2 2 5 2 3" xfId="15318" xr:uid="{EC252FE6-7278-4F83-A335-0B4F2B31C299}"/>
    <cellStyle name="Normal 7 4 3 2 2 5 3" xfId="7771" xr:uid="{BF3A39B9-A372-4F64-BA03-7A2CB5013155}"/>
    <cellStyle name="Normal 7 4 3 2 2 5 3 2" xfId="18151" xr:uid="{F7951E38-6DB3-42DD-A715-E051A96463DF}"/>
    <cellStyle name="Normal 7 4 3 2 2 5 4" xfId="10604" xr:uid="{A6C5F2DA-65F0-4837-AC0B-F544FBC34583}"/>
    <cellStyle name="Normal 7 4 3 2 2 5 4 2" xfId="20984" xr:uid="{CC5D2271-DC00-4E5E-AFDE-354FCBEB032E}"/>
    <cellStyle name="Normal 7 4 3 2 2 5 5" xfId="23859" xr:uid="{683ABF96-C534-42EC-96FE-087BCB2CEFFA}"/>
    <cellStyle name="Normal 7 4 3 2 2 5 6" xfId="13035" xr:uid="{555E0BEF-EA73-478D-97B4-3F259BFE293E}"/>
    <cellStyle name="Normal 7 4 3 2 2 6" xfId="2402" xr:uid="{00000000-0005-0000-0000-00006E080000}"/>
    <cellStyle name="Normal 7 4 3 2 2 6 2" xfId="7528" xr:uid="{B7D2C21E-E0D9-45E7-A65D-035B94FE8B2B}"/>
    <cellStyle name="Normal 7 4 3 2 2 6 2 2" xfId="17908" xr:uid="{FB97DE76-37F7-4312-9792-DADF345222B9}"/>
    <cellStyle name="Normal 7 4 3 2 2 6 3" xfId="10361" xr:uid="{84F3CEE3-971D-41E2-8788-31836FAA8B11}"/>
    <cellStyle name="Normal 7 4 3 2 2 6 3 2" xfId="20741" xr:uid="{11C0C840-C431-469C-B2DA-4DEF3F50D488}"/>
    <cellStyle name="Normal 7 4 3 2 2 6 4" xfId="25587" xr:uid="{283B6E97-968B-4F13-B48B-E1C3A2BE1C14}"/>
    <cellStyle name="Normal 7 4 3 2 2 6 5" xfId="15075" xr:uid="{442A0DA2-0514-4A45-ABB2-8E3FEBB68A4E}"/>
    <cellStyle name="Normal 7 4 3 2 2 7" xfId="4102" xr:uid="{5EFD4A15-4447-498E-A1F4-436CC18FD198}"/>
    <cellStyle name="Normal 7 4 3 2 2 7 2" xfId="8875" xr:uid="{E1E5E935-8613-425E-99C8-C13E6C6CE237}"/>
    <cellStyle name="Normal 7 4 3 2 2 7 2 2" xfId="19255" xr:uid="{D46AA6BF-B9D2-47B2-A934-C6205DF9E734}"/>
    <cellStyle name="Normal 7 4 3 2 2 7 3" xfId="11708" xr:uid="{3D93CCC8-260A-4414-BFCB-792F1491E5BD}"/>
    <cellStyle name="Normal 7 4 3 2 2 7 3 2" xfId="22088" xr:uid="{D6E8D4B0-0118-4AB7-BF38-587E40144071}"/>
    <cellStyle name="Normal 7 4 3 2 2 7 4" xfId="16422" xr:uid="{88D7E175-8BEC-464D-A5E9-B3DC7325B47A}"/>
    <cellStyle name="Normal 7 4 3 2 2 8" xfId="5444" xr:uid="{8E7E55A8-31B2-436C-9C83-C7D65E223C4C}"/>
    <cellStyle name="Normal 7 4 3 2 2 8 2" xfId="14741" xr:uid="{22FFCC05-27A4-40D7-AAAF-85620A809732}"/>
    <cellStyle name="Normal 7 4 3 2 2 9" xfId="7194" xr:uid="{004D57DF-3249-4E47-812A-2F3A521EE2C6}"/>
    <cellStyle name="Normal 7 4 3 2 2 9 2" xfId="17574" xr:uid="{B5B7B915-20E5-49CE-8BAD-437A52656451}"/>
    <cellStyle name="Normal 7 4 3 2 3" xfId="1428" xr:uid="{00000000-0005-0000-0000-00006B070000}"/>
    <cellStyle name="Normal 7 4 3 2 3 2" xfId="3448" xr:uid="{00000000-0005-0000-0000-000075080000}"/>
    <cellStyle name="Normal 7 4 3 2 3 2 2" xfId="6502" xr:uid="{21205F71-0D82-48F6-A296-F4892DB16333}"/>
    <cellStyle name="Normal 7 4 3 2 3 2 2 2" xfId="25918" xr:uid="{789EB38F-23A3-4908-8B10-A46B8010D0CA}"/>
    <cellStyle name="Normal 7 4 3 2 3 2 2 3" xfId="28079" xr:uid="{40051244-9B90-4AFF-8D4B-96A99796BEE4}"/>
    <cellStyle name="Normal 7 4 3 2 3 2 2 4" xfId="16073" xr:uid="{6C408732-3AE7-4EC2-B8C5-858C2DD6BE0C}"/>
    <cellStyle name="Normal 7 4 3 2 3 2 3" xfId="8526" xr:uid="{E103CC02-1ACB-4465-9645-7C3FE3CD6878}"/>
    <cellStyle name="Normal 7 4 3 2 3 2 3 2" xfId="28939" xr:uid="{4EAD5B8C-9A20-4B2D-99FD-A03A229996F1}"/>
    <cellStyle name="Normal 7 4 3 2 3 2 3 3" xfId="18906" xr:uid="{0852BAA3-CB15-47A3-91F9-32C7A65D879E}"/>
    <cellStyle name="Normal 7 4 3 2 3 2 4" xfId="11359" xr:uid="{9032075C-26ED-4781-966B-B0368C910AAE}"/>
    <cellStyle name="Normal 7 4 3 2 3 2 4 2" xfId="21739" xr:uid="{73A39CD6-9DDB-4407-B97F-C94710083B05}"/>
    <cellStyle name="Normal 7 4 3 2 3 2 5" xfId="23557" xr:uid="{0F0FD7DD-4A65-4952-92C4-0057997402F0}"/>
    <cellStyle name="Normal 7 4 3 2 3 2 6" xfId="14033" xr:uid="{F2AC072C-4C48-4344-BDF4-A2048CA14A6B}"/>
    <cellStyle name="Normal 7 4 3 2 3 3" xfId="2829" xr:uid="{00000000-0005-0000-0000-000076080000}"/>
    <cellStyle name="Normal 7 4 3 2 3 3 2" xfId="6044" xr:uid="{2F40B74F-DC07-4D92-886F-813AC11669F3}"/>
    <cellStyle name="Normal 7 4 3 2 3 3 2 2" xfId="28722" xr:uid="{3AC6F74E-A50C-4E63-A16C-07ED6E60BD5C}"/>
    <cellStyle name="Normal 7 4 3 2 3 3 2 3" xfId="15498" xr:uid="{8CBA6569-B346-4A2B-B530-A80A3C59EBBB}"/>
    <cellStyle name="Normal 7 4 3 2 3 3 3" xfId="7951" xr:uid="{4E373BB4-504E-47EF-9E79-CAC8FA87135F}"/>
    <cellStyle name="Normal 7 4 3 2 3 3 3 2" xfId="18331" xr:uid="{EB791CD6-0471-4D99-96B7-AB76F0B3136A}"/>
    <cellStyle name="Normal 7 4 3 2 3 3 4" xfId="10784" xr:uid="{DD737E0D-9AF6-4E52-9381-ACB0A82C147E}"/>
    <cellStyle name="Normal 7 4 3 2 3 3 4 2" xfId="21164" xr:uid="{F5859D5F-3700-4692-A331-58F93B34411D}"/>
    <cellStyle name="Normal 7 4 3 2 3 3 5" xfId="24640" xr:uid="{FF35E9EC-13CF-4680-A665-3EE2893DAD72}"/>
    <cellStyle name="Normal 7 4 3 2 3 3 6" xfId="13304" xr:uid="{3CE12D0D-599C-4B99-940A-93B1F0266566}"/>
    <cellStyle name="Normal 7 4 3 2 3 4" xfId="4220" xr:uid="{6E3BC1E7-F8BD-43C1-B91A-816D12426DEE}"/>
    <cellStyle name="Normal 7 4 3 2 3 4 2" xfId="8991" xr:uid="{0A692B99-1804-4513-9F06-643635BB0790}"/>
    <cellStyle name="Normal 7 4 3 2 3 4 2 2" xfId="29070" xr:uid="{DA9D2592-47FB-4F1D-BFA6-EBB81FB188E0}"/>
    <cellStyle name="Normal 7 4 3 2 3 4 2 3" xfId="19371" xr:uid="{038B2056-D737-4FB1-A6D2-4BC63B056001}"/>
    <cellStyle name="Normal 7 4 3 2 3 4 3" xfId="11824" xr:uid="{78535C63-AB7A-44EF-A101-95F98832CCA5}"/>
    <cellStyle name="Normal 7 4 3 2 3 4 3 2" xfId="22204" xr:uid="{6D16DAF9-4B44-4D47-BF69-2D8280A83371}"/>
    <cellStyle name="Normal 7 4 3 2 3 4 4" xfId="22692" xr:uid="{B973C05B-9CC2-478B-A2C5-62E833C796DA}"/>
    <cellStyle name="Normal 7 4 3 2 3 4 5" xfId="16538" xr:uid="{C4633A96-5B7D-47DC-85FA-81F02C2A433B}"/>
    <cellStyle name="Normal 7 4 3 2 3 5" xfId="5445" xr:uid="{3A6AD47D-EAD5-4F97-A979-749B398589A4}"/>
    <cellStyle name="Normal 7 4 3 2 3 5 2" xfId="25912" xr:uid="{C5D29D23-FE1C-4BFF-89C5-69310B0DCE9C}"/>
    <cellStyle name="Normal 7 4 3 2 3 5 3" xfId="14742" xr:uid="{BD3256AC-3DE1-47C1-935A-7AF5EA9C1D44}"/>
    <cellStyle name="Normal 7 4 3 2 3 6" xfId="7195" xr:uid="{47654914-8CFE-4023-AB97-B19E9F93A688}"/>
    <cellStyle name="Normal 7 4 3 2 3 6 2" xfId="17575" xr:uid="{631FE5E1-3465-4C7A-9FCD-6AC02CF6B120}"/>
    <cellStyle name="Normal 7 4 3 2 3 7" xfId="10028" xr:uid="{9112CE37-E33E-4B59-A80E-4B8E74D3D28E}"/>
    <cellStyle name="Normal 7 4 3 2 3 7 2" xfId="20408" xr:uid="{A9ED16B8-F03F-4E24-90D7-02012BB168AC}"/>
    <cellStyle name="Normal 7 4 3 2 3 8" xfId="23822" xr:uid="{D81D44BF-8E0A-479B-B128-DD40BB514314}"/>
    <cellStyle name="Normal 7 4 3 2 3 9" xfId="12793" xr:uid="{D3B2A001-D1BB-464D-85C9-47EEBAE40815}"/>
    <cellStyle name="Normal 7 4 3 2 4" xfId="3449" xr:uid="{00000000-0005-0000-0000-000077080000}"/>
    <cellStyle name="Normal 7 4 3 2 4 2" xfId="4584" xr:uid="{BE69B502-CFA4-4673-B0CA-466D6376D99E}"/>
    <cellStyle name="Normal 7 4 3 2 4 2 2" xfId="9355" xr:uid="{B6849C53-F490-4032-AEC4-3A084CC61281}"/>
    <cellStyle name="Normal 7 4 3 2 4 2 2 2" xfId="29327" xr:uid="{49EFC940-64F5-4477-9D86-DB69A7F4CFA3}"/>
    <cellStyle name="Normal 7 4 3 2 4 2 2 3" xfId="19735" xr:uid="{32AE62BA-70DE-498C-A44C-59826C128A7C}"/>
    <cellStyle name="Normal 7 4 3 2 4 2 3" xfId="12188" xr:uid="{159A9BA1-2929-4A12-92CB-676A1CFADB15}"/>
    <cellStyle name="Normal 7 4 3 2 4 2 3 2" xfId="22568" xr:uid="{292322E4-F4B3-4726-A139-7E0F817029FB}"/>
    <cellStyle name="Normal 7 4 3 2 4 2 4" xfId="23494" xr:uid="{E04771C6-694C-4C78-9686-66A2E4A88F17}"/>
    <cellStyle name="Normal 7 4 3 2 4 2 5" xfId="16902" xr:uid="{941EFF89-C574-4C61-88AF-87557EA019BF}"/>
    <cellStyle name="Normal 7 4 3 2 4 3" xfId="6503" xr:uid="{FE9CE113-79F2-4B5C-BA67-98F3380ED68B}"/>
    <cellStyle name="Normal 7 4 3 2 4 3 2" xfId="26655" xr:uid="{D6492BDD-063D-43CD-B114-9F3447EF7DF7}"/>
    <cellStyle name="Normal 7 4 3 2 4 3 3" xfId="16074" xr:uid="{D28ACD28-03F2-41DF-91DC-E18B1FFD3BD2}"/>
    <cellStyle name="Normal 7 4 3 2 4 4" xfId="8527" xr:uid="{E3E207EE-AB51-45CE-AC81-46110AE208CC}"/>
    <cellStyle name="Normal 7 4 3 2 4 4 2" xfId="18907" xr:uid="{3022FECD-1E22-4532-8251-13E8C2CA2EF1}"/>
    <cellStyle name="Normal 7 4 3 2 4 5" xfId="11360" xr:uid="{06032698-B473-4D99-B7A2-A384DF1D6120}"/>
    <cellStyle name="Normal 7 4 3 2 4 5 2" xfId="21740" xr:uid="{2DEF58B8-F434-4326-833C-2C6D8957AC90}"/>
    <cellStyle name="Normal 7 4 3 2 4 6" xfId="23940" xr:uid="{583D7F32-4C0C-48B8-B0D6-39460D9575C2}"/>
    <cellStyle name="Normal 7 4 3 2 4 7" xfId="14034" xr:uid="{60928655-B0A7-4FF0-B832-B5642E0859B1}"/>
    <cellStyle name="Normal 7 4 3 2 5" xfId="2993" xr:uid="{00000000-0005-0000-0000-000078080000}"/>
    <cellStyle name="Normal 7 4 3 2 5 2" xfId="6142" xr:uid="{578F7411-E3DC-4F14-81AC-C358F6B04072}"/>
    <cellStyle name="Normal 7 4 3 2 5 2 2" xfId="26932" xr:uid="{FBD999AA-530E-4AA4-BD85-D9722360CD28}"/>
    <cellStyle name="Normal 7 4 3 2 5 2 3" xfId="27869" xr:uid="{B257E8BD-D4E7-4059-8C1B-A9B76FE6BFEC}"/>
    <cellStyle name="Normal 7 4 3 2 5 2 4" xfId="15620" xr:uid="{CFEBD5F4-751F-4372-A347-0DA6494FD338}"/>
    <cellStyle name="Normal 7 4 3 2 5 3" xfId="8073" xr:uid="{538275EF-640F-432E-9825-FF19D2D51182}"/>
    <cellStyle name="Normal 7 4 3 2 5 3 2" xfId="28768" xr:uid="{C681F8E4-BF3D-4C72-BD42-733E0A0057F2}"/>
    <cellStyle name="Normal 7 4 3 2 5 3 3" xfId="18453" xr:uid="{F43F2424-0270-42EC-B3BD-C36BAC8BA10C}"/>
    <cellStyle name="Normal 7 4 3 2 5 4" xfId="10906" xr:uid="{35B6B5F3-DC7D-4D12-825A-3586A22CBAF9}"/>
    <cellStyle name="Normal 7 4 3 2 5 4 2" xfId="21286" xr:uid="{5169B47F-28E6-40F9-AA14-89B747D7E99D}"/>
    <cellStyle name="Normal 7 4 3 2 5 5" xfId="24996" xr:uid="{B73C22F6-2F7D-46AC-865D-26CB506AA2E2}"/>
    <cellStyle name="Normal 7 4 3 2 5 6" xfId="13491" xr:uid="{318B7E50-E7A8-4B7B-878B-4E42339EB4EA}"/>
    <cellStyle name="Normal 7 4 3 2 6" xfId="2545" xr:uid="{00000000-0005-0000-0000-000079080000}"/>
    <cellStyle name="Normal 7 4 3 2 6 2" xfId="5816" xr:uid="{56974547-57DB-43F4-ADFE-38DD14043912}"/>
    <cellStyle name="Normal 7 4 3 2 6 2 2" xfId="26664" xr:uid="{00B38EBC-9ECA-43A2-9A83-6AA81309DC05}"/>
    <cellStyle name="Normal 7 4 3 2 6 2 3" xfId="15216" xr:uid="{32481FC7-B74B-4984-A4FF-43335934C822}"/>
    <cellStyle name="Normal 7 4 3 2 6 3" xfId="7669" xr:uid="{35F1688F-0AB5-49FC-AE97-A0D52627FA0B}"/>
    <cellStyle name="Normal 7 4 3 2 6 3 2" xfId="18049" xr:uid="{ED46ED4D-BA3A-4FBE-8BBC-5F0DD9015BE0}"/>
    <cellStyle name="Normal 7 4 3 2 6 4" xfId="10502" xr:uid="{D5929A23-9E1C-4E58-A651-98B5DB851C0A}"/>
    <cellStyle name="Normal 7 4 3 2 6 4 2" xfId="20882" xr:uid="{02F5C775-2FC8-410B-8ABB-F0311A026A2D}"/>
    <cellStyle name="Normal 7 4 3 2 6 5" xfId="23679" xr:uid="{E5C72DE6-A4B7-4B4A-9F09-5E0E03FCE46C}"/>
    <cellStyle name="Normal 7 4 3 2 6 6" xfId="12932" xr:uid="{A1D994E2-F66D-4C4C-A4DF-BC2FEA1C8FFF}"/>
    <cellStyle name="Normal 7 4 3 2 7" xfId="2239" xr:uid="{00000000-0005-0000-0000-00006D080000}"/>
    <cellStyle name="Normal 7 4 3 2 7 2" xfId="7365" xr:uid="{54C6D058-527F-4302-B06F-EF8FAFA9A236}"/>
    <cellStyle name="Normal 7 4 3 2 7 2 2" xfId="17745" xr:uid="{D19D41E0-7A7D-40B2-9C1D-59DDB17FC557}"/>
    <cellStyle name="Normal 7 4 3 2 7 3" xfId="10198" xr:uid="{A2100957-86A7-40A9-A08A-021D8F1E89DF}"/>
    <cellStyle name="Normal 7 4 3 2 7 3 2" xfId="20578" xr:uid="{A2280B11-CD6D-4527-AFE0-8A056FB63D09}"/>
    <cellStyle name="Normal 7 4 3 2 7 4" xfId="25299" xr:uid="{0603B06E-A1F5-4D58-8A1B-000246F50293}"/>
    <cellStyle name="Normal 7 4 3 2 7 5" xfId="14912" xr:uid="{40C4DFAD-8EB2-498D-A09C-408A62E4D8B9}"/>
    <cellStyle name="Normal 7 4 3 2 8" xfId="4070" xr:uid="{1788756D-2364-4287-B913-92CA22C8B232}"/>
    <cellStyle name="Normal 7 4 3 2 8 2" xfId="8849" xr:uid="{F636902B-44CD-452E-A097-BD6C9B82C6F6}"/>
    <cellStyle name="Normal 7 4 3 2 8 2 2" xfId="19229" xr:uid="{6F87E975-C485-4A61-BE1A-5F05CB89F4EE}"/>
    <cellStyle name="Normal 7 4 3 2 8 3" xfId="11682" xr:uid="{8FFFB54E-DC3D-4100-9DB7-3C91F2B513D6}"/>
    <cellStyle name="Normal 7 4 3 2 8 3 2" xfId="22062" xr:uid="{16F6A337-3841-45CC-B34C-4B770E5AADE0}"/>
    <cellStyle name="Normal 7 4 3 2 8 4" xfId="16396" xr:uid="{96617CEB-2E3E-4F5C-BCE9-EEF55DA318E9}"/>
    <cellStyle name="Normal 7 4 3 2 9" xfId="5443" xr:uid="{3E4D21E4-15FB-474A-9291-70A16EB38D4A}"/>
    <cellStyle name="Normal 7 4 3 2 9 2" xfId="14740" xr:uid="{BA42F566-5410-4CAC-812B-1D5B44999462}"/>
    <cellStyle name="Normal 7 4 3 3" xfId="1429" xr:uid="{00000000-0005-0000-0000-00006C070000}"/>
    <cellStyle name="Normal 7 4 3 3 10" xfId="10029" xr:uid="{6667FA85-31D9-4427-9837-D0170AFC350D}"/>
    <cellStyle name="Normal 7 4 3 3 10 2" xfId="20409" xr:uid="{089B2346-AECA-44F6-9A15-0847870DF850}"/>
    <cellStyle name="Normal 7 4 3 3 11" xfId="22763" xr:uid="{B86F18A5-73F3-4000-ACBC-207F0FA23A4A}"/>
    <cellStyle name="Normal 7 4 3 3 12" xfId="12634" xr:uid="{7A85351B-D760-457A-A31A-24CD8DE5DBDA}"/>
    <cellStyle name="Normal 7 4 3 3 2" xfId="2831" xr:uid="{00000000-0005-0000-0000-00007B080000}"/>
    <cellStyle name="Normal 7 4 3 3 2 2" xfId="3451" xr:uid="{00000000-0005-0000-0000-00007C080000}"/>
    <cellStyle name="Normal 7 4 3 3 2 2 2" xfId="6505" xr:uid="{48B5E98D-E20A-446E-8CE6-CB1B22942103}"/>
    <cellStyle name="Normal 7 4 3 3 2 2 2 2" xfId="26049" xr:uid="{E78C11AD-0DCB-4CFD-AC95-376CACF35712}"/>
    <cellStyle name="Normal 7 4 3 3 2 2 2 3" xfId="28498" xr:uid="{D6EB5508-2B1F-409F-BF0E-5F62BF76C654}"/>
    <cellStyle name="Normal 7 4 3 3 2 2 2 4" xfId="16076" xr:uid="{262CD2BB-F139-47AC-90B7-CAB4073CD94D}"/>
    <cellStyle name="Normal 7 4 3 3 2 2 3" xfId="8529" xr:uid="{E30491D7-3CEA-4373-B543-9CB1B7626C17}"/>
    <cellStyle name="Normal 7 4 3 3 2 2 3 2" xfId="28940" xr:uid="{1D3C20E2-F2B4-4F2C-B041-D12DDFCD41DD}"/>
    <cellStyle name="Normal 7 4 3 3 2 2 3 3" xfId="18909" xr:uid="{B6EE3C50-3755-4F44-BF67-E82A5DFA14B4}"/>
    <cellStyle name="Normal 7 4 3 3 2 2 4" xfId="11362" xr:uid="{7DC0C649-CFCA-438C-96B8-974CDE4E2BAD}"/>
    <cellStyle name="Normal 7 4 3 3 2 2 4 2" xfId="21742" xr:uid="{312F8E66-125B-4C94-9E3C-927D9C54082E}"/>
    <cellStyle name="Normal 7 4 3 3 2 2 5" xfId="24576" xr:uid="{CF31D9AE-9CF8-4A4E-A71E-355ABC001280}"/>
    <cellStyle name="Normal 7 4 3 3 2 2 6" xfId="14036" xr:uid="{96ED7D6B-5A4B-4533-A5EC-81BAC427DE5C}"/>
    <cellStyle name="Normal 7 4 3 3 2 3" xfId="4368" xr:uid="{1164E2F6-BE54-4C9A-9367-B13ECC269973}"/>
    <cellStyle name="Normal 7 4 3 3 2 3 2" xfId="9139" xr:uid="{CE24510D-F338-49D8-B45A-D82D59DDA679}"/>
    <cellStyle name="Normal 7 4 3 3 2 3 2 2" xfId="29182" xr:uid="{15A0BC14-9723-4844-997D-7F608D6D3BE4}"/>
    <cellStyle name="Normal 7 4 3 3 2 3 2 3" xfId="19519" xr:uid="{279C4189-A4D0-4F42-B42F-D442B7F2B84D}"/>
    <cellStyle name="Normal 7 4 3 3 2 3 3" xfId="11972" xr:uid="{BEC1F4D3-518A-4F33-BA3F-4CF935058B4B}"/>
    <cellStyle name="Normal 7 4 3 3 2 3 3 2" xfId="22352" xr:uid="{F89F05BD-F693-4E0A-A692-51703F75E7DD}"/>
    <cellStyle name="Normal 7 4 3 3 2 3 4" xfId="22854" xr:uid="{1326B803-3310-46CE-A6FB-42D3ED54462C}"/>
    <cellStyle name="Normal 7 4 3 3 2 3 5" xfId="16686" xr:uid="{5014DB47-F0F0-40C8-B66B-0941FA40DF3B}"/>
    <cellStyle name="Normal 7 4 3 3 2 4" xfId="6046" xr:uid="{7BB6B4AF-EA51-459C-86B6-BABFCD88A947}"/>
    <cellStyle name="Normal 7 4 3 3 2 4 2" xfId="28066" xr:uid="{17D66357-EF32-4F8C-84B6-32FE3BE82A93}"/>
    <cellStyle name="Normal 7 4 3 3 2 4 3" xfId="15500" xr:uid="{9DD7B4D8-A34D-4CAB-91BE-38C25D3B1407}"/>
    <cellStyle name="Normal 7 4 3 3 2 5" xfId="7953" xr:uid="{A98EE685-BE0A-47CF-B38D-E67C444EBDC5}"/>
    <cellStyle name="Normal 7 4 3 3 2 5 2" xfId="18333" xr:uid="{7313D125-3020-4C73-A463-409099B17A9F}"/>
    <cellStyle name="Normal 7 4 3 3 2 6" xfId="10786" xr:uid="{C0957656-6A55-4DCB-918D-D196EA4F5E7F}"/>
    <cellStyle name="Normal 7 4 3 3 2 6 2" xfId="21166" xr:uid="{2A2FB51E-E0AF-4311-AF82-31FEE760DB29}"/>
    <cellStyle name="Normal 7 4 3 3 2 7" xfId="25203" xr:uid="{F41EA67F-7807-4F32-B7E0-7363D90FCC61}"/>
    <cellStyle name="Normal 7 4 3 3 2 8" xfId="13306" xr:uid="{607FBB25-0D28-4F52-AD1B-83BEBCB24050}"/>
    <cellStyle name="Normal 7 4 3 3 3" xfId="3452" xr:uid="{00000000-0005-0000-0000-00007D080000}"/>
    <cellStyle name="Normal 7 4 3 3 3 2" xfId="4585" xr:uid="{F18E3703-1BDE-480F-BE5E-1F730306F51A}"/>
    <cellStyle name="Normal 7 4 3 3 3 2 2" xfId="9356" xr:uid="{B0677BE6-9079-4D98-A8F1-8D97277FF505}"/>
    <cellStyle name="Normal 7 4 3 3 3 2 2 2" xfId="29328" xr:uid="{24071852-15EF-40E2-9F82-D651F337EB84}"/>
    <cellStyle name="Normal 7 4 3 3 3 2 2 3" xfId="19736" xr:uid="{12701740-B917-40F3-B4F7-9F90747D2844}"/>
    <cellStyle name="Normal 7 4 3 3 3 2 3" xfId="12189" xr:uid="{BB004EC3-B997-40D7-B22F-908ADF68194E}"/>
    <cellStyle name="Normal 7 4 3 3 3 2 3 2" xfId="22569" xr:uid="{C3534578-EB7C-4F64-8B94-4616D70F02AC}"/>
    <cellStyle name="Normal 7 4 3 3 3 2 4" xfId="25453" xr:uid="{22DA6432-24DF-4E3B-B59B-B9C6A0520FC1}"/>
    <cellStyle name="Normal 7 4 3 3 3 2 5" xfId="16903" xr:uid="{FCDC8A1C-E1FD-4A4B-9C72-13153C0BB55A}"/>
    <cellStyle name="Normal 7 4 3 3 3 3" xfId="6506" xr:uid="{654F5FB6-7196-47D6-8AAF-6C493651A246}"/>
    <cellStyle name="Normal 7 4 3 3 3 3 2" xfId="27473" xr:uid="{69965E02-6437-4F03-804C-9A661E470984}"/>
    <cellStyle name="Normal 7 4 3 3 3 3 3" xfId="16077" xr:uid="{55A8CC60-1E47-4A51-A6B4-F2F325865EC8}"/>
    <cellStyle name="Normal 7 4 3 3 3 4" xfId="8530" xr:uid="{5A83B3DB-B880-4A3B-AE55-6BB6EDA7B46B}"/>
    <cellStyle name="Normal 7 4 3 3 3 4 2" xfId="18910" xr:uid="{26FDF01F-42BD-4B10-8796-FE241310EE7C}"/>
    <cellStyle name="Normal 7 4 3 3 3 5" xfId="11363" xr:uid="{06C307B1-50D8-42DF-AA97-0D940E415962}"/>
    <cellStyle name="Normal 7 4 3 3 3 5 2" xfId="21743" xr:uid="{2B6081B6-FE53-4D57-BA48-CE0983A23D21}"/>
    <cellStyle name="Normal 7 4 3 3 3 6" xfId="25237" xr:uid="{C1208326-4645-4857-A234-EB126694D89D}"/>
    <cellStyle name="Normal 7 4 3 3 3 7" xfId="14037" xr:uid="{6150ABE2-3190-4D8E-9C58-717516F2FC4D}"/>
    <cellStyle name="Normal 7 4 3 3 4" xfId="3450" xr:uid="{00000000-0005-0000-0000-00007E080000}"/>
    <cellStyle name="Normal 7 4 3 3 4 2" xfId="6504" xr:uid="{AB9CC0A2-EA6E-4ECE-8E8F-6953D22BD62A}"/>
    <cellStyle name="Normal 7 4 3 3 4 2 2" xfId="26685" xr:uid="{EF441DC9-0BA0-4DAF-859C-EAED2F3FA7E7}"/>
    <cellStyle name="Normal 7 4 3 3 4 2 3" xfId="16075" xr:uid="{CF51B8B6-35B7-465A-A95E-21074B0F731E}"/>
    <cellStyle name="Normal 7 4 3 3 4 3" xfId="8528" xr:uid="{6E3458D8-3B9B-4F11-8724-43C5E55F88DF}"/>
    <cellStyle name="Normal 7 4 3 3 4 3 2" xfId="18908" xr:uid="{AFA529B8-41D2-4DBF-A25E-50AE2612621F}"/>
    <cellStyle name="Normal 7 4 3 3 4 4" xfId="11361" xr:uid="{25DDDA3A-69A0-4D9A-BEB2-4E48E9D4813E}"/>
    <cellStyle name="Normal 7 4 3 3 4 4 2" xfId="21741" xr:uid="{561A8E3B-8179-4F40-85BC-CDBEA35B6370}"/>
    <cellStyle name="Normal 7 4 3 3 4 5" xfId="24926" xr:uid="{DF90C266-0B60-4C07-BD54-1B0EEFE5325C}"/>
    <cellStyle name="Normal 7 4 3 3 4 6" xfId="14035" xr:uid="{DFE5541A-9458-4317-A8E5-1691D21861B9}"/>
    <cellStyle name="Normal 7 4 3 3 5" xfId="2588" xr:uid="{00000000-0005-0000-0000-00007F080000}"/>
    <cellStyle name="Normal 7 4 3 3 5 2" xfId="5852" xr:uid="{111C5C2C-A182-4704-A487-D3944057A596}"/>
    <cellStyle name="Normal 7 4 3 3 5 2 2" xfId="26177" xr:uid="{1F5AABDE-1389-477C-80D6-A213032F088B}"/>
    <cellStyle name="Normal 7 4 3 3 5 2 3" xfId="15259" xr:uid="{7EA4A352-F373-45DD-B537-590F3A11C396}"/>
    <cellStyle name="Normal 7 4 3 3 5 3" xfId="7712" xr:uid="{7EAFA413-63AD-4A34-B4A4-F513D1AD5670}"/>
    <cellStyle name="Normal 7 4 3 3 5 3 2" xfId="18092" xr:uid="{8BB37E77-570C-4567-8D06-F87243B472B1}"/>
    <cellStyle name="Normal 7 4 3 3 5 4" xfId="10545" xr:uid="{E1549959-8817-4633-8289-6E00F9783B2C}"/>
    <cellStyle name="Normal 7 4 3 3 5 4 2" xfId="20925" xr:uid="{2E6ED116-9846-431C-815B-D5DC8B253A02}"/>
    <cellStyle name="Normal 7 4 3 3 5 5" xfId="25047" xr:uid="{8511F9FB-FE04-4F54-B76D-0F6555F47898}"/>
    <cellStyle name="Normal 7 4 3 3 5 6" xfId="12975" xr:uid="{43FEF3D2-CBF4-4FBD-9A90-92776017DD28}"/>
    <cellStyle name="Normal 7 4 3 3 6" xfId="2401" xr:uid="{00000000-0005-0000-0000-00007A080000}"/>
    <cellStyle name="Normal 7 4 3 3 6 2" xfId="7527" xr:uid="{3FF4B652-F802-4890-923C-4AC57CFC6BA0}"/>
    <cellStyle name="Normal 7 4 3 3 6 2 2" xfId="17907" xr:uid="{E68CA27F-967A-487A-B572-281C900CF99F}"/>
    <cellStyle name="Normal 7 4 3 3 6 3" xfId="10360" xr:uid="{193E1795-909A-4BF7-8262-DD4654DFBF86}"/>
    <cellStyle name="Normal 7 4 3 3 6 3 2" xfId="20740" xr:uid="{7AAEED86-CD26-4E1B-BB33-3ADBE7B5BB89}"/>
    <cellStyle name="Normal 7 4 3 3 6 4" xfId="23248" xr:uid="{429D2802-A5D3-42F3-9D3E-41E494361E46}"/>
    <cellStyle name="Normal 7 4 3 3 6 5" xfId="15074" xr:uid="{BD8597E0-3AE8-49CB-9D76-9F4A689838B5}"/>
    <cellStyle name="Normal 7 4 3 3 7" xfId="4101" xr:uid="{F0B7520E-C9CD-4676-9705-62383BEED1A9}"/>
    <cellStyle name="Normal 7 4 3 3 7 2" xfId="8874" xr:uid="{10C788E9-E200-4D9A-AE89-79B41165D7DD}"/>
    <cellStyle name="Normal 7 4 3 3 7 2 2" xfId="19254" xr:uid="{EA5A4DC9-E0B7-41F7-9A93-A760A1F9960C}"/>
    <cellStyle name="Normal 7 4 3 3 7 3" xfId="11707" xr:uid="{5BD47590-79D5-442D-8776-37C03AA1DA7B}"/>
    <cellStyle name="Normal 7 4 3 3 7 3 2" xfId="22087" xr:uid="{3F53DE9D-52C7-4518-8D70-DA4FED8E9BF3}"/>
    <cellStyle name="Normal 7 4 3 3 7 4" xfId="16421" xr:uid="{02B56F57-C9AC-494F-8A20-DEC5A811C11D}"/>
    <cellStyle name="Normal 7 4 3 3 8" xfId="5446" xr:uid="{DB9B4F3E-2691-495E-8284-1ECC209D77C9}"/>
    <cellStyle name="Normal 7 4 3 3 8 2" xfId="14743" xr:uid="{004188FD-65A4-406B-B9B7-8FEFB49F8489}"/>
    <cellStyle name="Normal 7 4 3 3 9" xfId="7196" xr:uid="{1D9BF1DF-B944-4ABA-BE4A-CA1C939720ED}"/>
    <cellStyle name="Normal 7 4 3 3 9 2" xfId="17576" xr:uid="{7034C2D9-C843-4505-A313-432FB976C8D2}"/>
    <cellStyle name="Normal 7 4 3 4" xfId="1430" xr:uid="{00000000-0005-0000-0000-00006D070000}"/>
    <cellStyle name="Normal 7 4 3 4 2" xfId="3453" xr:uid="{00000000-0005-0000-0000-000081080000}"/>
    <cellStyle name="Normal 7 4 3 4 2 2" xfId="6507" xr:uid="{5CBF7F30-3323-4EAB-A7E0-3F88CF0BC913}"/>
    <cellStyle name="Normal 7 4 3 4 2 2 2" xfId="23517" xr:uid="{5901EB7B-0C5A-47E2-9E44-D71F908B0092}"/>
    <cellStyle name="Normal 7 4 3 4 2 2 3" xfId="25878" xr:uid="{B2BBB98A-4899-4C7E-B326-4C91DB326458}"/>
    <cellStyle name="Normal 7 4 3 4 2 2 4" xfId="16078" xr:uid="{7055F32A-BC18-4F42-A7A0-3D55BB69C3F4}"/>
    <cellStyle name="Normal 7 4 3 4 2 3" xfId="8531" xr:uid="{11430790-3FEE-49B1-8B5A-0D306385F222}"/>
    <cellStyle name="Normal 7 4 3 4 2 3 2" xfId="28941" xr:uid="{7163F059-7EB7-4F8B-BA34-ECD7FE44467B}"/>
    <cellStyle name="Normal 7 4 3 4 2 3 3" xfId="18911" xr:uid="{C9F4ED25-46E9-4B0D-BE71-DCFFD89F00A2}"/>
    <cellStyle name="Normal 7 4 3 4 2 4" xfId="11364" xr:uid="{22A9B4A9-E21A-4750-A368-B09B5A08F92A}"/>
    <cellStyle name="Normal 7 4 3 4 2 4 2" xfId="21744" xr:uid="{8AA30EE1-CC49-4A13-B4F6-AF9FBD41C4FD}"/>
    <cellStyle name="Normal 7 4 3 4 2 5" xfId="23351" xr:uid="{F9DBE65A-8BAE-46A8-93B5-A94EE58F61D8}"/>
    <cellStyle name="Normal 7 4 3 4 2 6" xfId="14038" xr:uid="{FCB69EA9-4645-4C69-910A-24F5C7EF16C8}"/>
    <cellStyle name="Normal 7 4 3 4 3" xfId="2828" xr:uid="{00000000-0005-0000-0000-000082080000}"/>
    <cellStyle name="Normal 7 4 3 4 3 2" xfId="6043" xr:uid="{D4436D1D-1802-4B4C-A77E-8756FEE4AB49}"/>
    <cellStyle name="Normal 7 4 3 4 3 2 2" xfId="26009" xr:uid="{65CC4502-9897-4C0E-9116-B511B4EB6C1D}"/>
    <cellStyle name="Normal 7 4 3 4 3 2 3" xfId="15497" xr:uid="{870FBBFF-365B-4C7C-83AC-AB62265F91CB}"/>
    <cellStyle name="Normal 7 4 3 4 3 3" xfId="7950" xr:uid="{F289DF43-462C-4EF2-A46E-67BDAB1512D1}"/>
    <cellStyle name="Normal 7 4 3 4 3 3 2" xfId="18330" xr:uid="{36038B05-0B63-4624-BCE8-A4FEBD5C722B}"/>
    <cellStyle name="Normal 7 4 3 4 3 4" xfId="10783" xr:uid="{6781698A-5BCE-41C9-BBCA-4301FDC8D239}"/>
    <cellStyle name="Normal 7 4 3 4 3 4 2" xfId="21163" xr:uid="{F7B0FE75-3DE0-4F6B-B8B2-1A43B84AC2DE}"/>
    <cellStyle name="Normal 7 4 3 4 3 5" xfId="24871" xr:uid="{52399C13-1388-495D-8E38-FC6CAC5DC2DF}"/>
    <cellStyle name="Normal 7 4 3 4 3 6" xfId="13303" xr:uid="{C10AA231-F24F-4722-9717-CB84CBE0EB2D}"/>
    <cellStyle name="Normal 7 4 3 4 4" xfId="4219" xr:uid="{F78D4B62-EDF2-4AB7-9DEE-497CD2C415AD}"/>
    <cellStyle name="Normal 7 4 3 4 4 2" xfId="8990" xr:uid="{F71EDB45-9810-4D87-8762-F549CCD7BB02}"/>
    <cellStyle name="Normal 7 4 3 4 4 2 2" xfId="29069" xr:uid="{524B28EC-43F0-4019-9D4D-DBF6E9BC9755}"/>
    <cellStyle name="Normal 7 4 3 4 4 2 3" xfId="19370" xr:uid="{56EC96C9-509D-400C-919D-212DC4D85B5F}"/>
    <cellStyle name="Normal 7 4 3 4 4 3" xfId="11823" xr:uid="{A6B36A25-F2E9-4829-80BF-949050D817B5}"/>
    <cellStyle name="Normal 7 4 3 4 4 3 2" xfId="22203" xr:uid="{D93F6B13-0F03-4A69-80D1-F00874B103F5}"/>
    <cellStyle name="Normal 7 4 3 4 4 4" xfId="24950" xr:uid="{98B0EA07-A356-42CD-A364-0F6F4D084560}"/>
    <cellStyle name="Normal 7 4 3 4 4 5" xfId="16537" xr:uid="{C99310B4-52FC-42F8-998B-F83A68E8C447}"/>
    <cellStyle name="Normal 7 4 3 4 5" xfId="5447" xr:uid="{FFA53823-102B-449A-B135-DAA9CE52C2E1}"/>
    <cellStyle name="Normal 7 4 3 4 5 2" xfId="25871" xr:uid="{8547CB7E-A1FF-4B13-951F-A22FF4AE4097}"/>
    <cellStyle name="Normal 7 4 3 4 5 3" xfId="14744" xr:uid="{08FF8EB2-D4DD-4BE1-968D-3CF95B1085D0}"/>
    <cellStyle name="Normal 7 4 3 4 6" xfId="7197" xr:uid="{BAF5CBFF-6980-43EA-959E-43221B798C71}"/>
    <cellStyle name="Normal 7 4 3 4 6 2" xfId="17577" xr:uid="{E0417E85-D902-45ED-850B-BDDDC1EAB10C}"/>
    <cellStyle name="Normal 7 4 3 4 7" xfId="10030" xr:uid="{20E05630-56E6-49F8-B05E-B39E08C74933}"/>
    <cellStyle name="Normal 7 4 3 4 7 2" xfId="20410" xr:uid="{D606B5E7-D6DF-49FB-B867-04950CA47F6F}"/>
    <cellStyle name="Normal 7 4 3 4 8" xfId="22697" xr:uid="{E663FDFE-3056-4B0A-A699-530B605D2EAB}"/>
    <cellStyle name="Normal 7 4 3 4 9" xfId="12792" xr:uid="{EFC20897-F697-4AC5-A1D5-242406207B9D}"/>
    <cellStyle name="Normal 7 4 3 5" xfId="1431" xr:uid="{00000000-0005-0000-0000-00006E070000}"/>
    <cellStyle name="Normal 7 4 3 5 2" xfId="4586" xr:uid="{32AAEC66-C84F-4F4B-9085-09C0EB6273DA}"/>
    <cellStyle name="Normal 7 4 3 5 2 2" xfId="9357" xr:uid="{90B25159-4300-4BCE-8DE3-24844D9CEED2}"/>
    <cellStyle name="Normal 7 4 3 5 2 2 2" xfId="29329" xr:uid="{03391A60-D465-4962-94B1-865E32136359}"/>
    <cellStyle name="Normal 7 4 3 5 2 2 3" xfId="19737" xr:uid="{7B7679F3-5742-44C6-B9DA-6773280A4856}"/>
    <cellStyle name="Normal 7 4 3 5 2 3" xfId="12190" xr:uid="{32F85BC9-45B3-4D52-9F8A-C4B8F058362B}"/>
    <cellStyle name="Normal 7 4 3 5 2 3 2" xfId="22570" xr:uid="{58028893-E889-4500-9A5A-5192B2981EAA}"/>
    <cellStyle name="Normal 7 4 3 5 2 4" xfId="23987" xr:uid="{662E79A0-DCE2-4051-9540-1F063C7A2FF5}"/>
    <cellStyle name="Normal 7 4 3 5 2 5" xfId="16904" xr:uid="{36964F92-B719-4357-928D-C0A9D95E955E}"/>
    <cellStyle name="Normal 7 4 3 5 3" xfId="5448" xr:uid="{55395201-A444-4DAF-8240-6F1A99D8FF91}"/>
    <cellStyle name="Normal 7 4 3 5 3 2" xfId="26342" xr:uid="{96547A6C-7F4D-47A4-936A-437334C9FF4F}"/>
    <cellStyle name="Normal 7 4 3 5 3 3" xfId="14745" xr:uid="{B01B003D-09F0-41A7-9E25-076F0A13C040}"/>
    <cellStyle name="Normal 7 4 3 5 4" xfId="7198" xr:uid="{06444F2C-0374-48A8-8176-B66859AA11CC}"/>
    <cellStyle name="Normal 7 4 3 5 4 2" xfId="17578" xr:uid="{8B888782-6FEA-407C-9DFB-589676603ED3}"/>
    <cellStyle name="Normal 7 4 3 5 5" xfId="10031" xr:uid="{29AAE153-BD0B-4399-9C73-A798C68315C9}"/>
    <cellStyle name="Normal 7 4 3 5 5 2" xfId="20411" xr:uid="{81DDCE17-9BA0-4C95-AE8E-4B670AEA1C3D}"/>
    <cellStyle name="Normal 7 4 3 5 6" xfId="23857" xr:uid="{DA4BEBB2-AFC0-4336-ADD6-7BD0DB116E1A}"/>
    <cellStyle name="Normal 7 4 3 5 7" xfId="14039" xr:uid="{78E0465A-D360-474F-81AB-8916C3666EF8}"/>
    <cellStyle name="Normal 7 4 3 6" xfId="2992" xr:uid="{00000000-0005-0000-0000-000084080000}"/>
    <cellStyle name="Normal 7 4 3 6 2" xfId="6141" xr:uid="{DECB5462-13A0-4971-93E2-67D64097B287}"/>
    <cellStyle name="Normal 7 4 3 6 2 2" xfId="24785" xr:uid="{4763614B-9A15-465F-B4E0-4D5682EEC570}"/>
    <cellStyle name="Normal 7 4 3 6 2 3" xfId="26640" xr:uid="{38E6F481-054E-4951-A4C8-038582470DEC}"/>
    <cellStyle name="Normal 7 4 3 6 2 4" xfId="15619" xr:uid="{CF275B3F-9D0A-467E-8F53-450B4BBB2501}"/>
    <cellStyle name="Normal 7 4 3 6 3" xfId="8072" xr:uid="{684E6C9B-8F1F-4C96-B900-9475A48A6A90}"/>
    <cellStyle name="Normal 7 4 3 6 3 2" xfId="28767" xr:uid="{101FAE63-21CF-4237-B40A-3C0788565985}"/>
    <cellStyle name="Normal 7 4 3 6 3 3" xfId="18452" xr:uid="{4E427ABA-F9E9-499C-9D02-F1D537CD0FCA}"/>
    <cellStyle name="Normal 7 4 3 6 4" xfId="10905" xr:uid="{A10836A0-4C54-4C33-9779-473B3614B4F3}"/>
    <cellStyle name="Normal 7 4 3 6 4 2" xfId="21285" xr:uid="{DA2223B3-1516-44A5-BF6E-D468F9EA8F0A}"/>
    <cellStyle name="Normal 7 4 3 6 5" xfId="24500" xr:uid="{2D2D3BAB-4EE1-40A9-9DAE-9BBDB025D104}"/>
    <cellStyle name="Normal 7 4 3 6 6" xfId="13490" xr:uid="{D8C51755-15E4-4D5D-B33E-C5777ED4CD4D}"/>
    <cellStyle name="Normal 7 4 3 7" xfId="2485" xr:uid="{00000000-0005-0000-0000-000085080000}"/>
    <cellStyle name="Normal 7 4 3 7 2" xfId="5770" xr:uid="{7EC0E344-7771-4C9E-8813-722F72405483}"/>
    <cellStyle name="Normal 7 4 3 7 2 2" xfId="27030" xr:uid="{C4A76B5A-3250-41B6-83CD-0ADFD2DE1444}"/>
    <cellStyle name="Normal 7 4 3 7 2 3" xfId="15156" xr:uid="{607EB0E2-E535-4617-8722-6D0ADED78D08}"/>
    <cellStyle name="Normal 7 4 3 7 3" xfId="7609" xr:uid="{33C3883B-9E2C-4F93-BF03-9232B138A1EE}"/>
    <cellStyle name="Normal 7 4 3 7 3 2" xfId="17989" xr:uid="{67879044-935B-4B97-A03A-E634BCF98FB2}"/>
    <cellStyle name="Normal 7 4 3 7 4" xfId="10442" xr:uid="{C8B9B9BB-45C1-46CC-A234-96C734088617}"/>
    <cellStyle name="Normal 7 4 3 7 4 2" xfId="20822" xr:uid="{1DE6E8F3-B876-42BD-BA32-1791CD97C485}"/>
    <cellStyle name="Normal 7 4 3 7 5" xfId="23067" xr:uid="{0271FA07-948E-446C-9858-16D19FE45933}"/>
    <cellStyle name="Normal 7 4 3 7 6" xfId="12872" xr:uid="{231A3B36-517F-475A-9A76-713D87C84C49}"/>
    <cellStyle name="Normal 7 4 3 8" xfId="2179" xr:uid="{00000000-0005-0000-0000-00006C080000}"/>
    <cellStyle name="Normal 7 4 3 8 2" xfId="7305" xr:uid="{61404530-84D2-4FCC-B79A-40F6D1459624}"/>
    <cellStyle name="Normal 7 4 3 8 2 2" xfId="17685" xr:uid="{0B164E7B-ABA5-4238-BF26-6C01C2A9E63F}"/>
    <cellStyle name="Normal 7 4 3 8 3" xfId="10138" xr:uid="{9D3117D7-E98C-47FF-B117-08F9C3256A30}"/>
    <cellStyle name="Normal 7 4 3 8 3 2" xfId="20518" xr:uid="{90C46BEB-9A72-495F-AF5C-3C849CDBEAB0}"/>
    <cellStyle name="Normal 7 4 3 8 4" xfId="22817" xr:uid="{8043779F-2F38-4DEF-B53C-1493A615375A}"/>
    <cellStyle name="Normal 7 4 3 8 5" xfId="14852" xr:uid="{92C41245-DB38-4685-9AA4-D23501AAEF39}"/>
    <cellStyle name="Normal 7 4 3 9" xfId="4069" xr:uid="{9B83B12B-F037-4973-AB0C-83E137F3CCA4}"/>
    <cellStyle name="Normal 7 4 3 9 2" xfId="8848" xr:uid="{F26D4E52-7049-4504-862C-EDEE61895F5C}"/>
    <cellStyle name="Normal 7 4 3 9 2 2" xfId="19228" xr:uid="{BF60D9B6-3B18-46FC-AF3E-456E390ED4FD}"/>
    <cellStyle name="Normal 7 4 3 9 3" xfId="11681" xr:uid="{5AE3403A-02C3-4D2D-8309-643F1A197D08}"/>
    <cellStyle name="Normal 7 4 3 9 3 2" xfId="22061" xr:uid="{0C78B99F-AD36-4BE1-92A4-14881384F045}"/>
    <cellStyle name="Normal 7 4 3 9 4" xfId="16395" xr:uid="{92F4B5A9-F8D7-426A-A253-1347198AF915}"/>
    <cellStyle name="Normal 7 4 4" xfId="1432" xr:uid="{00000000-0005-0000-0000-00006F070000}"/>
    <cellStyle name="Normal 7 4 4 10" xfId="5449" xr:uid="{E3B89E48-5BD7-4CAB-A493-53FC19BCD894}"/>
    <cellStyle name="Normal 7 4 4 10 2" xfId="14746" xr:uid="{F69FED75-DFAE-48F9-AEF7-F43173D57B3F}"/>
    <cellStyle name="Normal 7 4 4 11" xfId="7199" xr:uid="{450BA93B-30BB-4489-A0C0-4616AAFE258B}"/>
    <cellStyle name="Normal 7 4 4 11 2" xfId="17579" xr:uid="{38E264F0-7759-4EEB-A8BE-79CFD9A7C20A}"/>
    <cellStyle name="Normal 7 4 4 12" xfId="10032" xr:uid="{AFDCE651-09CB-423B-A6E6-CBD55F2B2AFA}"/>
    <cellStyle name="Normal 7 4 4 12 2" xfId="20412" xr:uid="{1DE52EE3-07B5-4308-A5FC-33897D9F665A}"/>
    <cellStyle name="Normal 7 4 4 13" xfId="25345" xr:uid="{ECE91AA8-E135-4F43-A425-BFD3BD91DA6D}"/>
    <cellStyle name="Normal 7 4 4 14" xfId="12417" xr:uid="{91BFECF0-198C-452A-90F5-3BC8E451D944}"/>
    <cellStyle name="Normal 7 4 4 2" xfId="1433" xr:uid="{00000000-0005-0000-0000-000070070000}"/>
    <cellStyle name="Normal 7 4 4 2 10" xfId="7200" xr:uid="{1780B4E2-A429-4928-8711-A8E9D8D7B098}"/>
    <cellStyle name="Normal 7 4 4 2 10 2" xfId="17580" xr:uid="{971BB55E-6229-4B92-8ACF-623834102A83}"/>
    <cellStyle name="Normal 7 4 4 2 11" xfId="10033" xr:uid="{C035D557-3EFF-45F3-BC8F-FDEA512F952C}"/>
    <cellStyle name="Normal 7 4 4 2 11 2" xfId="20413" xr:uid="{C4E67250-1EE6-4C48-A021-E2DE29480886}"/>
    <cellStyle name="Normal 7 4 4 2 12" xfId="23472" xr:uid="{99C65200-6E1C-4865-920A-1AD02BF528B9}"/>
    <cellStyle name="Normal 7 4 4 2 13" xfId="12477" xr:uid="{1787C933-1F9A-474B-94C4-ACF8D47EE646}"/>
    <cellStyle name="Normal 7 4 4 2 2" xfId="1434" xr:uid="{00000000-0005-0000-0000-000071070000}"/>
    <cellStyle name="Normal 7 4 4 2 2 10" xfId="13042" xr:uid="{85D260CD-ECE6-4BDB-B90F-7767C72C53D5}"/>
    <cellStyle name="Normal 7 4 4 2 2 2" xfId="2834" xr:uid="{00000000-0005-0000-0000-000089080000}"/>
    <cellStyle name="Normal 7 4 4 2 2 2 2" xfId="3456" xr:uid="{00000000-0005-0000-0000-00008A080000}"/>
    <cellStyle name="Normal 7 4 4 2 2 2 2 2" xfId="6510" xr:uid="{B0689EE3-D10E-460E-9499-3C1AFF201603}"/>
    <cellStyle name="Normal 7 4 4 2 2 2 2 2 2" xfId="27706" xr:uid="{F87B1CF3-4D27-433F-AEB6-4849FE48B7BE}"/>
    <cellStyle name="Normal 7 4 4 2 2 2 2 2 3" xfId="16081" xr:uid="{09436EDD-7B29-41AF-B1F1-BCEC022D3963}"/>
    <cellStyle name="Normal 7 4 4 2 2 2 2 3" xfId="8534" xr:uid="{8D76F6F3-08D3-4D55-883F-27E1666CE904}"/>
    <cellStyle name="Normal 7 4 4 2 2 2 2 3 2" xfId="18914" xr:uid="{BC115AB2-6628-4205-B78C-F266D4F8CD53}"/>
    <cellStyle name="Normal 7 4 4 2 2 2 2 4" xfId="11367" xr:uid="{A8742545-96B9-4C68-BB6A-E1AEAD17E7C4}"/>
    <cellStyle name="Normal 7 4 4 2 2 2 2 4 2" xfId="21747" xr:uid="{98077CBB-A4A3-4B92-8568-D1EC04E51BCA}"/>
    <cellStyle name="Normal 7 4 4 2 2 2 2 5" xfId="25333" xr:uid="{D866E4A2-C79F-444C-A4E1-DAB3A77704E1}"/>
    <cellStyle name="Normal 7 4 4 2 2 2 2 6" xfId="14042" xr:uid="{1FA1CED8-CA7B-4386-9666-50BF16F6D7AE}"/>
    <cellStyle name="Normal 7 4 4 2 2 2 3" xfId="4370" xr:uid="{0DAD4E56-0B56-42BE-BBA3-FC5733DFFF43}"/>
    <cellStyle name="Normal 7 4 4 2 2 2 3 2" xfId="9141" xr:uid="{105A3B7F-F95A-4D38-AA5A-0218E258D147}"/>
    <cellStyle name="Normal 7 4 4 2 2 2 3 2 2" xfId="29184" xr:uid="{9E197F34-F4F8-449E-BC15-E5F56BE7EE69}"/>
    <cellStyle name="Normal 7 4 4 2 2 2 3 2 3" xfId="19521" xr:uid="{0E93FDFD-73C9-46BA-9CB3-0CF54B0594EB}"/>
    <cellStyle name="Normal 7 4 4 2 2 2 3 3" xfId="11974" xr:uid="{4DAAE4C4-1896-44CD-A007-6C93B672DEB7}"/>
    <cellStyle name="Normal 7 4 4 2 2 2 3 3 2" xfId="22354" xr:uid="{1931F75A-796A-4B3B-89E8-933BD93EAF88}"/>
    <cellStyle name="Normal 7 4 4 2 2 2 3 4" xfId="25557" xr:uid="{072D2D10-7B7D-4B65-BC32-6BFD4E46F379}"/>
    <cellStyle name="Normal 7 4 4 2 2 2 3 5" xfId="16688" xr:uid="{EA5C8DFA-B06A-41F5-9FB1-BEE951D0CF65}"/>
    <cellStyle name="Normal 7 4 4 2 2 2 4" xfId="6049" xr:uid="{9ED16AA7-F360-4202-AB4C-D8C141A8E0C9}"/>
    <cellStyle name="Normal 7 4 4 2 2 2 4 2" xfId="28433" xr:uid="{08334893-4728-4854-B02F-B20CA7ACE106}"/>
    <cellStyle name="Normal 7 4 4 2 2 2 4 3" xfId="15503" xr:uid="{E45DE93C-3E44-4B63-8658-F9BF77A3F236}"/>
    <cellStyle name="Normal 7 4 4 2 2 2 5" xfId="7956" xr:uid="{B44D6036-ED79-4F4A-B1EB-626F643EB465}"/>
    <cellStyle name="Normal 7 4 4 2 2 2 5 2" xfId="18336" xr:uid="{B9EB0688-D67C-43ED-8CF5-A010D5608565}"/>
    <cellStyle name="Normal 7 4 4 2 2 2 6" xfId="10789" xr:uid="{2C09063D-25A9-413E-8F72-31835EC2AABA}"/>
    <cellStyle name="Normal 7 4 4 2 2 2 6 2" xfId="21169" xr:uid="{FDDA696B-39FC-44CD-BEFC-D8925BB1D484}"/>
    <cellStyle name="Normal 7 4 4 2 2 2 7" xfId="23131" xr:uid="{EE77D4BC-B01A-4857-8FD9-A3277F61286D}"/>
    <cellStyle name="Normal 7 4 4 2 2 2 8" xfId="13309" xr:uid="{D7EA7EE7-B82D-4043-8A0B-B0E6CF6892C8}"/>
    <cellStyle name="Normal 7 4 4 2 2 3" xfId="3457" xr:uid="{00000000-0005-0000-0000-00008B080000}"/>
    <cellStyle name="Normal 7 4 4 2 2 3 2" xfId="4587" xr:uid="{0A2EBD96-5343-4C53-A307-37B25ADC726E}"/>
    <cellStyle name="Normal 7 4 4 2 2 3 2 2" xfId="9358" xr:uid="{B7D332E5-2E09-4014-96B1-2C5C2738B2E4}"/>
    <cellStyle name="Normal 7 4 4 2 2 3 2 2 2" xfId="19738" xr:uid="{FFBD64CA-DA1C-4BB5-9282-DF6B817BD172}"/>
    <cellStyle name="Normal 7 4 4 2 2 3 2 3" xfId="12191" xr:uid="{2B77A7CA-EE70-44B3-8F8B-94F9305BBC2A}"/>
    <cellStyle name="Normal 7 4 4 2 2 3 2 3 2" xfId="22571" xr:uid="{18C8B68B-75B3-48CA-82A5-BD04641DB0F0}"/>
    <cellStyle name="Normal 7 4 4 2 2 3 2 4" xfId="28439" xr:uid="{371F78E5-887F-4666-B682-8E8898BBF52B}"/>
    <cellStyle name="Normal 7 4 4 2 2 3 2 5" xfId="16905" xr:uid="{B51432E6-24D0-4EB4-8058-909E6B13D686}"/>
    <cellStyle name="Normal 7 4 4 2 2 3 3" xfId="6511" xr:uid="{EBFEE145-7C44-4FEA-A424-560480DD22B9}"/>
    <cellStyle name="Normal 7 4 4 2 2 3 3 2" xfId="16082" xr:uid="{AC61386E-B397-4853-83DC-5AF087868306}"/>
    <cellStyle name="Normal 7 4 4 2 2 3 4" xfId="8535" xr:uid="{FDE0BA1F-9267-4564-94C9-C081213DD651}"/>
    <cellStyle name="Normal 7 4 4 2 2 3 4 2" xfId="18915" xr:uid="{1BE319B7-4E1A-4DCB-9664-0E818A5C84CD}"/>
    <cellStyle name="Normal 7 4 4 2 2 3 5" xfId="11368" xr:uid="{D0543F52-B8AC-4B37-819C-9DD0F9F23915}"/>
    <cellStyle name="Normal 7 4 4 2 2 3 5 2" xfId="21748" xr:uid="{C2548F04-A02E-4CD9-AAD1-D362474D311D}"/>
    <cellStyle name="Normal 7 4 4 2 2 3 6" xfId="23053" xr:uid="{001E25AE-D7A2-415C-A238-CF147CEF1ED8}"/>
    <cellStyle name="Normal 7 4 4 2 2 3 7" xfId="14043" xr:uid="{9A645B1E-FA20-4A76-94D7-27A4F1B0F564}"/>
    <cellStyle name="Normal 7 4 4 2 2 4" xfId="3455" xr:uid="{00000000-0005-0000-0000-00008C080000}"/>
    <cellStyle name="Normal 7 4 4 2 2 4 2" xfId="6509" xr:uid="{DB8979AA-4BDB-435B-A2C3-7F281B79A5DB}"/>
    <cellStyle name="Normal 7 4 4 2 2 4 2 2" xfId="27624" xr:uid="{1364445D-4378-4F8B-8E18-5CA8A1B837D2}"/>
    <cellStyle name="Normal 7 4 4 2 2 4 2 3" xfId="16080" xr:uid="{AE9BD2D5-10BC-4B9B-B911-5F91E53CB1D2}"/>
    <cellStyle name="Normal 7 4 4 2 2 4 3" xfId="8533" xr:uid="{AB089DE0-4D9C-4850-ABE7-B6F9056C3B5A}"/>
    <cellStyle name="Normal 7 4 4 2 2 4 3 2" xfId="18913" xr:uid="{088AB71F-1714-47EF-B619-63A0C5103E0F}"/>
    <cellStyle name="Normal 7 4 4 2 2 4 4" xfId="11366" xr:uid="{E6788041-E3DF-4264-B2C2-F3EB8F695F17}"/>
    <cellStyle name="Normal 7 4 4 2 2 4 4 2" xfId="21746" xr:uid="{F513B7B1-0713-491D-922C-7C02520EB424}"/>
    <cellStyle name="Normal 7 4 4 2 2 4 5" xfId="24472" xr:uid="{BD33F25E-4D01-43E2-A79E-DACF017A302B}"/>
    <cellStyle name="Normal 7 4 4 2 2 4 6" xfId="14041" xr:uid="{AA518B72-551D-49FF-97B6-5F5E268E2048}"/>
    <cellStyle name="Normal 7 4 4 2 2 5" xfId="4244" xr:uid="{6424EC82-10A1-42F5-9FFA-D6F9DA223917}"/>
    <cellStyle name="Normal 7 4 4 2 2 5 2" xfId="9015" xr:uid="{C0A51B5F-A418-46AF-81D2-8B163386F866}"/>
    <cellStyle name="Normal 7 4 4 2 2 5 2 2" xfId="29086" xr:uid="{7EBFC413-0B91-49A7-BDAD-66B27BE1A561}"/>
    <cellStyle name="Normal 7 4 4 2 2 5 2 3" xfId="19395" xr:uid="{13EEF0C0-7C9E-4888-9368-D49232433AAC}"/>
    <cellStyle name="Normal 7 4 4 2 2 5 3" xfId="11848" xr:uid="{CC1BFE65-A6EB-4675-B539-0C46A4A8B8A0}"/>
    <cellStyle name="Normal 7 4 4 2 2 5 3 2" xfId="22228" xr:uid="{2C82E1B6-16C8-4636-AE8B-2C290E7D2D6E}"/>
    <cellStyle name="Normal 7 4 4 2 2 5 4" xfId="23100" xr:uid="{B184A7CB-64E8-4552-9480-71A0B3794C87}"/>
    <cellStyle name="Normal 7 4 4 2 2 5 5" xfId="16562" xr:uid="{35234B4C-12F7-43EA-BCE1-C58380744C48}"/>
    <cellStyle name="Normal 7 4 4 2 2 6" xfId="5451" xr:uid="{C937A26F-B1D4-4453-9186-D297675A8C84}"/>
    <cellStyle name="Normal 7 4 4 2 2 6 2" xfId="26123" xr:uid="{C4976971-ADAE-423B-AE09-1C6B9BD6BE9E}"/>
    <cellStyle name="Normal 7 4 4 2 2 6 3" xfId="14748" xr:uid="{2AFE0F13-E501-4D26-96E0-F1BDEF3312A4}"/>
    <cellStyle name="Normal 7 4 4 2 2 7" xfId="7201" xr:uid="{C07BAA99-A4AD-40A8-8A24-D840DC98A042}"/>
    <cellStyle name="Normal 7 4 4 2 2 7 2" xfId="17581" xr:uid="{87D137C4-F41A-4C53-BD2A-2A75BD6A7E74}"/>
    <cellStyle name="Normal 7 4 4 2 2 8" xfId="10034" xr:uid="{2E0ADCB0-F339-4F9E-8A5D-752AB01A92F3}"/>
    <cellStyle name="Normal 7 4 4 2 2 8 2" xfId="20414" xr:uid="{6B75B93F-10E8-49C0-950C-F9A78D9836EF}"/>
    <cellStyle name="Normal 7 4 4 2 2 9" xfId="24459" xr:uid="{73C2BF4B-6624-44F6-8D87-B3A3255B3196}"/>
    <cellStyle name="Normal 7 4 4 2 3" xfId="2833" xr:uid="{00000000-0005-0000-0000-00008D080000}"/>
    <cellStyle name="Normal 7 4 4 2 3 2" xfId="3458" xr:uid="{00000000-0005-0000-0000-00008E080000}"/>
    <cellStyle name="Normal 7 4 4 2 3 2 2" xfId="6512" xr:uid="{34236F50-C037-4F8D-B6B2-6F0363CB5844}"/>
    <cellStyle name="Normal 7 4 4 2 3 2 2 2" xfId="28485" xr:uid="{339F1BE5-9433-44FE-A763-3AF771840D39}"/>
    <cellStyle name="Normal 7 4 4 2 3 2 2 3" xfId="16083" xr:uid="{61EB5AE0-87F8-4BF5-B28C-B790D2F2AC84}"/>
    <cellStyle name="Normal 7 4 4 2 3 2 3" xfId="8536" xr:uid="{650E8CFB-2725-44A8-89A1-D7BA0FE2923E}"/>
    <cellStyle name="Normal 7 4 4 2 3 2 3 2" xfId="18916" xr:uid="{91C5B97E-2457-4587-9FA5-4B5E372B5DCA}"/>
    <cellStyle name="Normal 7 4 4 2 3 2 4" xfId="11369" xr:uid="{DA7DFC6C-B0AC-4C3E-A861-98A860641B96}"/>
    <cellStyle name="Normal 7 4 4 2 3 2 4 2" xfId="21749" xr:uid="{C6B46EAB-3A80-43F7-B514-D3D782DCE271}"/>
    <cellStyle name="Normal 7 4 4 2 3 2 5" xfId="24498" xr:uid="{D8A95826-72A8-43FF-BD71-35E9BCBFCE99}"/>
    <cellStyle name="Normal 7 4 4 2 3 2 6" xfId="14044" xr:uid="{79DA3B40-853C-4D18-8FE6-C40E89EF19E0}"/>
    <cellStyle name="Normal 7 4 4 2 3 3" xfId="4369" xr:uid="{5718650D-9B49-4598-94A3-96C121F7519F}"/>
    <cellStyle name="Normal 7 4 4 2 3 3 2" xfId="9140" xr:uid="{50B08A76-5F8B-479D-99B5-B4F20FA5D439}"/>
    <cellStyle name="Normal 7 4 4 2 3 3 2 2" xfId="29183" xr:uid="{61F201DD-B55C-4156-A085-167C97EE008E}"/>
    <cellStyle name="Normal 7 4 4 2 3 3 2 3" xfId="19520" xr:uid="{DC5B0B79-D730-4828-98F9-CC47A1978333}"/>
    <cellStyle name="Normal 7 4 4 2 3 3 3" xfId="11973" xr:uid="{28D945B7-1103-47D4-A6EB-162A9E1A71DA}"/>
    <cellStyle name="Normal 7 4 4 2 3 3 3 2" xfId="22353" xr:uid="{E65617C7-B9F8-476B-8BF2-97882EAC814A}"/>
    <cellStyle name="Normal 7 4 4 2 3 3 4" xfId="23055" xr:uid="{3C537B82-AA9A-467F-ACA3-8F8ED612691F}"/>
    <cellStyle name="Normal 7 4 4 2 3 3 5" xfId="16687" xr:uid="{B7C056BC-24CF-4E2A-9F1C-4734D38A5989}"/>
    <cellStyle name="Normal 7 4 4 2 3 4" xfId="6048" xr:uid="{8614F297-A17E-4D0E-870D-3711AD73852B}"/>
    <cellStyle name="Normal 7 4 4 2 3 4 2" xfId="27641" xr:uid="{BA3C52BA-3AC7-4896-92F9-7A7300903EC5}"/>
    <cellStyle name="Normal 7 4 4 2 3 4 3" xfId="15502" xr:uid="{2876EE0A-FAFE-4DB0-A291-825A606682A6}"/>
    <cellStyle name="Normal 7 4 4 2 3 5" xfId="7955" xr:uid="{DB2DE750-5190-4404-B65E-67182576AD24}"/>
    <cellStyle name="Normal 7 4 4 2 3 5 2" xfId="18335" xr:uid="{882DBBCA-7C96-4DDE-A6C7-39C2E96C92ED}"/>
    <cellStyle name="Normal 7 4 4 2 3 6" xfId="10788" xr:uid="{45FA64DC-7A4B-4A17-9FB9-EAE8C4D295C8}"/>
    <cellStyle name="Normal 7 4 4 2 3 6 2" xfId="21168" xr:uid="{D2095383-C4E5-473E-A330-898A2D163753}"/>
    <cellStyle name="Normal 7 4 4 2 3 7" xfId="22896" xr:uid="{A02929AC-6E9B-44A5-80F6-0B24F1028588}"/>
    <cellStyle name="Normal 7 4 4 2 3 8" xfId="13308" xr:uid="{5B80B824-8D58-4B5C-AE5C-EDE867B145B7}"/>
    <cellStyle name="Normal 7 4 4 2 4" xfId="3459" xr:uid="{00000000-0005-0000-0000-00008F080000}"/>
    <cellStyle name="Normal 7 4 4 2 4 2" xfId="4588" xr:uid="{EB627D3D-2681-4252-9B95-0E8D4C27F3C3}"/>
    <cellStyle name="Normal 7 4 4 2 4 2 2" xfId="9359" xr:uid="{1C290444-83FC-41FC-B6A0-8BFA93D20B08}"/>
    <cellStyle name="Normal 7 4 4 2 4 2 2 2" xfId="19739" xr:uid="{0F8BD4ED-A530-4B81-8098-D4E0E51C95B1}"/>
    <cellStyle name="Normal 7 4 4 2 4 2 3" xfId="12192" xr:uid="{236D53CA-13DE-41CD-B516-3C2D9C7EACBB}"/>
    <cellStyle name="Normal 7 4 4 2 4 2 3 2" xfId="22572" xr:uid="{7BFB50A7-875F-418A-AF09-1025B45772EF}"/>
    <cellStyle name="Normal 7 4 4 2 4 2 4" xfId="25977" xr:uid="{D9B52417-CCBE-49AE-B848-B57D3E63404E}"/>
    <cellStyle name="Normal 7 4 4 2 4 2 5" xfId="16906" xr:uid="{517A41E9-BAC1-4FCE-BFF1-D519FE74BAC8}"/>
    <cellStyle name="Normal 7 4 4 2 4 3" xfId="6513" xr:uid="{715B2ACF-BA4F-4DF4-A8D1-52A2E092DDE9}"/>
    <cellStyle name="Normal 7 4 4 2 4 3 2" xfId="16084" xr:uid="{0D8CF97E-21EB-4AC7-A2BA-9764C4015C9E}"/>
    <cellStyle name="Normal 7 4 4 2 4 4" xfId="8537" xr:uid="{A22FAA5C-A938-4B0B-9F88-ACABAE0B73A9}"/>
    <cellStyle name="Normal 7 4 4 2 4 4 2" xfId="18917" xr:uid="{D9A5A6CF-640A-43A0-9D79-261DAED40A5C}"/>
    <cellStyle name="Normal 7 4 4 2 4 5" xfId="11370" xr:uid="{265CEEB0-A996-4D92-8966-842C11952763}"/>
    <cellStyle name="Normal 7 4 4 2 4 5 2" xfId="21750" xr:uid="{16F38D62-10F3-4B07-B1CE-B2AD6A5F059C}"/>
    <cellStyle name="Normal 7 4 4 2 4 6" xfId="22706" xr:uid="{68B1762D-D6C1-4593-8ADC-EC870A07BDF8}"/>
    <cellStyle name="Normal 7 4 4 2 4 7" xfId="14045" xr:uid="{12A4D8A0-42B0-4D28-B709-D35887FE31D9}"/>
    <cellStyle name="Normal 7 4 4 2 5" xfId="3454" xr:uid="{00000000-0005-0000-0000-000090080000}"/>
    <cellStyle name="Normal 7 4 4 2 5 2" xfId="6508" xr:uid="{71442CDA-8704-465A-9E78-1DF9673FDA59}"/>
    <cellStyle name="Normal 7 4 4 2 5 2 2" xfId="26470" xr:uid="{7968241E-6B5D-4F67-9009-FAA894F99D23}"/>
    <cellStyle name="Normal 7 4 4 2 5 2 3" xfId="16079" xr:uid="{F0CB1509-292A-48DF-97E6-9585DCB4F1B9}"/>
    <cellStyle name="Normal 7 4 4 2 5 3" xfId="8532" xr:uid="{0AAAFE54-847A-489F-AF1C-63C13B231E16}"/>
    <cellStyle name="Normal 7 4 4 2 5 3 2" xfId="18912" xr:uid="{A7AE5073-9934-4218-95BB-4C13A6598B37}"/>
    <cellStyle name="Normal 7 4 4 2 5 4" xfId="11365" xr:uid="{A9D3F44A-5F53-4F95-B187-DB99A473ACC0}"/>
    <cellStyle name="Normal 7 4 4 2 5 4 2" xfId="21745" xr:uid="{11B55F38-7F1C-4A4E-B4E8-833C6941F2AB}"/>
    <cellStyle name="Normal 7 4 4 2 5 5" xfId="25095" xr:uid="{3AB56816-3174-4584-B530-8EBDB09C1D5E}"/>
    <cellStyle name="Normal 7 4 4 2 5 6" xfId="14040" xr:uid="{81C8A64A-C038-4D7B-B98F-C8EAF384ECC4}"/>
    <cellStyle name="Normal 7 4 4 2 6" xfId="2552" xr:uid="{00000000-0005-0000-0000-000091080000}"/>
    <cellStyle name="Normal 7 4 4 2 6 2" xfId="5823" xr:uid="{F20CE6BA-12C7-4C14-A008-A15032D5A25B}"/>
    <cellStyle name="Normal 7 4 4 2 6 2 2" xfId="27586" xr:uid="{5BEA6F7A-80FC-4FFF-AAE9-237450D76ED5}"/>
    <cellStyle name="Normal 7 4 4 2 6 2 3" xfId="15223" xr:uid="{F90B9A98-A7E6-451C-8BAE-57C7F3A42DEA}"/>
    <cellStyle name="Normal 7 4 4 2 6 3" xfId="7676" xr:uid="{F23C6D6B-CF8D-40E4-A892-EFCF66043F69}"/>
    <cellStyle name="Normal 7 4 4 2 6 3 2" xfId="18056" xr:uid="{AFF8699B-7BCE-4E04-82FD-282E7A9342F1}"/>
    <cellStyle name="Normal 7 4 4 2 6 4" xfId="10509" xr:uid="{0D24AE76-6568-4B47-8025-7FA3A808C65A}"/>
    <cellStyle name="Normal 7 4 4 2 6 4 2" xfId="20889" xr:uid="{86768A89-C52D-46AE-9800-33A4FE29CFD8}"/>
    <cellStyle name="Normal 7 4 4 2 6 5" xfId="24199" xr:uid="{91F6AB87-A6E4-486E-A0B5-0D2DA2143D03}"/>
    <cellStyle name="Normal 7 4 4 2 6 6" xfId="12939" xr:uid="{C866F9FC-8C70-4F91-A275-BC83D5C86989}"/>
    <cellStyle name="Normal 7 4 4 2 7" xfId="2246" xr:uid="{00000000-0005-0000-0000-000087080000}"/>
    <cellStyle name="Normal 7 4 4 2 7 2" xfId="7372" xr:uid="{26283281-5ABF-482D-B5B3-127F8E984BFF}"/>
    <cellStyle name="Normal 7 4 4 2 7 2 2" xfId="17752" xr:uid="{2A060D8B-9545-4E67-BD93-DE0D9596E7FB}"/>
    <cellStyle name="Normal 7 4 4 2 7 3" xfId="10205" xr:uid="{F58D38A8-DBD8-41D8-AF5C-8D0538519E16}"/>
    <cellStyle name="Normal 7 4 4 2 7 3 2" xfId="20585" xr:uid="{5E0907C3-349F-4D28-A9D8-857AE3176668}"/>
    <cellStyle name="Normal 7 4 4 2 7 4" xfId="22752" xr:uid="{FD00B7D4-3539-4198-9907-1464487681AC}"/>
    <cellStyle name="Normal 7 4 4 2 7 5" xfId="14919" xr:uid="{BA2D0341-9462-4C2B-AF9D-67FB8C251BA0}"/>
    <cellStyle name="Normal 7 4 4 2 8" xfId="3799" xr:uid="{DAA32352-6BAD-430F-9A17-F7EF7AB6614A}"/>
    <cellStyle name="Normal 7 4 4 2 8 2" xfId="8634" xr:uid="{CD6C34D6-6911-49EF-B3EA-F852754DDF1F}"/>
    <cellStyle name="Normal 7 4 4 2 8 2 2" xfId="19014" xr:uid="{F97DB3D1-9FE7-40C0-8B08-55F2D4C221F4}"/>
    <cellStyle name="Normal 7 4 4 2 8 3" xfId="11467" xr:uid="{FCEA4E2D-C2D2-4663-92A4-343D02BD1178}"/>
    <cellStyle name="Normal 7 4 4 2 8 3 2" xfId="21847" xr:uid="{E050C544-35DC-4BD0-BCB9-42DCBE06AECA}"/>
    <cellStyle name="Normal 7 4 4 2 8 4" xfId="16181" xr:uid="{EC44B864-D532-4297-BAE3-94C32EBC660A}"/>
    <cellStyle name="Normal 7 4 4 2 9" xfId="5450" xr:uid="{EE4BCC74-C422-439B-AD8A-2B512A0795F4}"/>
    <cellStyle name="Normal 7 4 4 2 9 2" xfId="14747" xr:uid="{F516A8B1-8CC9-4949-9E5F-848D22370AAE}"/>
    <cellStyle name="Normal 7 4 4 3" xfId="1435" xr:uid="{00000000-0005-0000-0000-000072070000}"/>
    <cellStyle name="Normal 7 4 4 3 10" xfId="10035" xr:uid="{0AD9C01A-7272-4FE1-A52F-22B7BBD12FF2}"/>
    <cellStyle name="Normal 7 4 4 3 10 2" xfId="20415" xr:uid="{36F7C331-6751-4B69-8C0D-AB4B7C300153}"/>
    <cellStyle name="Normal 7 4 4 3 11" xfId="24031" xr:uid="{BA681105-BE24-4BB5-8D87-F19F049BCC02}"/>
    <cellStyle name="Normal 7 4 4 3 12" xfId="12636" xr:uid="{99999AEE-47FD-4FA7-8FD4-45B02F09CBEB}"/>
    <cellStyle name="Normal 7 4 4 3 2" xfId="2835" xr:uid="{00000000-0005-0000-0000-000093080000}"/>
    <cellStyle name="Normal 7 4 4 3 2 2" xfId="3461" xr:uid="{00000000-0005-0000-0000-000094080000}"/>
    <cellStyle name="Normal 7 4 4 3 2 2 2" xfId="6515" xr:uid="{034D1EAC-D921-43B0-9889-CD6826907649}"/>
    <cellStyle name="Normal 7 4 4 3 2 2 2 2" xfId="28679" xr:uid="{053950AF-9542-4417-9943-2597D0C02EBD}"/>
    <cellStyle name="Normal 7 4 4 3 2 2 2 3" xfId="16086" xr:uid="{D1C17C96-AF36-4CC9-96B3-454480DA749B}"/>
    <cellStyle name="Normal 7 4 4 3 2 2 3" xfId="8539" xr:uid="{986437B4-FBB8-4F2F-BB70-FA6454ADB463}"/>
    <cellStyle name="Normal 7 4 4 3 2 2 3 2" xfId="18919" xr:uid="{4C575817-6CB8-496D-BF09-ABB4A9CF2DCD}"/>
    <cellStyle name="Normal 7 4 4 3 2 2 4" xfId="11372" xr:uid="{54F9B92A-66AA-45B3-866D-B16A31EC942C}"/>
    <cellStyle name="Normal 7 4 4 3 2 2 4 2" xfId="21752" xr:uid="{2502CA8E-522F-42A9-B245-AF35E3C98EA0}"/>
    <cellStyle name="Normal 7 4 4 3 2 2 5" xfId="23906" xr:uid="{1D2E9EE8-F643-4313-AF75-E46F10BE5FC2}"/>
    <cellStyle name="Normal 7 4 4 3 2 2 6" xfId="14047" xr:uid="{C13405EC-5891-4A8E-8B7C-BC6D51C259A8}"/>
    <cellStyle name="Normal 7 4 4 3 2 3" xfId="4371" xr:uid="{0659832D-C1DD-467F-B7B6-1FE42F2F2940}"/>
    <cellStyle name="Normal 7 4 4 3 2 3 2" xfId="9142" xr:uid="{E6B3A5D8-7DA3-45F9-9942-9F0A3EF5ABB4}"/>
    <cellStyle name="Normal 7 4 4 3 2 3 2 2" xfId="29185" xr:uid="{BB606388-E4A1-42F9-9CF4-70216C3CF050}"/>
    <cellStyle name="Normal 7 4 4 3 2 3 2 3" xfId="19522" xr:uid="{EDFCAAEA-3CFC-4FDC-99F1-1183F7FC1430}"/>
    <cellStyle name="Normal 7 4 4 3 2 3 3" xfId="11975" xr:uid="{E656D6CD-A3F3-4801-985F-D85295FA1C57}"/>
    <cellStyle name="Normal 7 4 4 3 2 3 3 2" xfId="22355" xr:uid="{5155C7CA-726A-4A03-988F-9D04AEDE7B53}"/>
    <cellStyle name="Normal 7 4 4 3 2 3 4" xfId="23312" xr:uid="{FF037F3A-C9EE-4789-8D8F-16D1F83D2BA6}"/>
    <cellStyle name="Normal 7 4 4 3 2 3 5" xfId="16689" xr:uid="{8113FA6A-9C2B-46E4-9489-643A315959DF}"/>
    <cellStyle name="Normal 7 4 4 3 2 4" xfId="6050" xr:uid="{DE932555-5864-4A68-B63A-46AF8A2B591A}"/>
    <cellStyle name="Normal 7 4 4 3 2 4 2" xfId="28606" xr:uid="{E8D0DB87-9700-4EAB-990B-2381980AF999}"/>
    <cellStyle name="Normal 7 4 4 3 2 4 3" xfId="15504" xr:uid="{675359B0-1C01-40AA-B61F-9A4003C9AC56}"/>
    <cellStyle name="Normal 7 4 4 3 2 5" xfId="7957" xr:uid="{49DF7570-FCF9-426A-8F55-B6D9CDC1FB76}"/>
    <cellStyle name="Normal 7 4 4 3 2 5 2" xfId="18337" xr:uid="{4CFF227B-804B-4CC6-83BE-B35A6B8DAFBA}"/>
    <cellStyle name="Normal 7 4 4 3 2 6" xfId="10790" xr:uid="{04644EAF-96E5-4873-9266-32AAE5E3774A}"/>
    <cellStyle name="Normal 7 4 4 3 2 6 2" xfId="21170" xr:uid="{C81BB689-44C1-4D2A-82D1-C28D0552B0D8}"/>
    <cellStyle name="Normal 7 4 4 3 2 7" xfId="24867" xr:uid="{807E4EA1-9D04-4E45-83F2-68B50B7A8515}"/>
    <cellStyle name="Normal 7 4 4 3 2 8" xfId="13310" xr:uid="{BD10ACE1-8FCF-4488-A07D-D7342DFEBAD6}"/>
    <cellStyle name="Normal 7 4 4 3 3" xfId="3462" xr:uid="{00000000-0005-0000-0000-000095080000}"/>
    <cellStyle name="Normal 7 4 4 3 3 2" xfId="4589" xr:uid="{A474941C-FDE8-462E-80AC-1AEBB47CFAA8}"/>
    <cellStyle name="Normal 7 4 4 3 3 2 2" xfId="9360" xr:uid="{8C1074CE-37B7-4913-A6FF-6C6D691F1ED5}"/>
    <cellStyle name="Normal 7 4 4 3 3 2 2 2" xfId="29330" xr:uid="{A451520F-E369-4C5D-9818-8B2B69613E76}"/>
    <cellStyle name="Normal 7 4 4 3 3 2 2 3" xfId="19740" xr:uid="{9F6772C3-147C-42B4-9790-4925794F556E}"/>
    <cellStyle name="Normal 7 4 4 3 3 2 3" xfId="12193" xr:uid="{231DC338-AEDB-4BF9-A826-BC73AD859B1C}"/>
    <cellStyle name="Normal 7 4 4 3 3 2 3 2" xfId="22573" xr:uid="{092FBB8C-4A28-4367-B46E-126423D2A717}"/>
    <cellStyle name="Normal 7 4 4 3 3 2 4" xfId="25335" xr:uid="{0987B2FE-3244-4645-A112-18F593F4BCFA}"/>
    <cellStyle name="Normal 7 4 4 3 3 2 5" xfId="16907" xr:uid="{67B67DB3-2EDC-4FB1-868F-EDBA5B21871B}"/>
    <cellStyle name="Normal 7 4 4 3 3 3" xfId="6516" xr:uid="{AC414C89-6E7D-4392-B1CC-1E182DA39C3D}"/>
    <cellStyle name="Normal 7 4 4 3 3 3 2" xfId="28408" xr:uid="{8DBF70E8-8A8F-4CCD-83F2-87CABD6C61ED}"/>
    <cellStyle name="Normal 7 4 4 3 3 3 3" xfId="16087" xr:uid="{037F70C4-A8F5-46D9-9E67-E1D66CF33B36}"/>
    <cellStyle name="Normal 7 4 4 3 3 4" xfId="8540" xr:uid="{CFABD363-A6D3-452D-930E-013BC2326696}"/>
    <cellStyle name="Normal 7 4 4 3 3 4 2" xfId="18920" xr:uid="{55E0E2B5-57F9-4C00-9C63-80DB3467B08E}"/>
    <cellStyle name="Normal 7 4 4 3 3 5" xfId="11373" xr:uid="{BAEB42AC-B1BC-4DBE-B93C-B07B4FF468F7}"/>
    <cellStyle name="Normal 7 4 4 3 3 5 2" xfId="21753" xr:uid="{08795ADC-573E-43A9-A426-73BD16C606C4}"/>
    <cellStyle name="Normal 7 4 4 3 3 6" xfId="25142" xr:uid="{C7CCA1E3-02D1-4BB8-AD9F-084A8C76BBD2}"/>
    <cellStyle name="Normal 7 4 4 3 3 7" xfId="14048" xr:uid="{6C3CDA8A-5BA2-48C0-82AD-A38D7AA7E568}"/>
    <cellStyle name="Normal 7 4 4 3 4" xfId="3460" xr:uid="{00000000-0005-0000-0000-000096080000}"/>
    <cellStyle name="Normal 7 4 4 3 4 2" xfId="6514" xr:uid="{F9090B4D-F3CC-4F61-8095-3B8BE0779478}"/>
    <cellStyle name="Normal 7 4 4 3 4 2 2" xfId="26421" xr:uid="{D379E330-4095-4BDC-97F3-0ADCF8EECFBB}"/>
    <cellStyle name="Normal 7 4 4 3 4 2 3" xfId="16085" xr:uid="{D375E2F8-E8AE-4EEF-8ED1-BBDAD5360910}"/>
    <cellStyle name="Normal 7 4 4 3 4 3" xfId="8538" xr:uid="{A18FDA77-F04D-4DF8-A347-B24A599E4CFD}"/>
    <cellStyle name="Normal 7 4 4 3 4 3 2" xfId="18918" xr:uid="{88DD5590-8B64-4490-8E7C-9C0CAEA6849D}"/>
    <cellStyle name="Normal 7 4 4 3 4 4" xfId="11371" xr:uid="{524758A7-14DA-41D6-9A4A-6D4F48CE43A8}"/>
    <cellStyle name="Normal 7 4 4 3 4 4 2" xfId="21751" xr:uid="{2385AD1A-2651-4DD3-A382-D510A661377B}"/>
    <cellStyle name="Normal 7 4 4 3 4 5" xfId="23401" xr:uid="{76C33ED5-E615-4081-8154-0EFD014530B6}"/>
    <cellStyle name="Normal 7 4 4 3 4 6" xfId="14046" xr:uid="{A7C35981-5852-4505-AB7C-66BF7BBD2B18}"/>
    <cellStyle name="Normal 7 4 4 3 5" xfId="2595" xr:uid="{00000000-0005-0000-0000-000097080000}"/>
    <cellStyle name="Normal 7 4 4 3 5 2" xfId="5859" xr:uid="{F2599C98-B9A0-4118-9CE8-33021C6A6B6D}"/>
    <cellStyle name="Normal 7 4 4 3 5 2 2" xfId="27145" xr:uid="{76DC0338-C8F7-4BB1-A594-E523882A8B15}"/>
    <cellStyle name="Normal 7 4 4 3 5 2 3" xfId="15266" xr:uid="{5F33D464-7C8E-4DD5-9456-6D815C1F9100}"/>
    <cellStyle name="Normal 7 4 4 3 5 3" xfId="7719" xr:uid="{AFEF6897-243C-497C-A883-74FDF5E5B904}"/>
    <cellStyle name="Normal 7 4 4 3 5 3 2" xfId="18099" xr:uid="{943B9694-A54A-4FC0-BE14-C5768314675A}"/>
    <cellStyle name="Normal 7 4 4 3 5 4" xfId="10552" xr:uid="{A4072F29-C570-459A-B51F-E90C79C94AAA}"/>
    <cellStyle name="Normal 7 4 4 3 5 4 2" xfId="20932" xr:uid="{8051ED48-CFA2-4EF5-B914-29BDD6F917FF}"/>
    <cellStyle name="Normal 7 4 4 3 5 5" xfId="25263" xr:uid="{29DE1F0B-1A51-499B-8642-4715FCB8BDB9}"/>
    <cellStyle name="Normal 7 4 4 3 5 6" xfId="12982" xr:uid="{CB99174D-2904-4DB9-8D7E-5ED794E6D756}"/>
    <cellStyle name="Normal 7 4 4 3 6" xfId="2403" xr:uid="{00000000-0005-0000-0000-000092080000}"/>
    <cellStyle name="Normal 7 4 4 3 6 2" xfId="7529" xr:uid="{22B55CE2-FDBF-4440-B37F-3513AA4B2DB5}"/>
    <cellStyle name="Normal 7 4 4 3 6 2 2" xfId="17909" xr:uid="{00E4EC6B-257D-4D6E-B791-8B8C924B17E9}"/>
    <cellStyle name="Normal 7 4 4 3 6 3" xfId="10362" xr:uid="{1D14EC35-D8CD-41E6-A37C-78351754AA0E}"/>
    <cellStyle name="Normal 7 4 4 3 6 3 2" xfId="20742" xr:uid="{18DCC22E-5D92-407D-848C-517E166002DE}"/>
    <cellStyle name="Normal 7 4 4 3 6 4" xfId="23350" xr:uid="{6059F81A-D840-4902-B026-ABAEFA6A9F0B}"/>
    <cellStyle name="Normal 7 4 4 3 6 5" xfId="15076" xr:uid="{4D55F934-1FFC-4396-9F31-6D84758483DD}"/>
    <cellStyle name="Normal 7 4 4 3 7" xfId="4103" xr:uid="{6A1C0A1D-511F-4E74-B247-18BCDAE310FC}"/>
    <cellStyle name="Normal 7 4 4 3 7 2" xfId="8876" xr:uid="{27E6B2CE-1AFD-4862-9E16-5BF29D5C5909}"/>
    <cellStyle name="Normal 7 4 4 3 7 2 2" xfId="19256" xr:uid="{824FCCF6-6BC4-4C86-AB05-99C7ABE84B42}"/>
    <cellStyle name="Normal 7 4 4 3 7 3" xfId="11709" xr:uid="{05DB735E-454B-4105-88B9-5CC241F5CCCB}"/>
    <cellStyle name="Normal 7 4 4 3 7 3 2" xfId="22089" xr:uid="{81AFA6DA-3E88-4DB8-90F1-7319E912E8F2}"/>
    <cellStyle name="Normal 7 4 4 3 7 4" xfId="16423" xr:uid="{46FF35D0-51FF-4D94-B961-C26787B78596}"/>
    <cellStyle name="Normal 7 4 4 3 8" xfId="5452" xr:uid="{58EF8992-1F4B-41D3-A46F-97B36DCFC36A}"/>
    <cellStyle name="Normal 7 4 4 3 8 2" xfId="14749" xr:uid="{472FBAF2-5C4C-439D-9980-33A89F795071}"/>
    <cellStyle name="Normal 7 4 4 3 9" xfId="7202" xr:uid="{952ADF49-3098-473E-B217-95CF5041A2A8}"/>
    <cellStyle name="Normal 7 4 4 3 9 2" xfId="17582" xr:uid="{70E7D636-D7A1-460A-BE46-3B0A90B2B5F6}"/>
    <cellStyle name="Normal 7 4 4 4" xfId="1436" xr:uid="{00000000-0005-0000-0000-000073070000}"/>
    <cellStyle name="Normal 7 4 4 4 2" xfId="3463" xr:uid="{00000000-0005-0000-0000-000099080000}"/>
    <cellStyle name="Normal 7 4 4 4 2 2" xfId="6517" xr:uid="{F982CCF3-E4B3-45BC-9DF4-6F2C832F9625}"/>
    <cellStyle name="Normal 7 4 4 4 2 2 2" xfId="25834" xr:uid="{0C93712A-98B4-4A27-9406-FAAD6D859413}"/>
    <cellStyle name="Normal 7 4 4 4 2 2 3" xfId="16088" xr:uid="{48FB1532-3D66-4BB7-92D7-C502905FCC63}"/>
    <cellStyle name="Normal 7 4 4 4 2 3" xfId="8541" xr:uid="{4A994164-35D4-4108-80D3-9858944D52C1}"/>
    <cellStyle name="Normal 7 4 4 4 2 3 2" xfId="18921" xr:uid="{178C6F7F-B996-4AAC-9298-269F9631A294}"/>
    <cellStyle name="Normal 7 4 4 4 2 4" xfId="11374" xr:uid="{4FA9F0EE-E592-4579-A037-25E98C68D43D}"/>
    <cellStyle name="Normal 7 4 4 4 2 4 2" xfId="21754" xr:uid="{0FE6EAEE-F1E8-40B0-9D52-50A69A761F3A}"/>
    <cellStyle name="Normal 7 4 4 4 2 5" xfId="22764" xr:uid="{D6039679-CC4D-4C29-9FBD-23AA925B05DE}"/>
    <cellStyle name="Normal 7 4 4 4 2 6" xfId="14049" xr:uid="{AFEDC8C5-B75D-4B3B-A740-64D6C07312F0}"/>
    <cellStyle name="Normal 7 4 4 4 3" xfId="2832" xr:uid="{00000000-0005-0000-0000-00009A080000}"/>
    <cellStyle name="Normal 7 4 4 4 3 2" xfId="6047" xr:uid="{B47FB063-49D7-4081-8C3E-40F89A8ED9AD}"/>
    <cellStyle name="Normal 7 4 4 4 3 2 2" xfId="27733" xr:uid="{B792A0A3-E041-45B6-BFA5-6531E09A3C53}"/>
    <cellStyle name="Normal 7 4 4 4 3 2 3" xfId="15501" xr:uid="{12BEB11B-A442-450C-9428-A9E6BB086A87}"/>
    <cellStyle name="Normal 7 4 4 4 3 3" xfId="7954" xr:uid="{DA97BF09-2837-4C57-AB4E-94C0D8F31BD2}"/>
    <cellStyle name="Normal 7 4 4 4 3 3 2" xfId="18334" xr:uid="{5B287435-B7E4-48B5-9AA8-6B13DAD14B82}"/>
    <cellStyle name="Normal 7 4 4 4 3 4" xfId="10787" xr:uid="{0596FCAC-9CAA-4574-86D2-F97DE7354D19}"/>
    <cellStyle name="Normal 7 4 4 4 3 4 2" xfId="21167" xr:uid="{A899A5D7-41A6-498C-9BA0-19AD65E3F0A7}"/>
    <cellStyle name="Normal 7 4 4 4 3 5" xfId="25088" xr:uid="{68A8F8FA-735F-4F37-A8AD-7CF63DF62108}"/>
    <cellStyle name="Normal 7 4 4 4 3 6" xfId="13307" xr:uid="{E3C36802-0ABD-4645-B477-520D77839989}"/>
    <cellStyle name="Normal 7 4 4 4 4" xfId="4221" xr:uid="{44491943-E6A8-4D35-9E5F-48696B2FDF6C}"/>
    <cellStyle name="Normal 7 4 4 4 4 2" xfId="8992" xr:uid="{1E995EB1-E39A-482C-9073-C5620D091600}"/>
    <cellStyle name="Normal 7 4 4 4 4 2 2" xfId="19372" xr:uid="{2100FD03-C50A-4B77-A4DE-6A7C7745C0B5}"/>
    <cellStyle name="Normal 7 4 4 4 4 3" xfId="11825" xr:uid="{AE41E4D8-5D4B-4406-9864-AF1BE471B40F}"/>
    <cellStyle name="Normal 7 4 4 4 4 3 2" xfId="22205" xr:uid="{CA58DF2F-54B7-4BC1-B6A7-876B93D3E253}"/>
    <cellStyle name="Normal 7 4 4 4 4 4" xfId="22919" xr:uid="{3A848BF1-9B56-4355-A25C-B03A989D831A}"/>
    <cellStyle name="Normal 7 4 4 4 4 5" xfId="16539" xr:uid="{6E5F843C-BF66-444E-9962-572C83A6D746}"/>
    <cellStyle name="Normal 7 4 4 4 5" xfId="5453" xr:uid="{D13E76A0-1ECF-4EBD-9186-795140A7597B}"/>
    <cellStyle name="Normal 7 4 4 4 5 2" xfId="14750" xr:uid="{25EF9968-B704-4A78-9AD6-F02A07C76212}"/>
    <cellStyle name="Normal 7 4 4 4 6" xfId="7203" xr:uid="{1EC584B9-648C-453C-8CFB-406AB96E37EB}"/>
    <cellStyle name="Normal 7 4 4 4 6 2" xfId="17583" xr:uid="{E0CF6BBE-30B7-48B7-841A-C002A3E2060D}"/>
    <cellStyle name="Normal 7 4 4 4 7" xfId="10036" xr:uid="{460CF3DF-2A15-47CB-BF9D-651639FEFF7A}"/>
    <cellStyle name="Normal 7 4 4 4 7 2" xfId="20416" xr:uid="{01419667-F645-4A46-ABBE-D34331822207}"/>
    <cellStyle name="Normal 7 4 4 4 8" xfId="25154" xr:uid="{63897A23-9DF6-4E47-90C0-BA341FBC4E4F}"/>
    <cellStyle name="Normal 7 4 4 4 9" xfId="12794" xr:uid="{18F73C9F-56BF-4797-BE54-74F01120802D}"/>
    <cellStyle name="Normal 7 4 4 5" xfId="3464" xr:uid="{00000000-0005-0000-0000-00009B080000}"/>
    <cellStyle name="Normal 7 4 4 5 2" xfId="4590" xr:uid="{BBAA1457-EF96-48C1-BC26-BB325F7B0E53}"/>
    <cellStyle name="Normal 7 4 4 5 2 2" xfId="9361" xr:uid="{73D4206B-084D-4F0E-AB3C-3EE94F592A02}"/>
    <cellStyle name="Normal 7 4 4 5 2 2 2" xfId="29331" xr:uid="{2C97B3A2-03A9-4BF5-BB89-F3AB6C7DA914}"/>
    <cellStyle name="Normal 7 4 4 5 2 2 3" xfId="19741" xr:uid="{E7D47298-C79C-4B27-A375-271385A1F32E}"/>
    <cellStyle name="Normal 7 4 4 5 2 3" xfId="12194" xr:uid="{772E7CD2-A7F4-4D15-97BD-2B6F74B8C2F8}"/>
    <cellStyle name="Normal 7 4 4 5 2 3 2" xfId="22574" xr:uid="{C5AE1F92-A2D4-4FE4-81AB-738EA7E2869B}"/>
    <cellStyle name="Normal 7 4 4 5 2 4" xfId="24837" xr:uid="{7728F992-F520-4B48-88DC-FB6E4522D4E8}"/>
    <cellStyle name="Normal 7 4 4 5 2 5" xfId="16908" xr:uid="{B77B69CB-D17F-4BA0-8BD3-EEFDA8B55E6A}"/>
    <cellStyle name="Normal 7 4 4 5 3" xfId="6518" xr:uid="{B81E5C47-1D47-43B5-A72E-8098E337F4AB}"/>
    <cellStyle name="Normal 7 4 4 5 3 2" xfId="28486" xr:uid="{61508F15-6411-4A3A-A82A-871F8F563594}"/>
    <cellStyle name="Normal 7 4 4 5 3 3" xfId="16089" xr:uid="{C400E1FF-3987-425B-8638-06C24403A991}"/>
    <cellStyle name="Normal 7 4 4 5 4" xfId="8542" xr:uid="{0F897E2E-7061-41CB-8372-D4EFA0033D3B}"/>
    <cellStyle name="Normal 7 4 4 5 4 2" xfId="18922" xr:uid="{CEAB414B-8420-45E9-ABD5-BD6DD0561A42}"/>
    <cellStyle name="Normal 7 4 4 5 5" xfId="11375" xr:uid="{8063B509-CC82-421B-95B5-CBF15BA79A53}"/>
    <cellStyle name="Normal 7 4 4 5 5 2" xfId="21755" xr:uid="{7E8C913D-9533-4ABD-8479-CB6DB2D5AE29}"/>
    <cellStyle name="Normal 7 4 4 5 6" xfId="25189" xr:uid="{1E9517DB-DDAB-419C-992E-10533A90F797}"/>
    <cellStyle name="Normal 7 4 4 5 7" xfId="14050" xr:uid="{3F2AC03E-8703-48A2-89E3-48BA060139C0}"/>
    <cellStyle name="Normal 7 4 4 6" xfId="2994" xr:uid="{00000000-0005-0000-0000-00009C080000}"/>
    <cellStyle name="Normal 7 4 4 6 2" xfId="6143" xr:uid="{2B43D5BA-5114-430D-9C49-4DCAF0AB7850}"/>
    <cellStyle name="Normal 7 4 4 6 2 2" xfId="28476" xr:uid="{28BD2B38-C118-4B21-BF93-8215D5DE7C40}"/>
    <cellStyle name="Normal 7 4 4 6 2 3" xfId="15621" xr:uid="{1DD96F9A-EB3C-4030-9B74-E9C6683B6D13}"/>
    <cellStyle name="Normal 7 4 4 6 3" xfId="8074" xr:uid="{2CC6AF16-6074-435E-8A6B-605B84CC3B5A}"/>
    <cellStyle name="Normal 7 4 4 6 3 2" xfId="18454" xr:uid="{10C6D6B9-8ACB-42E3-BB51-CC60F075ABC4}"/>
    <cellStyle name="Normal 7 4 4 6 4" xfId="10907" xr:uid="{7F482487-2CC4-4837-B8DF-E45A7A5E75C7}"/>
    <cellStyle name="Normal 7 4 4 6 4 2" xfId="21287" xr:uid="{7622F3EF-8FA5-4E71-87E5-84797A8D97E4}"/>
    <cellStyle name="Normal 7 4 4 6 5" xfId="23332" xr:uid="{A4E4CD58-90B9-4C4C-9D2F-499DA1778149}"/>
    <cellStyle name="Normal 7 4 4 6 6" xfId="13492" xr:uid="{A5FAEBB9-6985-4BD3-A833-B5FDFF03F085}"/>
    <cellStyle name="Normal 7 4 4 7" xfId="2492" xr:uid="{00000000-0005-0000-0000-00009D080000}"/>
    <cellStyle name="Normal 7 4 4 7 2" xfId="5776" xr:uid="{01B52D0A-3CF0-46DC-B6F0-FBF64E3B159C}"/>
    <cellStyle name="Normal 7 4 4 7 2 2" xfId="28612" xr:uid="{24E7A3D5-3D8D-426B-8BD8-E36A2FA9DEB1}"/>
    <cellStyle name="Normal 7 4 4 7 2 3" xfId="15163" xr:uid="{B762EAD9-688B-4EDF-913C-39867300C7A8}"/>
    <cellStyle name="Normal 7 4 4 7 3" xfId="7616" xr:uid="{9CE6A97B-B5F4-46D8-8D4A-F4AA3D6F1806}"/>
    <cellStyle name="Normal 7 4 4 7 3 2" xfId="17996" xr:uid="{F8064113-CE90-49C0-A8B7-CC868350F09C}"/>
    <cellStyle name="Normal 7 4 4 7 4" xfId="10449" xr:uid="{B7983416-652E-43C7-8228-D077394E3EF5}"/>
    <cellStyle name="Normal 7 4 4 7 4 2" xfId="20829" xr:uid="{C937A6F6-E287-47A8-8618-DA885DC3C596}"/>
    <cellStyle name="Normal 7 4 4 7 5" xfId="25016" xr:uid="{AB707457-F50F-4488-B3E1-3EB8DAE6B6F6}"/>
    <cellStyle name="Normal 7 4 4 7 6" xfId="12879" xr:uid="{7546E79D-F083-4AA2-858C-2ED96CFB2C03}"/>
    <cellStyle name="Normal 7 4 4 8" xfId="2186" xr:uid="{00000000-0005-0000-0000-000086080000}"/>
    <cellStyle name="Normal 7 4 4 8 2" xfId="7312" xr:uid="{F190B6F3-DFEB-4069-BCA7-52C1B43AB5D8}"/>
    <cellStyle name="Normal 7 4 4 8 2 2" xfId="17692" xr:uid="{CD95C1DD-EB56-4B25-8F18-B6FE79337B1B}"/>
    <cellStyle name="Normal 7 4 4 8 3" xfId="10145" xr:uid="{C513C012-6B52-44B6-AD99-B5F620C56156}"/>
    <cellStyle name="Normal 7 4 4 8 3 2" xfId="20525" xr:uid="{E058294E-89D6-44CE-A1BE-2029E7C4C2E8}"/>
    <cellStyle name="Normal 7 4 4 8 4" xfId="24347" xr:uid="{A316E81C-E4FF-4399-BB54-8027D9BCFF0F}"/>
    <cellStyle name="Normal 7 4 4 8 5" xfId="14859" xr:uid="{6FAF84CF-AF10-4F2C-909B-E12D90F9401B}"/>
    <cellStyle name="Normal 7 4 4 9" xfId="4071" xr:uid="{8D74B87E-CD51-42A7-BBFA-D19E8595345F}"/>
    <cellStyle name="Normal 7 4 4 9 2" xfId="8850" xr:uid="{78141478-0620-4302-A6B6-3580DEEA7251}"/>
    <cellStyle name="Normal 7 4 4 9 2 2" xfId="19230" xr:uid="{6ACAF1E5-B00C-4740-95A1-FC93F0EB3386}"/>
    <cellStyle name="Normal 7 4 4 9 3" xfId="11683" xr:uid="{710F83C3-37EA-4B30-8D94-EFB2076B3B47}"/>
    <cellStyle name="Normal 7 4 4 9 3 2" xfId="22063" xr:uid="{5DACBBCD-65F7-421A-9850-59D620ABD4A6}"/>
    <cellStyle name="Normal 7 4 4 9 4" xfId="16397" xr:uid="{5108955D-11F1-4CB2-A850-EE4BFF4D196F}"/>
    <cellStyle name="Normal 7 4 5" xfId="1437" xr:uid="{00000000-0005-0000-0000-000074070000}"/>
    <cellStyle name="Normal 7 4 5 10" xfId="5454" xr:uid="{3BEA69EA-7367-4B83-93C6-827E4511E462}"/>
    <cellStyle name="Normal 7 4 5 10 2" xfId="14751" xr:uid="{98E0E415-F561-49A0-B3A0-87C6719E80DE}"/>
    <cellStyle name="Normal 7 4 5 11" xfId="7204" xr:uid="{D23C35F3-A56E-4ED3-98FB-293A345E11E0}"/>
    <cellStyle name="Normal 7 4 5 11 2" xfId="17584" xr:uid="{5A62008C-C375-43A8-BEEA-1B14C41898A5}"/>
    <cellStyle name="Normal 7 4 5 12" xfId="10037" xr:uid="{20AD47E1-C817-4817-B990-CA429EE224EE}"/>
    <cellStyle name="Normal 7 4 5 12 2" xfId="20417" xr:uid="{EE524DD4-A4A4-4D08-BFF5-C085C63825A1}"/>
    <cellStyle name="Normal 7 4 5 13" xfId="23189" xr:uid="{13FA5086-04B8-458F-9CD4-5D21F985A8FF}"/>
    <cellStyle name="Normal 7 4 5 14" xfId="12451" xr:uid="{8B12ECBD-940B-4229-8FBA-83B178826641}"/>
    <cellStyle name="Normal 7 4 5 2" xfId="1438" xr:uid="{00000000-0005-0000-0000-000075070000}"/>
    <cellStyle name="Normal 7 4 5 2 10" xfId="10038" xr:uid="{7E4A2B0B-6A88-44F0-A277-731B8AE6015E}"/>
    <cellStyle name="Normal 7 4 5 2 10 2" xfId="20418" xr:uid="{B2F2615F-9C46-4F7D-B051-AB20533FE80F}"/>
    <cellStyle name="Normal 7 4 5 2 11" xfId="24163" xr:uid="{C678FABD-64B0-41FB-ACC4-EC1234DAECA2}"/>
    <cellStyle name="Normal 7 4 5 2 12" xfId="12637" xr:uid="{C532D50D-F9F1-4330-BCE7-3F9E92E22F8A}"/>
    <cellStyle name="Normal 7 4 5 2 2" xfId="1439" xr:uid="{00000000-0005-0000-0000-000076070000}"/>
    <cellStyle name="Normal 7 4 5 2 2 2" xfId="3466" xr:uid="{00000000-0005-0000-0000-0000A1080000}"/>
    <cellStyle name="Normal 7 4 5 2 2 2 2" xfId="6520" xr:uid="{759C40B8-2BAD-48C4-BBAA-C50AB5F0A92A}"/>
    <cellStyle name="Normal 7 4 5 2 2 2 2 2" xfId="27738" xr:uid="{226FC528-0EE5-4D66-AFD9-5205DE87404B}"/>
    <cellStyle name="Normal 7 4 5 2 2 2 2 3" xfId="26927" xr:uid="{C9002E2F-8DCE-45A3-A35E-13558D4EEF36}"/>
    <cellStyle name="Normal 7 4 5 2 2 2 2 4" xfId="16091" xr:uid="{95B69166-525D-4D49-9E84-AF984F5FF843}"/>
    <cellStyle name="Normal 7 4 5 2 2 2 3" xfId="8544" xr:uid="{3B7703FE-2103-42F9-A5C2-D5E40CDEDA4F}"/>
    <cellStyle name="Normal 7 4 5 2 2 2 3 2" xfId="28942" xr:uid="{2B0205DA-F7B1-4837-88B4-3162D65112BC}"/>
    <cellStyle name="Normal 7 4 5 2 2 2 3 3" xfId="18924" xr:uid="{E3BD6200-D717-4910-8462-1C4409ADFDE1}"/>
    <cellStyle name="Normal 7 4 5 2 2 2 4" xfId="11377" xr:uid="{5DF666FB-AC85-4C66-9217-AD1973C4A5C7}"/>
    <cellStyle name="Normal 7 4 5 2 2 2 4 2" xfId="21757" xr:uid="{89F97885-1607-464C-BFB4-6A1857302746}"/>
    <cellStyle name="Normal 7 4 5 2 2 2 5" xfId="23451" xr:uid="{B7218DFF-9D69-4080-B380-64735778F0ED}"/>
    <cellStyle name="Normal 7 4 5 2 2 2 6" xfId="14052" xr:uid="{49DFE780-4C61-418F-994E-F134DF7FC24D}"/>
    <cellStyle name="Normal 7 4 5 2 2 3" xfId="4373" xr:uid="{C8443702-7F2D-4E52-9E30-664900B6AACD}"/>
    <cellStyle name="Normal 7 4 5 2 2 3 2" xfId="9144" xr:uid="{1AD95E88-1032-4597-92E3-C3C5614A1AC2}"/>
    <cellStyle name="Normal 7 4 5 2 2 3 2 2" xfId="29187" xr:uid="{D1EA1C01-4B98-4844-A2E8-A5971B45F20B}"/>
    <cellStyle name="Normal 7 4 5 2 2 3 2 3" xfId="19524" xr:uid="{5E4D1342-F5FF-465C-AD31-16ECFBBBAC0E}"/>
    <cellStyle name="Normal 7 4 5 2 2 3 3" xfId="11977" xr:uid="{C342A270-226B-4E98-BA91-0EEB14C41C73}"/>
    <cellStyle name="Normal 7 4 5 2 2 3 3 2" xfId="22357" xr:uid="{4ECE6B0F-AE4F-458C-A2BE-A10850F9160D}"/>
    <cellStyle name="Normal 7 4 5 2 2 3 4" xfId="24051" xr:uid="{7488166C-A495-44C2-B9F9-42FDCE3AB047}"/>
    <cellStyle name="Normal 7 4 5 2 2 3 5" xfId="16691" xr:uid="{E0EF8343-B663-4CC7-A472-DCFED6AB6021}"/>
    <cellStyle name="Normal 7 4 5 2 2 4" xfId="5456" xr:uid="{284E01FD-7710-485A-BFA2-B4C4EDB3EDD2}"/>
    <cellStyle name="Normal 7 4 5 2 2 4 2" xfId="26771" xr:uid="{02247007-EEC9-4278-828F-C6E499097436}"/>
    <cellStyle name="Normal 7 4 5 2 2 4 3" xfId="14753" xr:uid="{98DA4B1B-DB3E-4551-8B04-2BAFA1D10C83}"/>
    <cellStyle name="Normal 7 4 5 2 2 5" xfId="7206" xr:uid="{A8D606ED-48B7-4114-9511-75844D53DF0A}"/>
    <cellStyle name="Normal 7 4 5 2 2 5 2" xfId="17586" xr:uid="{76C499E0-4165-4B1F-B593-E78787CA9E29}"/>
    <cellStyle name="Normal 7 4 5 2 2 6" xfId="10039" xr:uid="{5EB3A933-48D2-47D3-A543-5C286C2649D5}"/>
    <cellStyle name="Normal 7 4 5 2 2 6 2" xfId="20419" xr:uid="{1CA99D9C-4FF8-42D1-A289-E0C84746A60D}"/>
    <cellStyle name="Normal 7 4 5 2 2 7" xfId="22834" xr:uid="{5A7C386A-1115-4874-85A7-41FBC5C69438}"/>
    <cellStyle name="Normal 7 4 5 2 2 8" xfId="13312" xr:uid="{3424E5BB-EBB7-47F3-8D06-BC6DC77B58DA}"/>
    <cellStyle name="Normal 7 4 5 2 3" xfId="3467" xr:uid="{00000000-0005-0000-0000-0000A2080000}"/>
    <cellStyle name="Normal 7 4 5 2 3 2" xfId="4591" xr:uid="{C5FB1697-5F66-4D73-BBEF-A574F753092C}"/>
    <cellStyle name="Normal 7 4 5 2 3 2 2" xfId="9362" xr:uid="{50D94030-38F6-450D-8C26-A93EA93BC79E}"/>
    <cellStyle name="Normal 7 4 5 2 3 2 2 2" xfId="29332" xr:uid="{31C34051-A5FD-4A0E-80FD-62F7A520F809}"/>
    <cellStyle name="Normal 7 4 5 2 3 2 2 3" xfId="19742" xr:uid="{5E42A3E0-37F7-43D6-9A70-88B270FB2BC0}"/>
    <cellStyle name="Normal 7 4 5 2 3 2 3" xfId="12195" xr:uid="{E6F6FA50-DEA6-420F-9D35-C11873B36E8B}"/>
    <cellStyle name="Normal 7 4 5 2 3 2 3 2" xfId="22575" xr:uid="{8E578A5C-8020-42A4-95A5-AD3C784CCEA8}"/>
    <cellStyle name="Normal 7 4 5 2 3 2 4" xfId="25336" xr:uid="{9EC854F1-36B2-407C-A633-75D679117AF6}"/>
    <cellStyle name="Normal 7 4 5 2 3 2 5" xfId="16909" xr:uid="{1C3506FF-1B26-4EAE-BF05-07D4747E042D}"/>
    <cellStyle name="Normal 7 4 5 2 3 3" xfId="6521" xr:uid="{56C522B1-B0A4-4B91-AD8E-03E569B695CC}"/>
    <cellStyle name="Normal 7 4 5 2 3 3 2" xfId="28701" xr:uid="{8D8C42E4-4AD0-4358-9332-A68EC79F9756}"/>
    <cellStyle name="Normal 7 4 5 2 3 3 3" xfId="16092" xr:uid="{5D57D89A-FFF1-4811-8C8B-67D4BCAC36D6}"/>
    <cellStyle name="Normal 7 4 5 2 3 4" xfId="8545" xr:uid="{8DEC7C9E-115A-40D0-A41A-8514A63B41A8}"/>
    <cellStyle name="Normal 7 4 5 2 3 4 2" xfId="18925" xr:uid="{BF4047EB-C272-4D1A-8B85-C5F2C820607D}"/>
    <cellStyle name="Normal 7 4 5 2 3 5" xfId="11378" xr:uid="{217215EC-841B-40AA-B0DB-35EFE4BC0D14}"/>
    <cellStyle name="Normal 7 4 5 2 3 5 2" xfId="21758" xr:uid="{FB26DF1D-3007-4DF0-9B48-A521486431BB}"/>
    <cellStyle name="Normal 7 4 5 2 3 6" xfId="23875" xr:uid="{2B142B24-9C6B-4A99-8197-3CAFB2245630}"/>
    <cellStyle name="Normal 7 4 5 2 3 7" xfId="14053" xr:uid="{528A2296-5118-41DE-B0F1-9251904292C4}"/>
    <cellStyle name="Normal 7 4 5 2 4" xfId="3465" xr:uid="{00000000-0005-0000-0000-0000A3080000}"/>
    <cellStyle name="Normal 7 4 5 2 4 2" xfId="6519" xr:uid="{3FCEE10E-AB9A-410F-ADD7-7A98A5FF4167}"/>
    <cellStyle name="Normal 7 4 5 2 4 2 2" xfId="27874" xr:uid="{08C35DFB-141B-4EB0-A9D0-6361D4F1E786}"/>
    <cellStyle name="Normal 7 4 5 2 4 2 3" xfId="16090" xr:uid="{938F8666-FB29-49E3-A3A9-8B5F7ABC7FDA}"/>
    <cellStyle name="Normal 7 4 5 2 4 3" xfId="8543" xr:uid="{6951522A-5B8B-4170-919C-C622CBC96F3D}"/>
    <cellStyle name="Normal 7 4 5 2 4 3 2" xfId="18923" xr:uid="{16D6616C-F1F8-4DC9-A10D-1E361B5A5261}"/>
    <cellStyle name="Normal 7 4 5 2 4 4" xfId="11376" xr:uid="{13ECABE8-85AD-4240-AE31-D061B4D05B5A}"/>
    <cellStyle name="Normal 7 4 5 2 4 4 2" xfId="21756" xr:uid="{9CC4C4C8-7B1B-4FC6-B531-18B674D20C27}"/>
    <cellStyle name="Normal 7 4 5 2 4 5" xfId="24452" xr:uid="{4E86DF6A-B825-4616-810A-F440E709C2B7}"/>
    <cellStyle name="Normal 7 4 5 2 4 6" xfId="14051" xr:uid="{8E394009-EDAA-4408-852F-E73257E41C83}"/>
    <cellStyle name="Normal 7 4 5 2 5" xfId="2526" xr:uid="{00000000-0005-0000-0000-0000A4080000}"/>
    <cellStyle name="Normal 7 4 5 2 5 2" xfId="5802" xr:uid="{AE5464FD-9C27-4CD4-835D-278EF0D461C1}"/>
    <cellStyle name="Normal 7 4 5 2 5 2 2" xfId="26296" xr:uid="{EE06E6B2-2519-4BEC-B248-A80F9A994B32}"/>
    <cellStyle name="Normal 7 4 5 2 5 2 3" xfId="15197" xr:uid="{4580F76A-3C06-4ADB-9621-BE67C42B329C}"/>
    <cellStyle name="Normal 7 4 5 2 5 3" xfId="7650" xr:uid="{E6F6C072-70FB-40C0-A9A9-ED00A30D4C7F}"/>
    <cellStyle name="Normal 7 4 5 2 5 3 2" xfId="18030" xr:uid="{C5875B92-3594-4955-AC39-B2AF25FFBDE0}"/>
    <cellStyle name="Normal 7 4 5 2 5 4" xfId="10483" xr:uid="{C4F87399-C515-4447-BF61-2B0AFDEDDD36}"/>
    <cellStyle name="Normal 7 4 5 2 5 4 2" xfId="20863" xr:uid="{4156CA54-464C-40C9-B49B-22F3D6E88135}"/>
    <cellStyle name="Normal 7 4 5 2 5 5" xfId="23208" xr:uid="{B2B70038-36D2-484A-9EDE-AF015FAE5F12}"/>
    <cellStyle name="Normal 7 4 5 2 5 6" xfId="12913" xr:uid="{EFEE560A-0B5F-41BA-B8C7-72148F06874C}"/>
    <cellStyle name="Normal 7 4 5 2 6" xfId="2404" xr:uid="{00000000-0005-0000-0000-00009F080000}"/>
    <cellStyle name="Normal 7 4 5 2 6 2" xfId="7530" xr:uid="{9BBEDFB3-869E-4604-9785-608F56B8E45A}"/>
    <cellStyle name="Normal 7 4 5 2 6 2 2" xfId="17910" xr:uid="{770AEAD1-1F39-4014-8A9A-93B524BD4E77}"/>
    <cellStyle name="Normal 7 4 5 2 6 3" xfId="10363" xr:uid="{5B6E3C15-26B9-45F6-9C7D-B57E3FA50F3B}"/>
    <cellStyle name="Normal 7 4 5 2 6 3 2" xfId="20743" xr:uid="{DB5830AA-A633-46EC-9F60-CA94BABB248D}"/>
    <cellStyle name="Normal 7 4 5 2 6 4" xfId="25259" xr:uid="{7B45440A-7E9E-4EB0-916B-88EE8F7E7259}"/>
    <cellStyle name="Normal 7 4 5 2 6 5" xfId="15077" xr:uid="{FB9032AF-3629-459C-B70A-4B9C53AEF29E}"/>
    <cellStyle name="Normal 7 4 5 2 7" xfId="4104" xr:uid="{8FD28EFA-C3CB-4557-AC4E-BF87B29153B0}"/>
    <cellStyle name="Normal 7 4 5 2 7 2" xfId="8877" xr:uid="{260B4A7B-6277-4E72-B3BC-9471517336C0}"/>
    <cellStyle name="Normal 7 4 5 2 7 2 2" xfId="19257" xr:uid="{AB1FB1C3-5381-4B26-BC02-389B83916361}"/>
    <cellStyle name="Normal 7 4 5 2 7 3" xfId="11710" xr:uid="{0AFBAB61-1214-4C50-BC9C-457C50C5A534}"/>
    <cellStyle name="Normal 7 4 5 2 7 3 2" xfId="22090" xr:uid="{A884F0D6-1218-4C37-9B1E-C74A3129080F}"/>
    <cellStyle name="Normal 7 4 5 2 7 4" xfId="16424" xr:uid="{849EE00F-E1E3-49D3-801F-6DEC2BFB5916}"/>
    <cellStyle name="Normal 7 4 5 2 8" xfId="5455" xr:uid="{F09B4FB6-D050-449A-B582-47A32A44F49C}"/>
    <cellStyle name="Normal 7 4 5 2 8 2" xfId="14752" xr:uid="{1249583C-87EA-482C-963D-784FE3213BCE}"/>
    <cellStyle name="Normal 7 4 5 2 9" xfId="7205" xr:uid="{0C851AFB-7C92-43C9-A4D6-A63E4FBF4BCD}"/>
    <cellStyle name="Normal 7 4 5 2 9 2" xfId="17585" xr:uid="{C14A22CA-C2B2-4725-9704-2F05FBB73448}"/>
    <cellStyle name="Normal 7 4 5 3" xfId="1440" xr:uid="{00000000-0005-0000-0000-000077070000}"/>
    <cellStyle name="Normal 7 4 5 3 10" xfId="24613" xr:uid="{4C744DA3-21BC-440E-8C96-D4CB18772947}"/>
    <cellStyle name="Normal 7 4 5 3 11" xfId="12795" xr:uid="{99365A30-2A21-4C99-87DC-94CD63FE7E63}"/>
    <cellStyle name="Normal 7 4 5 3 2" xfId="2836" xr:uid="{00000000-0005-0000-0000-0000A6080000}"/>
    <cellStyle name="Normal 7 4 5 3 2 2" xfId="3469" xr:uid="{00000000-0005-0000-0000-0000A7080000}"/>
    <cellStyle name="Normal 7 4 5 3 2 2 2" xfId="6523" xr:uid="{3D43E045-23D5-488C-9E94-5C16E657E405}"/>
    <cellStyle name="Normal 7 4 5 3 2 2 2 2" xfId="28422" xr:uid="{15790266-B34E-4E9F-933A-BD9FF2D41BBA}"/>
    <cellStyle name="Normal 7 4 5 3 2 2 2 3" xfId="16094" xr:uid="{C4463353-E454-41CE-A818-2C9CF0EA256D}"/>
    <cellStyle name="Normal 7 4 5 3 2 2 3" xfId="8547" xr:uid="{53F06438-B183-49CA-9ABA-B126D95AEB7C}"/>
    <cellStyle name="Normal 7 4 5 3 2 2 3 2" xfId="18927" xr:uid="{C5AF21F7-5F5E-49AF-98B0-B166EE2D6D36}"/>
    <cellStyle name="Normal 7 4 5 3 2 2 4" xfId="11380" xr:uid="{5550EB3C-C080-4D72-9AF8-79C67338107E}"/>
    <cellStyle name="Normal 7 4 5 3 2 2 4 2" xfId="21760" xr:uid="{0ADD8D08-89CC-4F81-8F2A-63C26EE882A8}"/>
    <cellStyle name="Normal 7 4 5 3 2 2 5" xfId="24330" xr:uid="{110C14E9-4DA6-4C8A-A623-8C4DA1C18513}"/>
    <cellStyle name="Normal 7 4 5 3 2 2 6" xfId="14055" xr:uid="{5D48DA47-A997-40DF-A05E-03E1AA896ED0}"/>
    <cellStyle name="Normal 7 4 5 3 2 3" xfId="4374" xr:uid="{0C638723-7EC5-4BBF-B85A-F7DA74481A1F}"/>
    <cellStyle name="Normal 7 4 5 3 2 3 2" xfId="9145" xr:uid="{B721CCCD-0A08-41C4-BCBF-1B443D0E2176}"/>
    <cellStyle name="Normal 7 4 5 3 2 3 2 2" xfId="29188" xr:uid="{9AF4A210-9EBD-431C-8F19-B71E5EADA8C2}"/>
    <cellStyle name="Normal 7 4 5 3 2 3 2 3" xfId="19525" xr:uid="{8171C32E-4272-46E8-8898-B49904C3F162}"/>
    <cellStyle name="Normal 7 4 5 3 2 3 3" xfId="11978" xr:uid="{3C2152C7-F5BB-419A-88C9-79BD358B1DD7}"/>
    <cellStyle name="Normal 7 4 5 3 2 3 3 2" xfId="22358" xr:uid="{28444200-7BA3-41E2-ADD8-7301CFF40D45}"/>
    <cellStyle name="Normal 7 4 5 3 2 3 4" xfId="22917" xr:uid="{09FBA3C0-D311-4F13-AFA1-7D0F432B1A8F}"/>
    <cellStyle name="Normal 7 4 5 3 2 3 5" xfId="16692" xr:uid="{78C2EC2F-2DA8-4386-8033-35B74E2DDBB6}"/>
    <cellStyle name="Normal 7 4 5 3 2 4" xfId="6051" xr:uid="{E39BE4B3-2DF2-44F3-AC26-C01470B4FC7A}"/>
    <cellStyle name="Normal 7 4 5 3 2 4 2" xfId="26565" xr:uid="{A98C0F54-6348-4585-9F78-F7DE2FC3E7D5}"/>
    <cellStyle name="Normal 7 4 5 3 2 4 3" xfId="15505" xr:uid="{71F9AB58-1893-4104-A00A-DF7B2A71C980}"/>
    <cellStyle name="Normal 7 4 5 3 2 5" xfId="7958" xr:uid="{C8BDD795-4668-43C6-AAD5-1987D8CA839C}"/>
    <cellStyle name="Normal 7 4 5 3 2 5 2" xfId="18338" xr:uid="{00EB6901-7F88-4FF7-8B00-FA4F51A5D420}"/>
    <cellStyle name="Normal 7 4 5 3 2 6" xfId="10791" xr:uid="{62A9211B-1887-457E-ABFA-3BA132E2CE7D}"/>
    <cellStyle name="Normal 7 4 5 3 2 6 2" xfId="21171" xr:uid="{1423FCE5-862C-46F5-8F8E-E6D61F840160}"/>
    <cellStyle name="Normal 7 4 5 3 2 7" xfId="23538" xr:uid="{DE2B695C-D9BC-4A10-AD4C-A8B5B1A7AB60}"/>
    <cellStyle name="Normal 7 4 5 3 2 8" xfId="13313" xr:uid="{5B7C446C-12F1-4EF5-99F8-DB42FFD90ADB}"/>
    <cellStyle name="Normal 7 4 5 3 3" xfId="3470" xr:uid="{00000000-0005-0000-0000-0000A8080000}"/>
    <cellStyle name="Normal 7 4 5 3 3 2" xfId="4592" xr:uid="{F16ECC63-77FB-4BC0-9263-3D0232E68377}"/>
    <cellStyle name="Normal 7 4 5 3 3 2 2" xfId="9363" xr:uid="{49B8B833-66EB-47B7-A317-B968AE51B0CF}"/>
    <cellStyle name="Normal 7 4 5 3 3 2 2 2" xfId="29333" xr:uid="{9593D21F-2633-4EB4-A6EC-5B30E8195583}"/>
    <cellStyle name="Normal 7 4 5 3 3 2 2 3" xfId="19743" xr:uid="{0D44F4C7-D9D4-4DBC-9DCD-9DFEB449FD0F}"/>
    <cellStyle name="Normal 7 4 5 3 3 2 3" xfId="12196" xr:uid="{5FB3DE9C-06F9-48E1-998C-8887FF754BAE}"/>
    <cellStyle name="Normal 7 4 5 3 3 2 3 2" xfId="22576" xr:uid="{FBDB5E6A-93AE-4500-9A85-23F5F0ECF22D}"/>
    <cellStyle name="Normal 7 4 5 3 3 2 4" xfId="25812" xr:uid="{B7346527-8675-4701-B877-62C841F6EBE0}"/>
    <cellStyle name="Normal 7 4 5 3 3 2 5" xfId="16910" xr:uid="{04D13FF9-3085-4228-BF3C-FE4E49CC3FCC}"/>
    <cellStyle name="Normal 7 4 5 3 3 3" xfId="6524" xr:uid="{9A4816BF-5D82-4100-95FF-086C23DB05A8}"/>
    <cellStyle name="Normal 7 4 5 3 3 3 2" xfId="26965" xr:uid="{7D3823DC-C7EB-4964-8756-C5BA544B68C4}"/>
    <cellStyle name="Normal 7 4 5 3 3 3 3" xfId="16095" xr:uid="{B126597B-9062-4A5E-968E-68A5860302BF}"/>
    <cellStyle name="Normal 7 4 5 3 3 4" xfId="8548" xr:uid="{4142520B-C995-40C9-9D97-9BBE14EDE247}"/>
    <cellStyle name="Normal 7 4 5 3 3 4 2" xfId="18928" xr:uid="{38A8EDC7-9CCF-4D01-B2AE-A1C83511C591}"/>
    <cellStyle name="Normal 7 4 5 3 3 5" xfId="11381" xr:uid="{28947E2A-5BBA-406A-98C1-DF60F3D73676}"/>
    <cellStyle name="Normal 7 4 5 3 3 5 2" xfId="21761" xr:uid="{5175FD23-5EE1-417D-A47F-73CF52833302}"/>
    <cellStyle name="Normal 7 4 5 3 3 6" xfId="25220" xr:uid="{64D9CA94-8A3C-40DD-98CD-79811DF79CBA}"/>
    <cellStyle name="Normal 7 4 5 3 3 7" xfId="14056" xr:uid="{F8447182-E098-4626-B45E-98AADA5EA0D7}"/>
    <cellStyle name="Normal 7 4 5 3 4" xfId="3468" xr:uid="{00000000-0005-0000-0000-0000A9080000}"/>
    <cellStyle name="Normal 7 4 5 3 4 2" xfId="6522" xr:uid="{EC580DD9-7275-479A-AA36-4019BB56B500}"/>
    <cellStyle name="Normal 7 4 5 3 4 2 2" xfId="28170" xr:uid="{667E8CEF-9AC4-4C27-96BB-0ADA10B9C7DA}"/>
    <cellStyle name="Normal 7 4 5 3 4 2 3" xfId="16093" xr:uid="{B8026675-0137-407F-933C-49AB3640FD85}"/>
    <cellStyle name="Normal 7 4 5 3 4 3" xfId="8546" xr:uid="{524A143B-8D12-41FA-9DBD-30220D6C3132}"/>
    <cellStyle name="Normal 7 4 5 3 4 3 2" xfId="18926" xr:uid="{0D27E462-6BF9-4BED-9856-E51B33311492}"/>
    <cellStyle name="Normal 7 4 5 3 4 4" xfId="11379" xr:uid="{3C91C5C8-72B4-426B-B061-1B5A2292495F}"/>
    <cellStyle name="Normal 7 4 5 3 4 4 2" xfId="21759" xr:uid="{8B5C94E8-934E-4BA0-8E92-79D17A692450}"/>
    <cellStyle name="Normal 7 4 5 3 4 5" xfId="24627" xr:uid="{D35239FD-09F5-4203-B7CB-904310CA3BF3}"/>
    <cellStyle name="Normal 7 4 5 3 4 6" xfId="14054" xr:uid="{C5CDB690-D4CE-42E7-ABAA-01518013248E}"/>
    <cellStyle name="Normal 7 4 5 3 5" xfId="2629" xr:uid="{00000000-0005-0000-0000-0000AA080000}"/>
    <cellStyle name="Normal 7 4 5 3 5 2" xfId="5890" xr:uid="{23142878-3E64-49A3-BA10-E99C203598A0}"/>
    <cellStyle name="Normal 7 4 5 3 5 2 2" xfId="26003" xr:uid="{BEF8B5AC-3BC3-4BD5-A597-7EC34795E82A}"/>
    <cellStyle name="Normal 7 4 5 3 5 2 3" xfId="15300" xr:uid="{1178578C-D67A-4B6C-8AFA-C38FDC910A54}"/>
    <cellStyle name="Normal 7 4 5 3 5 3" xfId="7753" xr:uid="{D6A72C4C-0188-4478-8821-B4BACD68C0F8}"/>
    <cellStyle name="Normal 7 4 5 3 5 3 2" xfId="18133" xr:uid="{046EB1D8-C08A-4410-B8C1-BA9D1632C251}"/>
    <cellStyle name="Normal 7 4 5 3 5 4" xfId="10586" xr:uid="{D00AB987-4839-467C-A7C1-09C933AED028}"/>
    <cellStyle name="Normal 7 4 5 3 5 4 2" xfId="20966" xr:uid="{147252C8-FADB-4773-B582-3E7DBC0152CB}"/>
    <cellStyle name="Normal 7 4 5 3 5 5" xfId="22878" xr:uid="{F78359D1-4FFF-4A2A-A148-43F4BFFDE41B}"/>
    <cellStyle name="Normal 7 4 5 3 5 6" xfId="13016" xr:uid="{0E89B7A7-D291-437F-B36D-3DABFBB30ECB}"/>
    <cellStyle name="Normal 7 4 5 3 6" xfId="4222" xr:uid="{6733272E-A744-4F20-B62A-DCC6BF90E6DB}"/>
    <cellStyle name="Normal 7 4 5 3 6 2" xfId="8993" xr:uid="{BD24733A-6C45-4563-87F3-273B8C8CA50A}"/>
    <cellStyle name="Normal 7 4 5 3 6 2 2" xfId="19373" xr:uid="{5DF50BFC-DDA0-4805-926D-A233BFE2283F}"/>
    <cellStyle name="Normal 7 4 5 3 6 3" xfId="11826" xr:uid="{87FB4150-563F-4FE9-8252-81900F4010FF}"/>
    <cellStyle name="Normal 7 4 5 3 6 3 2" xfId="22206" xr:uid="{3AEBE2F6-8496-45AA-B148-6F773FFCB072}"/>
    <cellStyle name="Normal 7 4 5 3 6 4" xfId="23591" xr:uid="{96941FE2-5BA6-45C7-94A9-6E6D07771D06}"/>
    <cellStyle name="Normal 7 4 5 3 6 5" xfId="16540" xr:uid="{AC15E640-E84D-4419-A405-D7592B8FFC29}"/>
    <cellStyle name="Normal 7 4 5 3 7" xfId="5457" xr:uid="{CB254C3D-8328-438C-BCB2-8175D5A7D7C0}"/>
    <cellStyle name="Normal 7 4 5 3 7 2" xfId="14754" xr:uid="{BF2EACDD-1085-482B-92B4-1207E9B75013}"/>
    <cellStyle name="Normal 7 4 5 3 8" xfId="7207" xr:uid="{AE704272-A315-4F5C-9074-FE104449892B}"/>
    <cellStyle name="Normal 7 4 5 3 8 2" xfId="17587" xr:uid="{0E02743E-A4C4-4CC3-8694-090F8FA53EAF}"/>
    <cellStyle name="Normal 7 4 5 3 9" xfId="10040" xr:uid="{0B61A119-BD13-445E-90A8-6817F9C647CE}"/>
    <cellStyle name="Normal 7 4 5 3 9 2" xfId="20420" xr:uid="{0BB920D2-DADD-49BC-BF35-D06395A6B8A6}"/>
    <cellStyle name="Normal 7 4 5 4" xfId="1441" xr:uid="{00000000-0005-0000-0000-000078070000}"/>
    <cellStyle name="Normal 7 4 5 4 2" xfId="3471" xr:uid="{00000000-0005-0000-0000-0000AC080000}"/>
    <cellStyle name="Normal 7 4 5 4 2 2" xfId="6525" xr:uid="{42FBD595-D5B7-4AB9-8D34-D4A4C1708753}"/>
    <cellStyle name="Normal 7 4 5 4 2 2 2" xfId="25970" xr:uid="{2980C43F-A4A4-4484-B060-7C9B30649953}"/>
    <cellStyle name="Normal 7 4 5 4 2 2 3" xfId="16096" xr:uid="{DCD9613D-4A7E-43F9-A40E-EE3F54EC9E4B}"/>
    <cellStyle name="Normal 7 4 5 4 2 3" xfId="8549" xr:uid="{55FBFC02-499D-47BD-B532-C2640EB2B05D}"/>
    <cellStyle name="Normal 7 4 5 4 2 3 2" xfId="18929" xr:uid="{0F914924-E3DF-4011-854A-867251C0B59B}"/>
    <cellStyle name="Normal 7 4 5 4 2 4" xfId="11382" xr:uid="{13AC4B8A-9E5B-474E-9E6C-EE4AE33C4E9C}"/>
    <cellStyle name="Normal 7 4 5 4 2 4 2" xfId="21762" xr:uid="{90CA32E0-CB42-40E4-9F5A-8DB54EAC6541}"/>
    <cellStyle name="Normal 7 4 5 4 2 5" xfId="22770" xr:uid="{94BBA90A-4A8B-48E8-A640-3995F7A77AF9}"/>
    <cellStyle name="Normal 7 4 5 4 2 6" xfId="14057" xr:uid="{B7C92D4B-1964-4EB7-9CFC-E84F2E7C7CAE}"/>
    <cellStyle name="Normal 7 4 5 4 3" xfId="4372" xr:uid="{982E9A28-BAEF-4D2A-BA36-1FA1CE6DD9F4}"/>
    <cellStyle name="Normal 7 4 5 4 3 2" xfId="9143" xr:uid="{B712051D-32A4-43A4-8A2F-54401EFD0C75}"/>
    <cellStyle name="Normal 7 4 5 4 3 2 2" xfId="29186" xr:uid="{99D741DD-8818-4024-9257-3A11E348F120}"/>
    <cellStyle name="Normal 7 4 5 4 3 2 3" xfId="19523" xr:uid="{8264D096-1196-40D9-B548-697DC033D31E}"/>
    <cellStyle name="Normal 7 4 5 4 3 3" xfId="11976" xr:uid="{152172AE-EAFB-467A-95C5-81277FA4B09E}"/>
    <cellStyle name="Normal 7 4 5 4 3 3 2" xfId="22356" xr:uid="{0508528A-A947-49DE-AF97-F946734EE209}"/>
    <cellStyle name="Normal 7 4 5 4 3 4" xfId="25530" xr:uid="{E6EC1743-A75B-4844-8031-40D139C09885}"/>
    <cellStyle name="Normal 7 4 5 4 3 5" xfId="16690" xr:uid="{36DC94FC-6C39-42C6-91E1-F72E73567142}"/>
    <cellStyle name="Normal 7 4 5 4 4" xfId="5458" xr:uid="{F4736D85-8878-4FA8-923A-E1403838DB9E}"/>
    <cellStyle name="Normal 7 4 5 4 4 2" xfId="26571" xr:uid="{624BF12C-C3D0-4C8B-A536-EFF8619DDA34}"/>
    <cellStyle name="Normal 7 4 5 4 4 3" xfId="14755" xr:uid="{1B9A5E26-C8C1-483B-9DFB-4844385D2F0A}"/>
    <cellStyle name="Normal 7 4 5 4 5" xfId="7208" xr:uid="{D60782DB-55D6-48B1-956D-983D1F530E6E}"/>
    <cellStyle name="Normal 7 4 5 4 5 2" xfId="17588" xr:uid="{5D06CA8C-1AD9-4647-94A1-100975BFC402}"/>
    <cellStyle name="Normal 7 4 5 4 6" xfId="10041" xr:uid="{B046BC94-B393-4FC2-B26B-E939306116A1}"/>
    <cellStyle name="Normal 7 4 5 4 6 2" xfId="20421" xr:uid="{E0179641-1977-468D-A4DF-EE6E9ED518F0}"/>
    <cellStyle name="Normal 7 4 5 4 7" xfId="25044" xr:uid="{DAD150E5-63F9-456D-9DE2-ECABA4755ED5}"/>
    <cellStyle name="Normal 7 4 5 4 8" xfId="13311" xr:uid="{8A287C97-45FB-442A-B27F-6A8E1BE93E89}"/>
    <cellStyle name="Normal 7 4 5 5" xfId="3472" xr:uid="{00000000-0005-0000-0000-0000AD080000}"/>
    <cellStyle name="Normal 7 4 5 5 2" xfId="4593" xr:uid="{35926369-7039-4EEC-B75A-3BB1B347393D}"/>
    <cellStyle name="Normal 7 4 5 5 2 2" xfId="9364" xr:uid="{546177B1-454A-4B2A-BFEC-6304F37CC577}"/>
    <cellStyle name="Normal 7 4 5 5 2 2 2" xfId="29334" xr:uid="{CC14DF5E-FE0D-486C-AAF8-1B25ECD8B96E}"/>
    <cellStyle name="Normal 7 4 5 5 2 2 3" xfId="19744" xr:uid="{87C6055A-3964-4D38-8D4A-CE748D2E6B01}"/>
    <cellStyle name="Normal 7 4 5 5 2 3" xfId="12197" xr:uid="{2EC098A8-4B36-4970-AF8C-00FFD5C5EBAE}"/>
    <cellStyle name="Normal 7 4 5 5 2 3 2" xfId="22577" xr:uid="{22FC2890-9AC8-4682-9492-D716708225D3}"/>
    <cellStyle name="Normal 7 4 5 5 2 4" xfId="25013" xr:uid="{BCC1CDE4-D924-4A74-ABE2-BC5407609446}"/>
    <cellStyle name="Normal 7 4 5 5 2 5" xfId="16911" xr:uid="{004673F0-7811-480D-A61E-403C4EE5590B}"/>
    <cellStyle name="Normal 7 4 5 5 3" xfId="6526" xr:uid="{E3206B87-3C43-4C2E-8780-6DE350835BA0}"/>
    <cellStyle name="Normal 7 4 5 5 3 2" xfId="27459" xr:uid="{2502B905-3FA1-4966-ACCB-BC7CAACEF295}"/>
    <cellStyle name="Normal 7 4 5 5 3 3" xfId="16097" xr:uid="{996D8786-8EBA-4700-BBEC-ED4C5AC1B543}"/>
    <cellStyle name="Normal 7 4 5 5 4" xfId="8550" xr:uid="{82075F95-A6E9-4D35-A9F0-06F7AC3631A3}"/>
    <cellStyle name="Normal 7 4 5 5 4 2" xfId="18930" xr:uid="{A9FEF4C5-48FB-455A-BC90-FD1F945BC554}"/>
    <cellStyle name="Normal 7 4 5 5 5" xfId="11383" xr:uid="{6649B145-16D2-42EB-9E9A-6272A5863D30}"/>
    <cellStyle name="Normal 7 4 5 5 5 2" xfId="21763" xr:uid="{23C63933-20B4-4F27-B148-5287C908DEA0}"/>
    <cellStyle name="Normal 7 4 5 5 6" xfId="24610" xr:uid="{EA31AACA-524A-4320-BE62-8957480C0168}"/>
    <cellStyle name="Normal 7 4 5 5 7" xfId="14058" xr:uid="{4CB9380D-C10B-4E9E-B0DE-819499236CC6}"/>
    <cellStyle name="Normal 7 4 5 6" xfId="2995" xr:uid="{00000000-0005-0000-0000-0000AE080000}"/>
    <cellStyle name="Normal 7 4 5 6 2" xfId="6144" xr:uid="{329964A5-29AB-4E50-A18A-0A87C77E0CD2}"/>
    <cellStyle name="Normal 7 4 5 6 2 2" xfId="26282" xr:uid="{F6A11925-35D7-4E7B-A272-D237D9A4867B}"/>
    <cellStyle name="Normal 7 4 5 6 2 3" xfId="15622" xr:uid="{8C08E7FF-2AAA-4A1F-ABA8-09F53F075606}"/>
    <cellStyle name="Normal 7 4 5 6 3" xfId="8075" xr:uid="{3CE81D40-D365-4DDF-AD91-51407A1C4B00}"/>
    <cellStyle name="Normal 7 4 5 6 3 2" xfId="18455" xr:uid="{2699446A-D6E3-4CE3-B055-4CB4598BFD69}"/>
    <cellStyle name="Normal 7 4 5 6 4" xfId="10908" xr:uid="{C0D1FBFA-0F28-4D12-A591-2DBC776B99E0}"/>
    <cellStyle name="Normal 7 4 5 6 4 2" xfId="21288" xr:uid="{9C1F2FD1-FEB8-41EF-98CD-A19DD9AE8D71}"/>
    <cellStyle name="Normal 7 4 5 6 5" xfId="23243" xr:uid="{76C9B4D9-2046-4620-9B09-B04B8044D621}"/>
    <cellStyle name="Normal 7 4 5 6 6" xfId="13493" xr:uid="{94814A25-6D71-4B56-BB2B-1EF7487F1533}"/>
    <cellStyle name="Normal 7 4 5 7" xfId="2466" xr:uid="{00000000-0005-0000-0000-0000AF080000}"/>
    <cellStyle name="Normal 7 4 5 7 2" xfId="5756" xr:uid="{0806CEDE-82C4-4757-94A1-D4A364F385D3}"/>
    <cellStyle name="Normal 7 4 5 7 2 2" xfId="27823" xr:uid="{D8A20EC4-0930-48B5-BB8D-002EEEFF8B79}"/>
    <cellStyle name="Normal 7 4 5 7 2 3" xfId="15137" xr:uid="{DAB03735-5BCD-45F9-965F-F78638AB8C71}"/>
    <cellStyle name="Normal 7 4 5 7 3" xfId="7590" xr:uid="{ED185F1D-0AFD-46B2-AFBC-5817A752073C}"/>
    <cellStyle name="Normal 7 4 5 7 3 2" xfId="17970" xr:uid="{2A1AE796-8920-4BEB-9B03-81203931504B}"/>
    <cellStyle name="Normal 7 4 5 7 4" xfId="10423" xr:uid="{F3CE7AE9-9597-4D70-ADB1-9CD09D5303E7}"/>
    <cellStyle name="Normal 7 4 5 7 4 2" xfId="20803" xr:uid="{4BD12F4B-85C9-443B-ADB6-EB5598A001F6}"/>
    <cellStyle name="Normal 7 4 5 7 5" xfId="24685" xr:uid="{7F498DCC-8B79-42AE-A66D-651ED3928429}"/>
    <cellStyle name="Normal 7 4 5 7 6" xfId="12853" xr:uid="{9679F6B9-5814-4809-BD04-04514E08081E}"/>
    <cellStyle name="Normal 7 4 5 8" xfId="2220" xr:uid="{00000000-0005-0000-0000-00009E080000}"/>
    <cellStyle name="Normal 7 4 5 8 2" xfId="7346" xr:uid="{F557962B-98E4-404E-BF09-964D44DF646A}"/>
    <cellStyle name="Normal 7 4 5 8 2 2" xfId="17726" xr:uid="{AC796349-D30C-4D4B-B059-04E362F1D48F}"/>
    <cellStyle name="Normal 7 4 5 8 3" xfId="10179" xr:uid="{65D29BBD-196A-4C9A-871F-33946F3CB743}"/>
    <cellStyle name="Normal 7 4 5 8 3 2" xfId="20559" xr:uid="{0A8EC2C8-C8BA-4B53-896F-A5393B55CE64}"/>
    <cellStyle name="Normal 7 4 5 8 4" xfId="25054" xr:uid="{1DAEE79F-B8A0-4360-B81F-5E1789B45645}"/>
    <cellStyle name="Normal 7 4 5 8 5" xfId="14893" xr:uid="{9007E917-66A3-431C-88DD-43C81AF06304}"/>
    <cellStyle name="Normal 7 4 5 9" xfId="4072" xr:uid="{3A901DB5-58D0-4820-A143-9FCA31460F7B}"/>
    <cellStyle name="Normal 7 4 5 9 2" xfId="8851" xr:uid="{700C17F6-D58A-408C-990F-C332EC8EC78C}"/>
    <cellStyle name="Normal 7 4 5 9 2 2" xfId="19231" xr:uid="{21BE3DC1-CB27-4FAF-BB6A-6FA87890E308}"/>
    <cellStyle name="Normal 7 4 5 9 3" xfId="11684" xr:uid="{1CB0413C-DD3D-4618-9B8E-208420E02059}"/>
    <cellStyle name="Normal 7 4 5 9 3 2" xfId="22064" xr:uid="{5227A0D6-DE0B-44F1-888B-5E60B3D3CD5C}"/>
    <cellStyle name="Normal 7 4 5 9 4" xfId="16398" xr:uid="{C8264871-7043-484B-8B5D-04A589B9A087}"/>
    <cellStyle name="Normal 7 4 6" xfId="1442" xr:uid="{00000000-0005-0000-0000-000079070000}"/>
    <cellStyle name="Normal 7 4 6 10" xfId="7209" xr:uid="{9D0BAB81-E060-46C4-A067-C3886DD2E4F5}"/>
    <cellStyle name="Normal 7 4 6 10 2" xfId="17589" xr:uid="{9281F678-6949-4A54-9733-A9AB1BF089C4}"/>
    <cellStyle name="Normal 7 4 6 11" xfId="10042" xr:uid="{579AAEC4-267E-45D8-8DA8-18AB3513478E}"/>
    <cellStyle name="Normal 7 4 6 11 2" xfId="20422" xr:uid="{59AE8321-472F-48C9-9BCE-38BE78599AF0}"/>
    <cellStyle name="Normal 7 4 6 12" xfId="24332" xr:uid="{BBFED37D-C0AD-4F14-AA04-70C6AE104C62}"/>
    <cellStyle name="Normal 7 4 6 13" xfId="12434" xr:uid="{6BCE06AF-85C4-4CC2-A918-E39D433FF0CD}"/>
    <cellStyle name="Normal 7 4 6 2" xfId="1443" xr:uid="{00000000-0005-0000-0000-00007A070000}"/>
    <cellStyle name="Normal 7 4 6 2 10" xfId="10043" xr:uid="{015A21AC-34D4-4826-84DF-2A188863A218}"/>
    <cellStyle name="Normal 7 4 6 2 10 2" xfId="20423" xr:uid="{57D37285-A06B-422F-B2D6-F44DF926CFBE}"/>
    <cellStyle name="Normal 7 4 6 2 11" xfId="24463" xr:uid="{3A31A8B7-2F92-472E-B7B5-9E887E7C8D00}"/>
    <cellStyle name="Normal 7 4 6 2 12" xfId="12638" xr:uid="{36FBE80E-5417-4AF5-86DE-81A4404606E3}"/>
    <cellStyle name="Normal 7 4 6 2 2" xfId="1444" xr:uid="{00000000-0005-0000-0000-00007B070000}"/>
    <cellStyle name="Normal 7 4 6 2 2 2" xfId="3474" xr:uid="{00000000-0005-0000-0000-0000B3080000}"/>
    <cellStyle name="Normal 7 4 6 2 2 2 2" xfId="6528" xr:uid="{2F811766-F2D8-4F4A-BA50-EF6F59704A35}"/>
    <cellStyle name="Normal 7 4 6 2 2 2 2 2" xfId="28018" xr:uid="{0EDEF980-8DC6-4133-825D-0AC672B945BF}"/>
    <cellStyle name="Normal 7 4 6 2 2 2 2 3" xfId="28173" xr:uid="{C9E9391A-CE76-400B-A4DD-A6C96FC18D1A}"/>
    <cellStyle name="Normal 7 4 6 2 2 2 2 4" xfId="16099" xr:uid="{3605FF11-A96C-4B5F-8FB7-99805CCB62D8}"/>
    <cellStyle name="Normal 7 4 6 2 2 2 3" xfId="8552" xr:uid="{C4F74542-B8A6-42C1-A393-BC01099B8C81}"/>
    <cellStyle name="Normal 7 4 6 2 2 2 3 2" xfId="28943" xr:uid="{484EA8FF-A658-414F-9465-055E6F23859F}"/>
    <cellStyle name="Normal 7 4 6 2 2 2 3 3" xfId="18932" xr:uid="{6981B120-B073-420F-B6D7-0CB1E2F8A322}"/>
    <cellStyle name="Normal 7 4 6 2 2 2 4" xfId="11385" xr:uid="{395CAD96-80CB-41CA-BD86-7FD10E6DB9DF}"/>
    <cellStyle name="Normal 7 4 6 2 2 2 4 2" xfId="21765" xr:uid="{50EB8523-F2CE-4146-8B69-A2E310D75B9E}"/>
    <cellStyle name="Normal 7 4 6 2 2 2 5" xfId="23314" xr:uid="{7176CF5D-11D8-4B27-8F9A-BFE9DC434CCA}"/>
    <cellStyle name="Normal 7 4 6 2 2 2 6" xfId="14060" xr:uid="{D5A276A3-7024-4E73-9B16-9116CA47891B}"/>
    <cellStyle name="Normal 7 4 6 2 2 3" xfId="4375" xr:uid="{A95130CF-C1A4-4A97-BA51-A9E1E46AC1AE}"/>
    <cellStyle name="Normal 7 4 6 2 2 3 2" xfId="9146" xr:uid="{8FB22CD3-2825-4E0D-8E2B-C6AE3C0C82EF}"/>
    <cellStyle name="Normal 7 4 6 2 2 3 2 2" xfId="29189" xr:uid="{D13D335D-E041-48E9-B7D1-4A67740958C5}"/>
    <cellStyle name="Normal 7 4 6 2 2 3 2 3" xfId="19526" xr:uid="{DB344710-F17E-418C-B4A2-630026663705}"/>
    <cellStyle name="Normal 7 4 6 2 2 3 3" xfId="11979" xr:uid="{8B36AEBF-4134-4BF8-A36C-9786466154DA}"/>
    <cellStyle name="Normal 7 4 6 2 2 3 3 2" xfId="22359" xr:uid="{C7F59C12-9CF7-4B47-9F45-F7C1BEC7C5BE}"/>
    <cellStyle name="Normal 7 4 6 2 2 3 4" xfId="25163" xr:uid="{3C115A6D-5126-4E2C-B507-31228BFAAE47}"/>
    <cellStyle name="Normal 7 4 6 2 2 3 5" xfId="16693" xr:uid="{D66D56DF-7F5C-49BE-BBB9-7F2F3686A2B0}"/>
    <cellStyle name="Normal 7 4 6 2 2 4" xfId="5461" xr:uid="{0CC6A5EB-0BCE-4510-BA88-5FEA0A5CE841}"/>
    <cellStyle name="Normal 7 4 6 2 2 4 2" xfId="28462" xr:uid="{5B671DBE-841C-4EF3-B4B0-44130DDBD783}"/>
    <cellStyle name="Normal 7 4 6 2 2 4 3" xfId="14758" xr:uid="{EDEA2358-8CBB-4A34-ADCC-15B892D84035}"/>
    <cellStyle name="Normal 7 4 6 2 2 5" xfId="7211" xr:uid="{C8622CF0-6FD8-4D48-B3CB-2AF7D2A7302D}"/>
    <cellStyle name="Normal 7 4 6 2 2 5 2" xfId="17591" xr:uid="{61377672-1CFC-4732-A347-7DE660EB372D}"/>
    <cellStyle name="Normal 7 4 6 2 2 6" xfId="10044" xr:uid="{65A19268-3767-4078-A796-2C4CBC861A87}"/>
    <cellStyle name="Normal 7 4 6 2 2 6 2" xfId="20424" xr:uid="{6EEB025A-54AB-4B21-B3FD-EFE52BBACBEC}"/>
    <cellStyle name="Normal 7 4 6 2 2 7" xfId="24149" xr:uid="{DF5D084C-42C6-42A0-B7E0-1157BB69E3A5}"/>
    <cellStyle name="Normal 7 4 6 2 2 8" xfId="13315" xr:uid="{165DDDD3-124E-47C3-91DC-3E4956AB94E1}"/>
    <cellStyle name="Normal 7 4 6 2 3" xfId="3475" xr:uid="{00000000-0005-0000-0000-0000B4080000}"/>
    <cellStyle name="Normal 7 4 6 2 3 2" xfId="4594" xr:uid="{AA9A90EB-6786-4553-BCF1-820E08D62D55}"/>
    <cellStyle name="Normal 7 4 6 2 3 2 2" xfId="9365" xr:uid="{C2246DDC-4E13-4C61-8968-6177DDB50795}"/>
    <cellStyle name="Normal 7 4 6 2 3 2 2 2" xfId="29335" xr:uid="{31266F53-CA8F-4EF3-8346-F5CE4DF6BBA1}"/>
    <cellStyle name="Normal 7 4 6 2 3 2 2 3" xfId="19745" xr:uid="{35689738-0262-4E2E-BAF1-64F685E77766}"/>
    <cellStyle name="Normal 7 4 6 2 3 2 3" xfId="12198" xr:uid="{BE3011C3-5EC8-436E-AAD2-BD8EF622F124}"/>
    <cellStyle name="Normal 7 4 6 2 3 2 3 2" xfId="22578" xr:uid="{8CC6CDDA-E727-4ED4-A72A-05F6C13D9FD8}"/>
    <cellStyle name="Normal 7 4 6 2 3 2 4" xfId="23992" xr:uid="{4D51B64E-BCB2-4EE1-B006-9BC0CD8C2EF3}"/>
    <cellStyle name="Normal 7 4 6 2 3 2 5" xfId="16912" xr:uid="{012AE3E8-1ED9-4641-AB2A-A7BB3922440C}"/>
    <cellStyle name="Normal 7 4 6 2 3 3" xfId="6529" xr:uid="{2EFCFD26-23A9-43B4-8E21-F6FB3260333C}"/>
    <cellStyle name="Normal 7 4 6 2 3 3 2" xfId="26701" xr:uid="{B4B5CA8E-1E02-446A-B17B-F16112AD7BB4}"/>
    <cellStyle name="Normal 7 4 6 2 3 3 3" xfId="16100" xr:uid="{6F902B5B-0EF3-4C63-810A-D291B05A10F1}"/>
    <cellStyle name="Normal 7 4 6 2 3 4" xfId="8553" xr:uid="{4687F2C9-0B83-42E4-B559-9E6EF6827985}"/>
    <cellStyle name="Normal 7 4 6 2 3 4 2" xfId="18933" xr:uid="{3B844C43-1343-40FE-BD7C-093E5C60487E}"/>
    <cellStyle name="Normal 7 4 6 2 3 5" xfId="11386" xr:uid="{D9D4C41C-9940-41B4-83A4-0C3BF2E3A360}"/>
    <cellStyle name="Normal 7 4 6 2 3 5 2" xfId="21766" xr:uid="{3A4A0930-732E-4036-913C-716D778E0713}"/>
    <cellStyle name="Normal 7 4 6 2 3 6" xfId="22899" xr:uid="{FC5630F8-D770-4D8E-B960-DE9C0187F3DE}"/>
    <cellStyle name="Normal 7 4 6 2 3 7" xfId="14061" xr:uid="{4CE8185E-7E44-4B27-A157-43795DCE7A16}"/>
    <cellStyle name="Normal 7 4 6 2 4" xfId="3473" xr:uid="{00000000-0005-0000-0000-0000B5080000}"/>
    <cellStyle name="Normal 7 4 6 2 4 2" xfId="6527" xr:uid="{A7065ACD-749C-4101-B617-76BAE472C0A7}"/>
    <cellStyle name="Normal 7 4 6 2 4 2 2" xfId="25905" xr:uid="{B86BAEC1-F979-42C6-99B5-2C2E12484112}"/>
    <cellStyle name="Normal 7 4 6 2 4 2 3" xfId="16098" xr:uid="{58F29C10-D636-4686-938A-855CF3DCD771}"/>
    <cellStyle name="Normal 7 4 6 2 4 3" xfId="8551" xr:uid="{0AEA8D9C-556A-403C-B4B1-97E240CDC933}"/>
    <cellStyle name="Normal 7 4 6 2 4 3 2" xfId="18931" xr:uid="{79DB9C0E-2454-4F95-BF3E-02655D6D29C7}"/>
    <cellStyle name="Normal 7 4 6 2 4 4" xfId="11384" xr:uid="{5704E751-D96F-4DBF-859F-4DEFDDB9AB3D}"/>
    <cellStyle name="Normal 7 4 6 2 4 4 2" xfId="21764" xr:uid="{731B8A3F-E65F-4DA0-8B6C-75A01AF6462B}"/>
    <cellStyle name="Normal 7 4 6 2 4 5" xfId="25050" xr:uid="{F842D7F2-DBC3-4B01-8A2B-4FBB6AB1F674}"/>
    <cellStyle name="Normal 7 4 6 2 4 6" xfId="14059" xr:uid="{3FA029E0-83EC-4C1E-924F-02FAFF8C3151}"/>
    <cellStyle name="Normal 7 4 6 2 5" xfId="2612" xr:uid="{00000000-0005-0000-0000-0000B6080000}"/>
    <cellStyle name="Normal 7 4 6 2 5 2" xfId="5875" xr:uid="{ED28E35E-3B05-43CA-8272-C98CFE752A4D}"/>
    <cellStyle name="Normal 7 4 6 2 5 2 2" xfId="28341" xr:uid="{AFB9A578-F33D-4994-B6A6-915A59C8352E}"/>
    <cellStyle name="Normal 7 4 6 2 5 2 3" xfId="15283" xr:uid="{183E967D-EBC3-47C1-BAF4-AC54C24D929C}"/>
    <cellStyle name="Normal 7 4 6 2 5 3" xfId="7736" xr:uid="{7E3AB69C-436C-401C-9731-4BF2E5CA0323}"/>
    <cellStyle name="Normal 7 4 6 2 5 3 2" xfId="18116" xr:uid="{37B93855-0475-488B-AD3D-C61E28883DFC}"/>
    <cellStyle name="Normal 7 4 6 2 5 4" xfId="10569" xr:uid="{B178F962-2657-4F24-AA8F-DE264DF48D23}"/>
    <cellStyle name="Normal 7 4 6 2 5 4 2" xfId="20949" xr:uid="{077C6A62-37F7-425D-AABA-A9B4B25DC1F8}"/>
    <cellStyle name="Normal 7 4 6 2 5 5" xfId="24142" xr:uid="{5151E569-3E21-4983-BF90-72E5D7566DF1}"/>
    <cellStyle name="Normal 7 4 6 2 5 6" xfId="12999" xr:uid="{B0D1F0C8-B578-42DD-9297-A7A26493E6A5}"/>
    <cellStyle name="Normal 7 4 6 2 6" xfId="2405" xr:uid="{00000000-0005-0000-0000-0000B1080000}"/>
    <cellStyle name="Normal 7 4 6 2 6 2" xfId="7531" xr:uid="{3E5CC756-B253-4B3C-9DB5-BDF4E3049137}"/>
    <cellStyle name="Normal 7 4 6 2 6 2 2" xfId="17911" xr:uid="{4F7B4801-3A30-4063-9945-9276C0972B4A}"/>
    <cellStyle name="Normal 7 4 6 2 6 3" xfId="10364" xr:uid="{D328754E-1865-498D-ABA5-A3AA117E1F7A}"/>
    <cellStyle name="Normal 7 4 6 2 6 3 2" xfId="20744" xr:uid="{89CE0C2E-16F7-4DA9-9179-5B9D4093E09C}"/>
    <cellStyle name="Normal 7 4 6 2 6 4" xfId="23613" xr:uid="{C63B725F-10E9-4005-B129-185D18AB4974}"/>
    <cellStyle name="Normal 7 4 6 2 6 5" xfId="15078" xr:uid="{686D7622-0DA7-455A-B5E0-6173D814EE00}"/>
    <cellStyle name="Normal 7 4 6 2 7" xfId="4105" xr:uid="{FBC0C879-14E9-4755-8B03-4CDD731C2FC5}"/>
    <cellStyle name="Normal 7 4 6 2 7 2" xfId="8878" xr:uid="{C58BACB1-648D-4A62-8DF5-AE1F6BC94290}"/>
    <cellStyle name="Normal 7 4 6 2 7 2 2" xfId="19258" xr:uid="{9DE98E81-F832-46FD-90D4-FD7D25B8E057}"/>
    <cellStyle name="Normal 7 4 6 2 7 3" xfId="11711" xr:uid="{74A38B67-90CA-4EEB-BF93-499AD9B73FD6}"/>
    <cellStyle name="Normal 7 4 6 2 7 3 2" xfId="22091" xr:uid="{D7F29AF2-0D5B-41BE-82B6-57DAC19ABB89}"/>
    <cellStyle name="Normal 7 4 6 2 7 4" xfId="16425" xr:uid="{637739DF-7C78-4B06-938E-04C37FC8F35F}"/>
    <cellStyle name="Normal 7 4 6 2 8" xfId="5460" xr:uid="{2F886AA2-4DDA-40FD-9E88-F748B011B828}"/>
    <cellStyle name="Normal 7 4 6 2 8 2" xfId="14757" xr:uid="{7FA1EA60-EAA8-429A-A717-719E22507350}"/>
    <cellStyle name="Normal 7 4 6 2 9" xfId="7210" xr:uid="{0EBDD1CB-AD53-45F4-AA45-AB9B37BCF00A}"/>
    <cellStyle name="Normal 7 4 6 2 9 2" xfId="17590" xr:uid="{6BC88A3B-1DCE-4ABE-9228-C1F329747FBB}"/>
    <cellStyle name="Normal 7 4 6 3" xfId="1445" xr:uid="{00000000-0005-0000-0000-00007C070000}"/>
    <cellStyle name="Normal 7 4 6 3 2" xfId="3476" xr:uid="{00000000-0005-0000-0000-0000B8080000}"/>
    <cellStyle name="Normal 7 4 6 3 2 2" xfId="6530" xr:uid="{35017E7D-4080-453E-9AB5-4EBD7D742297}"/>
    <cellStyle name="Normal 7 4 6 3 2 2 2" xfId="25595" xr:uid="{0F8CE7FB-386C-435B-A026-98059F5A95A9}"/>
    <cellStyle name="Normal 7 4 6 3 2 2 3" xfId="28535" xr:uid="{1F2CEFE1-D1FE-4130-ACC8-FD585A24FA99}"/>
    <cellStyle name="Normal 7 4 6 3 2 2 4" xfId="16101" xr:uid="{88626788-AA4A-42B7-8834-79CDBF1F5327}"/>
    <cellStyle name="Normal 7 4 6 3 2 3" xfId="8554" xr:uid="{8FB01244-A933-4F0C-BCDB-A633B5525C26}"/>
    <cellStyle name="Normal 7 4 6 3 2 3 2" xfId="28944" xr:uid="{B5BAFC47-2B98-4822-959C-22BE61FD9BC3}"/>
    <cellStyle name="Normal 7 4 6 3 2 3 3" xfId="18934" xr:uid="{763CE3F2-E5C5-47D8-BA0B-756F115B01F4}"/>
    <cellStyle name="Normal 7 4 6 3 2 4" xfId="11387" xr:uid="{3581D6B7-B0E6-457A-AA56-376099B8AF45}"/>
    <cellStyle name="Normal 7 4 6 3 2 4 2" xfId="21767" xr:uid="{9EAA1A85-C736-4161-8EB5-AE161B56076D}"/>
    <cellStyle name="Normal 7 4 6 3 2 5" xfId="23681" xr:uid="{F6B9E067-6AA6-466A-B3C9-A78C4E1F66B9}"/>
    <cellStyle name="Normal 7 4 6 3 2 6" xfId="14062" xr:uid="{22FA1A24-F2FC-4BFE-8BAB-1373E623DF80}"/>
    <cellStyle name="Normal 7 4 6 3 3" xfId="2837" xr:uid="{00000000-0005-0000-0000-0000B9080000}"/>
    <cellStyle name="Normal 7 4 6 3 3 2" xfId="6052" xr:uid="{9833E8C8-D664-4632-AEAC-06D0FE3225DB}"/>
    <cellStyle name="Normal 7 4 6 3 3 2 2" xfId="25925" xr:uid="{1F4B852F-4C06-42C4-AD07-13893317F0E1}"/>
    <cellStyle name="Normal 7 4 6 3 3 2 3" xfId="15506" xr:uid="{17B32C06-3280-4A63-81CA-C96A785D6C1D}"/>
    <cellStyle name="Normal 7 4 6 3 3 3" xfId="7959" xr:uid="{BC3F3018-7F28-4708-97DE-8915B1749A03}"/>
    <cellStyle name="Normal 7 4 6 3 3 3 2" xfId="18339" xr:uid="{27BA55F5-426F-4C43-9835-B844C5A2DD31}"/>
    <cellStyle name="Normal 7 4 6 3 3 4" xfId="10792" xr:uid="{EAA73794-EE82-4AE9-A943-B5B056B37C1A}"/>
    <cellStyle name="Normal 7 4 6 3 3 4 2" xfId="21172" xr:uid="{5A10CD32-36F2-438E-B345-DE2BDB4A9EFE}"/>
    <cellStyle name="Normal 7 4 6 3 3 5" xfId="22940" xr:uid="{FB4C0B42-AD50-4039-A7AA-357C00D435AC}"/>
    <cellStyle name="Normal 7 4 6 3 3 6" xfId="13314" xr:uid="{C3FCB08E-F407-46DD-8B97-023E94F4A4B3}"/>
    <cellStyle name="Normal 7 4 6 3 4" xfId="4223" xr:uid="{3D508AE3-1814-404D-9AC4-712273263D09}"/>
    <cellStyle name="Normal 7 4 6 3 4 2" xfId="8994" xr:uid="{CF3251C8-5F32-48E4-AEF0-9E4ECEFAC3C5}"/>
    <cellStyle name="Normal 7 4 6 3 4 2 2" xfId="29071" xr:uid="{1044CA18-5623-4314-B05D-5ABAAC6D8965}"/>
    <cellStyle name="Normal 7 4 6 3 4 2 3" xfId="19374" xr:uid="{3ADC7E10-6F86-492B-B40F-0999E1058B87}"/>
    <cellStyle name="Normal 7 4 6 3 4 3" xfId="11827" xr:uid="{059EDE9C-EEF9-4E19-A280-1845B7381291}"/>
    <cellStyle name="Normal 7 4 6 3 4 3 2" xfId="22207" xr:uid="{1E094AD0-1DCD-4C0E-9C66-5325193AEC02}"/>
    <cellStyle name="Normal 7 4 6 3 4 4" xfId="24427" xr:uid="{2757FBC0-CFF8-45CD-BA73-66D590E944AE}"/>
    <cellStyle name="Normal 7 4 6 3 4 5" xfId="16541" xr:uid="{E8F3403B-B7F8-45DF-841A-A643EC17ED5D}"/>
    <cellStyle name="Normal 7 4 6 3 5" xfId="5462" xr:uid="{ACED7834-840E-47D4-8EAE-013D3F8DD5E1}"/>
    <cellStyle name="Normal 7 4 6 3 5 2" xfId="28044" xr:uid="{DBA71A09-0ABB-419B-85A4-F90BCEADE320}"/>
    <cellStyle name="Normal 7 4 6 3 5 3" xfId="14759" xr:uid="{3F6B750F-8CA5-4894-B3FC-F21D8C721CA2}"/>
    <cellStyle name="Normal 7 4 6 3 6" xfId="7212" xr:uid="{C6DA2319-B02F-4D3C-BA00-AEB648EC567D}"/>
    <cellStyle name="Normal 7 4 6 3 6 2" xfId="17592" xr:uid="{F6ECAE9E-E100-48F6-90F1-82731369342C}"/>
    <cellStyle name="Normal 7 4 6 3 7" xfId="10045" xr:uid="{14B519C2-0820-4466-A584-7FE00120A0A3}"/>
    <cellStyle name="Normal 7 4 6 3 7 2" xfId="20425" xr:uid="{23B42D99-E8B9-470A-B34B-1E6BC71D1E6B}"/>
    <cellStyle name="Normal 7 4 6 3 8" xfId="23300" xr:uid="{D10B02A0-CC7F-451E-B557-50CF86281086}"/>
    <cellStyle name="Normal 7 4 6 3 9" xfId="12796" xr:uid="{4D297DEC-FC89-4059-A06B-191A9F90780A}"/>
    <cellStyle name="Normal 7 4 6 4" xfId="1446" xr:uid="{00000000-0005-0000-0000-00007D070000}"/>
    <cellStyle name="Normal 7 4 6 4 2" xfId="4595" xr:uid="{06556283-BC7A-40E8-B0B8-1D337E804B2B}"/>
    <cellStyle name="Normal 7 4 6 4 2 2" xfId="9366" xr:uid="{8802636A-28FD-46A2-8892-80F032F8547E}"/>
    <cellStyle name="Normal 7 4 6 4 2 2 2" xfId="29336" xr:uid="{61E34EF4-3A13-4C76-932B-12452DD5E700}"/>
    <cellStyle name="Normal 7 4 6 4 2 2 3" xfId="19746" xr:uid="{9021AC51-3EDE-4047-A68C-1E8C5C9E6091}"/>
    <cellStyle name="Normal 7 4 6 4 2 3" xfId="12199" xr:uid="{E5B5D3AD-DEE0-44EC-BCFE-0A1535C70484}"/>
    <cellStyle name="Normal 7 4 6 4 2 3 2" xfId="22579" xr:uid="{542A0DC7-1ED4-4D5E-AC95-46C3FA357628}"/>
    <cellStyle name="Normal 7 4 6 4 2 4" xfId="23085" xr:uid="{203B5CCE-9CAB-4CF3-AB1B-CA03B1CD66EE}"/>
    <cellStyle name="Normal 7 4 6 4 2 5" xfId="16913" xr:uid="{A4F82774-452B-493E-8F71-5D91F5FB0493}"/>
    <cellStyle name="Normal 7 4 6 4 3" xfId="5463" xr:uid="{B833A83F-A323-476C-BDC2-5D9177DC1535}"/>
    <cellStyle name="Normal 7 4 6 4 3 2" xfId="27062" xr:uid="{5B70F443-C489-4B90-8D3B-0BE26E28E497}"/>
    <cellStyle name="Normal 7 4 6 4 3 3" xfId="14760" xr:uid="{D5F94BAF-D334-43DC-B93D-852F0F7F4488}"/>
    <cellStyle name="Normal 7 4 6 4 4" xfId="7213" xr:uid="{BA01F59F-0ADB-4B7F-9840-4EDC9AA8FB21}"/>
    <cellStyle name="Normal 7 4 6 4 4 2" xfId="17593" xr:uid="{49834D77-38BE-4EF6-A045-C2AA3B4A435F}"/>
    <cellStyle name="Normal 7 4 6 4 5" xfId="10046" xr:uid="{7AFF5F4B-400D-4BCE-852F-FB4131887FFD}"/>
    <cellStyle name="Normal 7 4 6 4 5 2" xfId="20426" xr:uid="{1A653C84-D28E-46F4-871C-FFFD91262864}"/>
    <cellStyle name="Normal 7 4 6 4 6" xfId="23259" xr:uid="{3DF2D86D-5F6B-4241-8670-53457CA0D6BC}"/>
    <cellStyle name="Normal 7 4 6 4 7" xfId="14063" xr:uid="{EED9FD42-1709-4C37-A935-014C3E30E31B}"/>
    <cellStyle name="Normal 7 4 6 5" xfId="2996" xr:uid="{00000000-0005-0000-0000-0000BB080000}"/>
    <cellStyle name="Normal 7 4 6 5 2" xfId="6145" xr:uid="{55E48DA5-4B76-478A-BA7F-7495F63ACFBE}"/>
    <cellStyle name="Normal 7 4 6 5 2 2" xfId="22636" xr:uid="{67BD9E09-E9FD-4CC8-B327-D9551139194D}"/>
    <cellStyle name="Normal 7 4 6 5 2 3" xfId="26803" xr:uid="{643CC87A-6649-4CAA-9C93-5E302EDF844F}"/>
    <cellStyle name="Normal 7 4 6 5 2 4" xfId="15623" xr:uid="{0EFCFE9F-1BB0-4F14-9B97-C7E15DF2761F}"/>
    <cellStyle name="Normal 7 4 6 5 3" xfId="8076" xr:uid="{8814ED0B-8579-4B4A-ACC6-722A933F1F07}"/>
    <cellStyle name="Normal 7 4 6 5 3 2" xfId="28769" xr:uid="{CB6418F2-424E-4ABA-9D8A-0060B00E9E94}"/>
    <cellStyle name="Normal 7 4 6 5 3 3" xfId="18456" xr:uid="{7AAF2FE2-E9AE-437F-B825-DB61440AA9F7}"/>
    <cellStyle name="Normal 7 4 6 5 4" xfId="10909" xr:uid="{DFAA71AD-5AE9-4FD7-A701-8DD957708B93}"/>
    <cellStyle name="Normal 7 4 6 5 4 2" xfId="21289" xr:uid="{0F31019A-44AE-4AE4-8E49-3FAD3C383265}"/>
    <cellStyle name="Normal 7 4 6 5 5" xfId="24815" xr:uid="{55A88DCE-7EB1-4825-A9C5-5692F014DE4E}"/>
    <cellStyle name="Normal 7 4 6 5 6" xfId="13494" xr:uid="{DAFD1A46-5ED7-4040-809C-00EB2EDC4E0E}"/>
    <cellStyle name="Normal 7 4 6 6" xfId="2449" xr:uid="{00000000-0005-0000-0000-0000BC080000}"/>
    <cellStyle name="Normal 7 4 6 6 2" xfId="5742" xr:uid="{91DC8A24-84B8-44CC-8DAF-4A1B7006D8FA}"/>
    <cellStyle name="Normal 7 4 6 6 2 2" xfId="28602" xr:uid="{1008F856-5904-4562-8ABB-82B63C120CBB}"/>
    <cellStyle name="Normal 7 4 6 6 2 3" xfId="15120" xr:uid="{34BBFA9B-2282-4D60-A8D3-7F1983AF70F9}"/>
    <cellStyle name="Normal 7 4 6 6 3" xfId="7573" xr:uid="{38F769B6-93FF-41AE-989A-483E7E0C64A6}"/>
    <cellStyle name="Normal 7 4 6 6 3 2" xfId="17953" xr:uid="{E56532B5-334C-41A0-9408-9A8D9896B87A}"/>
    <cellStyle name="Normal 7 4 6 6 4" xfId="10406" xr:uid="{D4173E3F-45A5-4BB0-BA83-B0B90F13EDE9}"/>
    <cellStyle name="Normal 7 4 6 6 4 2" xfId="20786" xr:uid="{6E430E16-8CFC-444C-A9D6-F231C478AA65}"/>
    <cellStyle name="Normal 7 4 6 6 5" xfId="23460" xr:uid="{15E33F00-4954-4425-BC03-3D6722B643D9}"/>
    <cellStyle name="Normal 7 4 6 6 6" xfId="12836" xr:uid="{9DA777EC-6CF3-41AD-9C1B-C781CB28E336}"/>
    <cellStyle name="Normal 7 4 6 7" xfId="2203" xr:uid="{00000000-0005-0000-0000-0000B0080000}"/>
    <cellStyle name="Normal 7 4 6 7 2" xfId="7329" xr:uid="{A8F81ABD-473B-4918-9E04-DB1C766D92A5}"/>
    <cellStyle name="Normal 7 4 6 7 2 2" xfId="17709" xr:uid="{FDCE9D7A-B89D-40BB-BEA4-74A61A8B40CC}"/>
    <cellStyle name="Normal 7 4 6 7 3" xfId="10162" xr:uid="{2C0D19E8-C15D-422B-B923-BD2F5C035D3B}"/>
    <cellStyle name="Normal 7 4 6 7 3 2" xfId="20542" xr:uid="{394CAB9D-35A2-4A86-937B-5F0D8D6D7041}"/>
    <cellStyle name="Normal 7 4 6 7 4" xfId="24839" xr:uid="{9E5FDA80-4CAB-44E3-B4E4-46156B50308A}"/>
    <cellStyle name="Normal 7 4 6 7 5" xfId="14876" xr:uid="{5DF8B1D1-0475-4895-BFC3-551D63DE687A}"/>
    <cellStyle name="Normal 7 4 6 8" xfId="4073" xr:uid="{33E269F1-C808-433A-91A0-C4A75B23DD7C}"/>
    <cellStyle name="Normal 7 4 6 8 2" xfId="8852" xr:uid="{A6AB4A80-9BD7-4DBA-8503-88D339F7795E}"/>
    <cellStyle name="Normal 7 4 6 8 2 2" xfId="19232" xr:uid="{A79640B2-7119-4697-9C1C-115D9A4EAF16}"/>
    <cellStyle name="Normal 7 4 6 8 3" xfId="11685" xr:uid="{D99C783C-3268-4C21-8A0E-0C682639B465}"/>
    <cellStyle name="Normal 7 4 6 8 3 2" xfId="22065" xr:uid="{F152A3B2-D04F-4AD8-83C6-2BB298DF8924}"/>
    <cellStyle name="Normal 7 4 6 8 4" xfId="16399" xr:uid="{BD37A6C5-F0BE-4A49-BB6C-8F9B0900EB06}"/>
    <cellStyle name="Normal 7 4 6 9" xfId="5459" xr:uid="{71C8AF85-F312-4E30-893B-D1658E4F63A4}"/>
    <cellStyle name="Normal 7 4 6 9 2" xfId="14756" xr:uid="{F214C8CE-D46B-4D80-9E30-215AC376FC0F}"/>
    <cellStyle name="Normal 7 4 7" xfId="1447" xr:uid="{00000000-0005-0000-0000-00007E070000}"/>
    <cellStyle name="Normal 7 4 7 10" xfId="7214" xr:uid="{B79F1174-C0EF-43EE-B43A-E3C61683CAC6}"/>
    <cellStyle name="Normal 7 4 7 10 2" xfId="17594" xr:uid="{95B2FC8A-E885-4B3B-B5EC-02781C1A58EC}"/>
    <cellStyle name="Normal 7 4 7 11" xfId="10047" xr:uid="{61F7AF7F-836E-4902-8FA2-4DFDAF1457E1}"/>
    <cellStyle name="Normal 7 4 7 11 2" xfId="20427" xr:uid="{ACDF87DF-0957-4653-A0EB-E45124CC174F}"/>
    <cellStyle name="Normal 7 4 7 12" xfId="23783" xr:uid="{A414E85A-79DA-4583-8CF8-9F03726BE8F9}"/>
    <cellStyle name="Normal 7 4 7 13" xfId="12495" xr:uid="{E3FF85BB-8BF9-4B25-ADB5-6C1CD46C9B5C}"/>
    <cellStyle name="Normal 7 4 7 2" xfId="1448" xr:uid="{00000000-0005-0000-0000-00007F070000}"/>
    <cellStyle name="Normal 7 4 7 2 10" xfId="10048" xr:uid="{F40C03E6-EB31-4D47-9DB7-C15F15CCF13A}"/>
    <cellStyle name="Normal 7 4 7 2 10 2" xfId="20428" xr:uid="{F6D054F0-4AB0-4B3F-95C6-26A0388FEC62}"/>
    <cellStyle name="Normal 7 4 7 2 11" xfId="23601" xr:uid="{31F11D70-37E3-4F73-9881-E3BF5C0B086F}"/>
    <cellStyle name="Normal 7 4 7 2 12" xfId="12639" xr:uid="{C1B98FB0-5037-4A65-BF12-7FE07AB74A9A}"/>
    <cellStyle name="Normal 7 4 7 2 2" xfId="1449" xr:uid="{00000000-0005-0000-0000-000080070000}"/>
    <cellStyle name="Normal 7 4 7 2 2 2" xfId="3478" xr:uid="{00000000-0005-0000-0000-0000C0080000}"/>
    <cellStyle name="Normal 7 4 7 2 2 2 2" xfId="6532" xr:uid="{835532A3-77B8-450B-8517-EF41F501D9C9}"/>
    <cellStyle name="Normal 7 4 7 2 2 2 2 2" xfId="27877" xr:uid="{753EB7B4-3D9C-4D5D-A3FC-F4E5B8D41D55}"/>
    <cellStyle name="Normal 7 4 7 2 2 2 2 3" xfId="26175" xr:uid="{0582B580-DB86-483F-8105-DFA09FC7ADC3}"/>
    <cellStyle name="Normal 7 4 7 2 2 2 2 4" xfId="16103" xr:uid="{C69B7FE9-6CA8-4618-B6CE-089E9D15D73F}"/>
    <cellStyle name="Normal 7 4 7 2 2 2 3" xfId="8556" xr:uid="{CF3D07B9-FEBB-483E-9979-C38A4907E144}"/>
    <cellStyle name="Normal 7 4 7 2 2 2 3 2" xfId="28945" xr:uid="{569A284B-BF6D-43C1-912F-2FBEB10DEC4A}"/>
    <cellStyle name="Normal 7 4 7 2 2 2 3 3" xfId="18936" xr:uid="{B79C1081-154D-47F1-BE0F-7D0B459F0F90}"/>
    <cellStyle name="Normal 7 4 7 2 2 2 4" xfId="11389" xr:uid="{198CE081-D38D-41D3-BA1F-18F68ADDD82A}"/>
    <cellStyle name="Normal 7 4 7 2 2 2 4 2" xfId="21769" xr:uid="{E91A20DD-98E4-4926-83CB-3B99B424C5A2}"/>
    <cellStyle name="Normal 7 4 7 2 2 2 5" xfId="25069" xr:uid="{2EAD1687-EDF3-4532-8749-D9E3BE5D5912}"/>
    <cellStyle name="Normal 7 4 7 2 2 2 6" xfId="14065" xr:uid="{B8C2BAA5-061A-4030-945D-403DD5A96AFD}"/>
    <cellStyle name="Normal 7 4 7 2 2 3" xfId="4376" xr:uid="{BFB4A6B1-5B30-48CD-8C71-C8027AED9B9E}"/>
    <cellStyle name="Normal 7 4 7 2 2 3 2" xfId="9147" xr:uid="{1151F43E-E6E9-4C32-97FE-1859BBC3D077}"/>
    <cellStyle name="Normal 7 4 7 2 2 3 2 2" xfId="29190" xr:uid="{1E835761-F2DC-4A00-B563-DEBA163B5F0C}"/>
    <cellStyle name="Normal 7 4 7 2 2 3 2 3" xfId="19527" xr:uid="{635DC76E-0DCC-4D5C-B01B-95173782E5BA}"/>
    <cellStyle name="Normal 7 4 7 2 2 3 3" xfId="11980" xr:uid="{890425D6-E295-44D2-A670-FE1A4CBAF665}"/>
    <cellStyle name="Normal 7 4 7 2 2 3 3 2" xfId="22360" xr:uid="{7B6E5C9E-F032-49CB-93ED-49F1925F2AEC}"/>
    <cellStyle name="Normal 7 4 7 2 2 3 4" xfId="22920" xr:uid="{180EDF12-3F04-42F0-9650-D5BA1FEAAC50}"/>
    <cellStyle name="Normal 7 4 7 2 2 3 5" xfId="16694" xr:uid="{0B8F5DD4-C2A8-408C-AB7A-BFA92340C3F0}"/>
    <cellStyle name="Normal 7 4 7 2 2 4" xfId="5466" xr:uid="{085C80A0-B636-43BC-B6E0-918B21F9F4FE}"/>
    <cellStyle name="Normal 7 4 7 2 2 4 2" xfId="27876" xr:uid="{A0231EC6-6DBA-425B-A7BE-ECB7CCE7148D}"/>
    <cellStyle name="Normal 7 4 7 2 2 4 3" xfId="14763" xr:uid="{814A1EDD-0F76-4742-802A-DDF1E255A252}"/>
    <cellStyle name="Normal 7 4 7 2 2 5" xfId="7216" xr:uid="{60B59DE1-CF70-4DFA-83F7-D16E015BB124}"/>
    <cellStyle name="Normal 7 4 7 2 2 5 2" xfId="17596" xr:uid="{114C42DE-3216-4CD0-832F-26E415C0D56A}"/>
    <cellStyle name="Normal 7 4 7 2 2 6" xfId="10049" xr:uid="{0E815CF9-78A4-4845-B442-F14A9B09353A}"/>
    <cellStyle name="Normal 7 4 7 2 2 6 2" xfId="20429" xr:uid="{CEFB5057-1F37-48F9-A9C3-5EA3C85E5147}"/>
    <cellStyle name="Normal 7 4 7 2 2 7" xfId="25194" xr:uid="{809CDBE0-EF51-474A-8E89-25D65B8BA3D0}"/>
    <cellStyle name="Normal 7 4 7 2 2 8" xfId="13317" xr:uid="{1AADC6D2-94A6-4D00-8F14-11595BDC81F5}"/>
    <cellStyle name="Normal 7 4 7 2 3" xfId="3479" xr:uid="{00000000-0005-0000-0000-0000C1080000}"/>
    <cellStyle name="Normal 7 4 7 2 3 2" xfId="4596" xr:uid="{1689FB8F-5DB2-4F3F-8C00-9F23EBA7B220}"/>
    <cellStyle name="Normal 7 4 7 2 3 2 2" xfId="9367" xr:uid="{087BBC59-C397-489E-9DBF-0D4209A62F13}"/>
    <cellStyle name="Normal 7 4 7 2 3 2 2 2" xfId="29337" xr:uid="{DBD29D0C-9D6F-4A27-B56E-90DEE53D2EFB}"/>
    <cellStyle name="Normal 7 4 7 2 3 2 2 3" xfId="19747" xr:uid="{522F09AD-AAD5-4A97-BAC3-DBA3DE60D4F5}"/>
    <cellStyle name="Normal 7 4 7 2 3 2 3" xfId="12200" xr:uid="{55C93E96-8871-49B4-80C9-9B89DE07AEDE}"/>
    <cellStyle name="Normal 7 4 7 2 3 2 3 2" xfId="22580" xr:uid="{2AA920AA-7192-4A4A-9C0E-282153FC5606}"/>
    <cellStyle name="Normal 7 4 7 2 3 2 4" xfId="22802" xr:uid="{82676B81-828D-4BDD-8E8C-6D58812B4460}"/>
    <cellStyle name="Normal 7 4 7 2 3 2 5" xfId="16914" xr:uid="{7726C983-AA88-4D6C-AFCD-8DB7CCB30F29}"/>
    <cellStyle name="Normal 7 4 7 2 3 3" xfId="6533" xr:uid="{A95C4F38-A94E-4D03-9440-684836A648C8}"/>
    <cellStyle name="Normal 7 4 7 2 3 3 2" xfId="26903" xr:uid="{F523E6E7-5F38-4FFB-92F5-496B29A97F41}"/>
    <cellStyle name="Normal 7 4 7 2 3 3 3" xfId="16104" xr:uid="{6CC3315D-F4AA-41D1-955C-B870089E995B}"/>
    <cellStyle name="Normal 7 4 7 2 3 4" xfId="8557" xr:uid="{2D62317B-2C70-4287-8FDF-457891378A2F}"/>
    <cellStyle name="Normal 7 4 7 2 3 4 2" xfId="18937" xr:uid="{9138CF04-DC4A-4C56-B8F5-CD86EB6CC4C6}"/>
    <cellStyle name="Normal 7 4 7 2 3 5" xfId="11390" xr:uid="{F5B87F4C-24F6-4D73-BE1F-956492E1AA20}"/>
    <cellStyle name="Normal 7 4 7 2 3 5 2" xfId="21770" xr:uid="{180E7CB1-72AC-4F60-BA6F-72C3B5C0D1D7}"/>
    <cellStyle name="Normal 7 4 7 2 3 6" xfId="23659" xr:uid="{433E7EB2-4F66-404D-BD3F-C6CCCB4C2BAA}"/>
    <cellStyle name="Normal 7 4 7 2 3 7" xfId="14066" xr:uid="{14FE246A-9A3A-422B-AFD3-FFE4BA1479EC}"/>
    <cellStyle name="Normal 7 4 7 2 4" xfId="3477" xr:uid="{00000000-0005-0000-0000-0000C2080000}"/>
    <cellStyle name="Normal 7 4 7 2 4 2" xfId="6531" xr:uid="{AC873C04-59CF-44C5-B9D8-1244FA312A75}"/>
    <cellStyle name="Normal 7 4 7 2 4 2 2" xfId="28692" xr:uid="{F47CEBB1-A5FF-4223-AC54-5E4BFE1C4D05}"/>
    <cellStyle name="Normal 7 4 7 2 4 2 3" xfId="16102" xr:uid="{0ECF9ED6-B2E9-400C-A529-9D0DA49C269C}"/>
    <cellStyle name="Normal 7 4 7 2 4 3" xfId="8555" xr:uid="{0AEB99EA-8B24-4814-9EAD-C812A5E1DFA2}"/>
    <cellStyle name="Normal 7 4 7 2 4 3 2" xfId="18935" xr:uid="{FBF54366-F1B3-4EB3-9265-3AA238B11917}"/>
    <cellStyle name="Normal 7 4 7 2 4 4" xfId="11388" xr:uid="{CF7BF7FC-13C8-4CF2-A553-3E054EC32361}"/>
    <cellStyle name="Normal 7 4 7 2 4 4 2" xfId="21768" xr:uid="{7FBBBFD2-9D3F-4570-8E8D-42FCDBA696EF}"/>
    <cellStyle name="Normal 7 4 7 2 4 5" xfId="23081" xr:uid="{F500A9A7-03FF-48CE-B3DA-7D9A7BF22254}"/>
    <cellStyle name="Normal 7 4 7 2 4 6" xfId="14064" xr:uid="{944BD33C-BC03-4ECA-8058-07C53A9CECA4}"/>
    <cellStyle name="Normal 7 4 7 2 5" xfId="2659" xr:uid="{00000000-0005-0000-0000-0000C3080000}"/>
    <cellStyle name="Normal 7 4 7 2 5 2" xfId="5918" xr:uid="{443DCE2B-1BCC-4789-BC72-DF370AE7C418}"/>
    <cellStyle name="Normal 7 4 7 2 5 2 2" xfId="28337" xr:uid="{8B00CD0F-65F8-4F19-92C2-FBEC85C3723B}"/>
    <cellStyle name="Normal 7 4 7 2 5 2 3" xfId="15330" xr:uid="{BC3654FF-F640-4849-BBE5-A074CF7AE471}"/>
    <cellStyle name="Normal 7 4 7 2 5 3" xfId="7783" xr:uid="{96DFB3CC-A7FD-4EDB-A126-275A452086D4}"/>
    <cellStyle name="Normal 7 4 7 2 5 3 2" xfId="18163" xr:uid="{BB748B09-C445-4262-A3D2-665784591EBE}"/>
    <cellStyle name="Normal 7 4 7 2 5 4" xfId="10616" xr:uid="{9E00C11B-8CA0-4262-9313-24F7205A5E35}"/>
    <cellStyle name="Normal 7 4 7 2 5 4 2" xfId="20996" xr:uid="{44ACAF02-FCC8-46FF-BCFC-1AC8A436311E}"/>
    <cellStyle name="Normal 7 4 7 2 5 5" xfId="24248" xr:uid="{9652E4A4-661C-461F-A4E5-6C30D82367C9}"/>
    <cellStyle name="Normal 7 4 7 2 5 6" xfId="13060" xr:uid="{497D5461-BAB8-482E-AEF1-32484752C112}"/>
    <cellStyle name="Normal 7 4 7 2 6" xfId="2406" xr:uid="{00000000-0005-0000-0000-0000BE080000}"/>
    <cellStyle name="Normal 7 4 7 2 6 2" xfId="7532" xr:uid="{12C15163-D3D2-4099-AD4D-3F32D16C7917}"/>
    <cellStyle name="Normal 7 4 7 2 6 2 2" xfId="17912" xr:uid="{752FFE43-BDC1-4658-8EE9-E42E01502B7F}"/>
    <cellStyle name="Normal 7 4 7 2 6 3" xfId="10365" xr:uid="{414B79A5-C223-41B1-8954-D6404FDB9F63}"/>
    <cellStyle name="Normal 7 4 7 2 6 3 2" xfId="20745" xr:uid="{8E74309E-0898-4694-8E1E-F07D1D4CC7CA}"/>
    <cellStyle name="Normal 7 4 7 2 6 4" xfId="24276" xr:uid="{9D38924A-EC67-40DF-9F6E-C50DBBED1E9D}"/>
    <cellStyle name="Normal 7 4 7 2 6 5" xfId="15079" xr:uid="{73E8DB9B-F18A-47A6-8E5F-C8FA1EF47659}"/>
    <cellStyle name="Normal 7 4 7 2 7" xfId="4106" xr:uid="{D87A775D-18FB-45E1-96AA-50CF7B162F1F}"/>
    <cellStyle name="Normal 7 4 7 2 7 2" xfId="8879" xr:uid="{DF991E6F-1F0C-44AE-BA6A-543E71D4749D}"/>
    <cellStyle name="Normal 7 4 7 2 7 2 2" xfId="19259" xr:uid="{3B727B29-FCC8-4D2C-8F00-B26C7C7D7724}"/>
    <cellStyle name="Normal 7 4 7 2 7 3" xfId="11712" xr:uid="{16BF8E4F-AD5A-4707-A9DC-F6654F932618}"/>
    <cellStyle name="Normal 7 4 7 2 7 3 2" xfId="22092" xr:uid="{97491C52-85E1-4BAA-A2A7-BD76FA8D6397}"/>
    <cellStyle name="Normal 7 4 7 2 7 4" xfId="16426" xr:uid="{A5E909EF-B5C4-4877-941B-A3659F729203}"/>
    <cellStyle name="Normal 7 4 7 2 8" xfId="5465" xr:uid="{6F0B7010-59EE-490E-8ED4-B783C191CA87}"/>
    <cellStyle name="Normal 7 4 7 2 8 2" xfId="14762" xr:uid="{78E2288B-5128-4C6D-9A0F-3CB5109E590F}"/>
    <cellStyle name="Normal 7 4 7 2 9" xfId="7215" xr:uid="{F4913F37-2E7F-4915-B248-3364406353F7}"/>
    <cellStyle name="Normal 7 4 7 2 9 2" xfId="17595" xr:uid="{4B90E811-204E-4212-A726-358031C684E7}"/>
    <cellStyle name="Normal 7 4 7 3" xfId="1450" xr:uid="{00000000-0005-0000-0000-000081070000}"/>
    <cellStyle name="Normal 7 4 7 3 2" xfId="3480" xr:uid="{00000000-0005-0000-0000-0000C5080000}"/>
    <cellStyle name="Normal 7 4 7 3 2 2" xfId="6534" xr:uid="{61706EA8-5D82-469E-B186-E0431E394375}"/>
    <cellStyle name="Normal 7 4 7 3 2 2 2" xfId="25749" xr:uid="{ECFDC6EF-3C9F-4A61-BFBD-7FDC7F3C51B4}"/>
    <cellStyle name="Normal 7 4 7 3 2 2 3" xfId="28068" xr:uid="{7AFE8E7C-95E4-4E6B-ACC6-3E6100D2653B}"/>
    <cellStyle name="Normal 7 4 7 3 2 2 4" xfId="16105" xr:uid="{4493339F-23EC-4A52-A00A-F6BE7069BBA3}"/>
    <cellStyle name="Normal 7 4 7 3 2 3" xfId="8558" xr:uid="{335C79E9-6054-4027-BE5B-C25C41F48C52}"/>
    <cellStyle name="Normal 7 4 7 3 2 3 2" xfId="28946" xr:uid="{B5E39330-300B-4FD5-ACC7-490077C31DCA}"/>
    <cellStyle name="Normal 7 4 7 3 2 3 3" xfId="18938" xr:uid="{6FA3E757-27A9-4C60-9684-D2642DBB38CC}"/>
    <cellStyle name="Normal 7 4 7 3 2 4" xfId="11391" xr:uid="{086E2616-65C5-472F-8D1A-8BD68DCA150D}"/>
    <cellStyle name="Normal 7 4 7 3 2 4 2" xfId="21771" xr:uid="{F7D4E1DB-B764-47EB-B5F7-06B498E5C787}"/>
    <cellStyle name="Normal 7 4 7 3 2 5" xfId="23229" xr:uid="{4AB5FA36-6094-498D-AF13-7EB6F3BD39B5}"/>
    <cellStyle name="Normal 7 4 7 3 2 6" xfId="14067" xr:uid="{753790BE-DA64-4AB2-9067-92DD94E84573}"/>
    <cellStyle name="Normal 7 4 7 3 3" xfId="2838" xr:uid="{00000000-0005-0000-0000-0000C6080000}"/>
    <cellStyle name="Normal 7 4 7 3 3 2" xfId="6053" xr:uid="{8DE4C71E-332A-403D-A415-A81138DD4354}"/>
    <cellStyle name="Normal 7 4 7 3 3 2 2" xfId="26053" xr:uid="{D388C9E6-6518-457A-8D14-B941CACB46EC}"/>
    <cellStyle name="Normal 7 4 7 3 3 2 3" xfId="15507" xr:uid="{E0B7F2D8-A1B1-452C-A864-AEFFD9A3EB8E}"/>
    <cellStyle name="Normal 7 4 7 3 3 3" xfId="7960" xr:uid="{BBE9A254-9019-4A38-B50A-12B081FC8543}"/>
    <cellStyle name="Normal 7 4 7 3 3 3 2" xfId="18340" xr:uid="{7CEA1581-C4CF-43FD-8F79-132B725EA5F5}"/>
    <cellStyle name="Normal 7 4 7 3 3 4" xfId="10793" xr:uid="{03794532-AD69-4E82-B4E9-AF8643F71B54}"/>
    <cellStyle name="Normal 7 4 7 3 3 4 2" xfId="21173" xr:uid="{1B24BDCB-82BC-4609-BCA8-2D409AFBA1C1}"/>
    <cellStyle name="Normal 7 4 7 3 3 5" xfId="23419" xr:uid="{00DB68DD-9B57-4227-8DE6-69BEA69A5BDB}"/>
    <cellStyle name="Normal 7 4 7 3 3 6" xfId="13316" xr:uid="{79771691-01FB-4CD5-A8C5-73D033E20F8D}"/>
    <cellStyle name="Normal 7 4 7 3 4" xfId="4224" xr:uid="{868E8642-FD9A-4C16-A2A9-CB4C8F6EC4D8}"/>
    <cellStyle name="Normal 7 4 7 3 4 2" xfId="8995" xr:uid="{4A114C44-F849-4837-A218-8C4BFC20DB6C}"/>
    <cellStyle name="Normal 7 4 7 3 4 2 2" xfId="29072" xr:uid="{D37E2849-96A6-402D-BF6D-51D76082C881}"/>
    <cellStyle name="Normal 7 4 7 3 4 2 3" xfId="19375" xr:uid="{04B4192F-13C7-40A9-B41F-D9FDD757D52F}"/>
    <cellStyle name="Normal 7 4 7 3 4 3" xfId="11828" xr:uid="{3E2A0BF3-04EF-4A8F-A8FE-C3832F6D8A17}"/>
    <cellStyle name="Normal 7 4 7 3 4 3 2" xfId="22208" xr:uid="{D5CE6415-826C-4C7E-B729-9BC35B831ED8}"/>
    <cellStyle name="Normal 7 4 7 3 4 4" xfId="23216" xr:uid="{15E37647-CD6C-4DA4-BBA4-28A47CCC4BEB}"/>
    <cellStyle name="Normal 7 4 7 3 4 5" xfId="16542" xr:uid="{AD8FF9A8-C77A-44FB-9887-9087FCBC4094}"/>
    <cellStyle name="Normal 7 4 7 3 5" xfId="5467" xr:uid="{8D25D220-2FF2-43BE-BC8F-56B4161337FE}"/>
    <cellStyle name="Normal 7 4 7 3 5 2" xfId="27925" xr:uid="{2BBADF59-D9E5-42CB-B28C-CEA4A398C5D1}"/>
    <cellStyle name="Normal 7 4 7 3 5 3" xfId="14764" xr:uid="{D8A35B42-5228-4B3B-9E71-60B74908A532}"/>
    <cellStyle name="Normal 7 4 7 3 6" xfId="7217" xr:uid="{126128AB-A05E-4E92-A97F-5888BB8AD877}"/>
    <cellStyle name="Normal 7 4 7 3 6 2" xfId="17597" xr:uid="{436869C4-895A-4BA2-967B-234A76F89593}"/>
    <cellStyle name="Normal 7 4 7 3 7" xfId="10050" xr:uid="{2CCB0FF7-08CC-42D7-90B9-D3F0BB1A6436}"/>
    <cellStyle name="Normal 7 4 7 3 7 2" xfId="20430" xr:uid="{CD933EEC-61EC-456A-8E02-A24EDE00DC1D}"/>
    <cellStyle name="Normal 7 4 7 3 8" xfId="24364" xr:uid="{BD47C77D-257C-4527-977A-0E9C6C74B7D7}"/>
    <cellStyle name="Normal 7 4 7 3 9" xfId="12797" xr:uid="{9A8FCB18-907D-4ABD-B53A-8AE5A6F7F03E}"/>
    <cellStyle name="Normal 7 4 7 4" xfId="1451" xr:uid="{00000000-0005-0000-0000-000082070000}"/>
    <cellStyle name="Normal 7 4 7 4 2" xfId="4597" xr:uid="{FB99FE3F-BCFD-4770-AC9D-0E013FACC6CA}"/>
    <cellStyle name="Normal 7 4 7 4 2 2" xfId="9368" xr:uid="{0289CCA7-D936-43D2-BC28-CC7ED5349085}"/>
    <cellStyle name="Normal 7 4 7 4 2 2 2" xfId="29338" xr:uid="{D4D4E986-8887-481B-82EF-15450503BCC6}"/>
    <cellStyle name="Normal 7 4 7 4 2 2 3" xfId="19748" xr:uid="{13D5F93D-EBD5-4BFA-8470-D17F42C52125}"/>
    <cellStyle name="Normal 7 4 7 4 2 3" xfId="12201" xr:uid="{02996C38-3969-42E9-BBB1-7FF44A0DEB9F}"/>
    <cellStyle name="Normal 7 4 7 4 2 3 2" xfId="22581" xr:uid="{E90656C2-4548-4684-A2EA-CCE35561E46B}"/>
    <cellStyle name="Normal 7 4 7 4 2 4" xfId="25706" xr:uid="{A431ED13-DEE9-4D05-BFBD-82AE9B4033C6}"/>
    <cellStyle name="Normal 7 4 7 4 2 5" xfId="16915" xr:uid="{DDF9C28C-4DC4-4803-85E5-CD40F5201F86}"/>
    <cellStyle name="Normal 7 4 7 4 3" xfId="5468" xr:uid="{FCC12BAB-EB74-49EA-92F5-4DD47FAEF40D}"/>
    <cellStyle name="Normal 7 4 7 4 3 2" xfId="27195" xr:uid="{005C267B-13B8-4241-9E1F-9D6D0C8A2373}"/>
    <cellStyle name="Normal 7 4 7 4 3 3" xfId="14765" xr:uid="{F961C8CD-6951-4227-9997-B8ED73975A66}"/>
    <cellStyle name="Normal 7 4 7 4 4" xfId="7218" xr:uid="{78F1A636-2A49-46B5-B168-6DA0297DA514}"/>
    <cellStyle name="Normal 7 4 7 4 4 2" xfId="17598" xr:uid="{A0C1DAC9-3967-4DE6-A4E0-BC2933ECC7B0}"/>
    <cellStyle name="Normal 7 4 7 4 5" xfId="10051" xr:uid="{247CB7BF-F3AB-4FAB-8849-615BBF88BFE3}"/>
    <cellStyle name="Normal 7 4 7 4 5 2" xfId="20431" xr:uid="{433360EF-24F2-44FE-B491-00832D4F3C4C}"/>
    <cellStyle name="Normal 7 4 7 4 6" xfId="23941" xr:uid="{4B8E3C43-E3F8-45A4-B209-D344009322F9}"/>
    <cellStyle name="Normal 7 4 7 4 7" xfId="14068" xr:uid="{D6F7031A-BBD4-41CE-8452-F3D01734CF83}"/>
    <cellStyle name="Normal 7 4 7 5" xfId="2997" xr:uid="{00000000-0005-0000-0000-0000C8080000}"/>
    <cellStyle name="Normal 7 4 7 5 2" xfId="6146" xr:uid="{6BCE8B4A-9675-40C0-A2D5-6294386B68E9}"/>
    <cellStyle name="Normal 7 4 7 5 2 2" xfId="25620" xr:uid="{00D2962E-FF70-4896-8991-B69B1A34BC5D}"/>
    <cellStyle name="Normal 7 4 7 5 2 3" xfId="28712" xr:uid="{1A2B71F5-5B9A-42F3-9242-0C02BE2F4E8E}"/>
    <cellStyle name="Normal 7 4 7 5 2 4" xfId="15624" xr:uid="{2979D8AD-8A6A-430C-8D78-829E0661FEAF}"/>
    <cellStyle name="Normal 7 4 7 5 3" xfId="8077" xr:uid="{C3649476-9B69-458C-A42E-9F7BADBA0F44}"/>
    <cellStyle name="Normal 7 4 7 5 3 2" xfId="28770" xr:uid="{1FA1714F-F91C-4808-A63D-01DAD61C1825}"/>
    <cellStyle name="Normal 7 4 7 5 3 3" xfId="18457" xr:uid="{150810D6-BA47-481C-BE74-1A7170BE9834}"/>
    <cellStyle name="Normal 7 4 7 5 4" xfId="10910" xr:uid="{76AF9BC8-791B-41D3-8DDC-70BADCC74451}"/>
    <cellStyle name="Normal 7 4 7 5 4 2" xfId="21290" xr:uid="{464574B5-8425-4615-97A5-7E829E354DC4}"/>
    <cellStyle name="Normal 7 4 7 5 5" xfId="23236" xr:uid="{E90100EE-4289-4EA3-A0A4-25E461D2A1AE}"/>
    <cellStyle name="Normal 7 4 7 5 6" xfId="13495" xr:uid="{369EE70D-046F-4304-922A-298A8F178DE4}"/>
    <cellStyle name="Normal 7 4 7 6" xfId="2509" xr:uid="{00000000-0005-0000-0000-0000C9080000}"/>
    <cellStyle name="Normal 7 4 7 6 2" xfId="5788" xr:uid="{3282F4A4-00CD-4F19-9E65-F7B74C6C665F}"/>
    <cellStyle name="Normal 7 4 7 6 2 2" xfId="26982" xr:uid="{66B53AA0-BEFE-4749-A86C-02568B55DDB5}"/>
    <cellStyle name="Normal 7 4 7 6 2 3" xfId="15180" xr:uid="{55CD1FC0-6CF1-4FB1-83EE-30066C9FC681}"/>
    <cellStyle name="Normal 7 4 7 6 3" xfId="7633" xr:uid="{5D6AE3A2-45AE-49DD-BB38-14E2B4134932}"/>
    <cellStyle name="Normal 7 4 7 6 3 2" xfId="18013" xr:uid="{88E4946E-65D9-4531-AB80-D4140E7F23CD}"/>
    <cellStyle name="Normal 7 4 7 6 4" xfId="10466" xr:uid="{24758081-1C61-4D2A-94E1-4C6478F91DAC}"/>
    <cellStyle name="Normal 7 4 7 6 4 2" xfId="20846" xr:uid="{B09CA23A-6034-47FF-992D-9130CACE3CFB}"/>
    <cellStyle name="Normal 7 4 7 6 5" xfId="22836" xr:uid="{F640ABDA-F9FF-4991-9312-581AA991DA9E}"/>
    <cellStyle name="Normal 7 4 7 6 6" xfId="12896" xr:uid="{5B8820CC-2D2B-48FD-9836-B40397742CA8}"/>
    <cellStyle name="Normal 7 4 7 7" xfId="2264" xr:uid="{00000000-0005-0000-0000-0000BD080000}"/>
    <cellStyle name="Normal 7 4 7 7 2" xfId="7390" xr:uid="{E74BE3B4-261E-444B-A27C-4F00352E7831}"/>
    <cellStyle name="Normal 7 4 7 7 2 2" xfId="17770" xr:uid="{6CEFC5A1-6090-4C2C-B75A-8C0909309771}"/>
    <cellStyle name="Normal 7 4 7 7 3" xfId="10223" xr:uid="{65CE8179-84B8-4688-8184-4749C187FB18}"/>
    <cellStyle name="Normal 7 4 7 7 3 2" xfId="20603" xr:uid="{DF899853-DDB0-4671-B968-05FF263CF7A4}"/>
    <cellStyle name="Normal 7 4 7 7 4" xfId="24888" xr:uid="{47D07235-046B-4F6B-81B0-576B8D303214}"/>
    <cellStyle name="Normal 7 4 7 7 5" xfId="14937" xr:uid="{87694CAD-8FC6-450E-952E-6ED1E3EC09BD}"/>
    <cellStyle name="Normal 7 4 7 8" xfId="4074" xr:uid="{70E150A0-3A47-4E60-B8FA-194FFB563C3E}"/>
    <cellStyle name="Normal 7 4 7 8 2" xfId="8853" xr:uid="{5DF1E159-61F3-4D49-AA29-426995D42922}"/>
    <cellStyle name="Normal 7 4 7 8 2 2" xfId="19233" xr:uid="{5A6D3A2F-AFA5-4626-99E0-6FE492875E7B}"/>
    <cellStyle name="Normal 7 4 7 8 3" xfId="11686" xr:uid="{DBB786BC-AF1E-4169-916E-BD0BE84ED065}"/>
    <cellStyle name="Normal 7 4 7 8 3 2" xfId="22066" xr:uid="{9A3746EF-A789-4423-AE61-8B8F3818B0B2}"/>
    <cellStyle name="Normal 7 4 7 8 4" xfId="16400" xr:uid="{085B9D30-FF63-40A6-AD5F-27858B14E95D}"/>
    <cellStyle name="Normal 7 4 7 9" xfId="5464" xr:uid="{9299171B-9C8B-4B60-AB4A-96F4C3795E5F}"/>
    <cellStyle name="Normal 7 4 7 9 2" xfId="14761" xr:uid="{A42887CF-1C94-4F1E-9F18-7545BC723F24}"/>
    <cellStyle name="Normal 7 4 8" xfId="1452" xr:uid="{00000000-0005-0000-0000-000083070000}"/>
    <cellStyle name="Normal 7 4 8 10" xfId="10052" xr:uid="{EF1712B9-C7CB-4AE8-AF0F-EEFD4CA74A28}"/>
    <cellStyle name="Normal 7 4 8 10 2" xfId="20432" xr:uid="{3C6DBDF1-9C3E-4E2D-8524-E76C6490384E}"/>
    <cellStyle name="Normal 7 4 8 11" xfId="23572" xr:uid="{43D06133-5809-4FC6-8DC4-450E476CEC4E}"/>
    <cellStyle name="Normal 7 4 8 12" xfId="12640" xr:uid="{6961CC9C-F0C5-4FCB-B4DB-A0EB2B36D790}"/>
    <cellStyle name="Normal 7 4 8 2" xfId="1453" xr:uid="{00000000-0005-0000-0000-000084070000}"/>
    <cellStyle name="Normal 7 4 8 2 2" xfId="1454" xr:uid="{00000000-0005-0000-0000-000085070000}"/>
    <cellStyle name="Normal 7 4 8 2 2 2" xfId="5471" xr:uid="{3636D283-D47D-4334-9F84-556F35350CD4}"/>
    <cellStyle name="Normal 7 4 8 2 2 2 2" xfId="22856" xr:uid="{001F5703-3C79-4AFC-97A0-E655D62F5145}"/>
    <cellStyle name="Normal 7 4 8 2 2 2 3" xfId="26530" xr:uid="{7B3488E1-EC29-470F-8BCA-EE71F9B0E4F4}"/>
    <cellStyle name="Normal 7 4 8 2 2 2 4" xfId="14768" xr:uid="{0E4F747D-C5F0-4A33-9086-928DFCEC4AE7}"/>
    <cellStyle name="Normal 7 4 8 2 2 3" xfId="7221" xr:uid="{114E8657-7A27-4839-9190-62CF8DE676B8}"/>
    <cellStyle name="Normal 7 4 8 2 2 3 2" xfId="27672" xr:uid="{CDF11442-3C64-4690-8B34-D1E2879987F5}"/>
    <cellStyle name="Normal 7 4 8 2 2 3 3" xfId="27223" xr:uid="{00A3FBD5-8822-4EE3-BB33-4BB4B90B7BFE}"/>
    <cellStyle name="Normal 7 4 8 2 2 3 4" xfId="17601" xr:uid="{64BCE88B-475D-4F81-BBBF-81734BD592D1}"/>
    <cellStyle name="Normal 7 4 8 2 2 4" xfId="10054" xr:uid="{F90B0E8E-6484-4357-8D7A-CF9A58E95B54}"/>
    <cellStyle name="Normal 7 4 8 2 2 4 2" xfId="29461" xr:uid="{1DD9C4E6-F108-4FE3-B158-0F11A48A747D}"/>
    <cellStyle name="Normal 7 4 8 2 2 4 3" xfId="20434" xr:uid="{B151CD92-979C-4289-BA81-31E625EE1FB0}"/>
    <cellStyle name="Normal 7 4 8 2 2 5" xfId="22982" xr:uid="{DC1D515C-8D40-4010-B201-28E36CD742B8}"/>
    <cellStyle name="Normal 7 4 8 2 2 6" xfId="14069" xr:uid="{6269B15C-ED57-4E8D-9118-1C43CE8D3032}"/>
    <cellStyle name="Normal 7 4 8 2 3" xfId="2839" xr:uid="{00000000-0005-0000-0000-0000CD080000}"/>
    <cellStyle name="Normal 7 4 8 2 3 2" xfId="6054" xr:uid="{533E40A1-DF87-4FA6-AE2C-A2B63E3428C2}"/>
    <cellStyle name="Normal 7 4 8 2 3 2 2" xfId="27975" xr:uid="{B6DBF4DC-96B9-4B03-8C95-8AEF8EB0838E}"/>
    <cellStyle name="Normal 7 4 8 2 3 2 3" xfId="15508" xr:uid="{43E36D2B-2CE5-46AC-A934-BEF148DDBB44}"/>
    <cellStyle name="Normal 7 4 8 2 3 3" xfId="7961" xr:uid="{04A2E131-B306-4793-8B45-EB3B6D12F2D2}"/>
    <cellStyle name="Normal 7 4 8 2 3 3 2" xfId="18341" xr:uid="{0291A93E-8044-4E13-8231-4795AD85073F}"/>
    <cellStyle name="Normal 7 4 8 2 3 4" xfId="10794" xr:uid="{CCBF599F-2B4A-4F20-82CB-CACDF3B1F18F}"/>
    <cellStyle name="Normal 7 4 8 2 3 4 2" xfId="21174" xr:uid="{9E42111E-D727-414C-BB03-DCEC354A0271}"/>
    <cellStyle name="Normal 7 4 8 2 3 5" xfId="25544" xr:uid="{5B2D9023-73DA-4C07-93E9-9A05B412FA11}"/>
    <cellStyle name="Normal 7 4 8 2 3 6" xfId="13318" xr:uid="{372EB46D-FBCB-4920-A543-58B0CE78C24C}"/>
    <cellStyle name="Normal 7 4 8 2 4" xfId="4225" xr:uid="{8E084ECD-D9A3-44A4-A982-75C1FF528684}"/>
    <cellStyle name="Normal 7 4 8 2 4 2" xfId="8996" xr:uid="{079480DA-C2A6-4B8B-BD2D-0CE02AB0AE0C}"/>
    <cellStyle name="Normal 7 4 8 2 4 2 2" xfId="29073" xr:uid="{6DB4ED39-4019-42DC-B1AD-57FF195097E3}"/>
    <cellStyle name="Normal 7 4 8 2 4 2 3" xfId="19376" xr:uid="{C6F3931D-3785-40C9-9691-4E0B7196FB77}"/>
    <cellStyle name="Normal 7 4 8 2 4 3" xfId="11829" xr:uid="{CDA35758-37F4-4F93-AA7D-79E55E812167}"/>
    <cellStyle name="Normal 7 4 8 2 4 3 2" xfId="22209" xr:uid="{11D3B409-E9D6-41C2-A7CE-B4EEEF93B14D}"/>
    <cellStyle name="Normal 7 4 8 2 4 4" xfId="24111" xr:uid="{0B9D6056-DDE6-48B5-BA68-07BA3D8C25C7}"/>
    <cellStyle name="Normal 7 4 8 2 4 5" xfId="16543" xr:uid="{93347217-0AD9-43A3-A432-8A0B4AB0976F}"/>
    <cellStyle name="Normal 7 4 8 2 5" xfId="5470" xr:uid="{D16A82EB-F898-4D42-B341-781736254535}"/>
    <cellStyle name="Normal 7 4 8 2 5 2" xfId="28590" xr:uid="{07B1A7FE-5DA6-4522-B8AB-1D6656A4C352}"/>
    <cellStyle name="Normal 7 4 8 2 5 3" xfId="14767" xr:uid="{EF28EBA3-8C92-4F02-A28C-B91C1791E825}"/>
    <cellStyle name="Normal 7 4 8 2 6" xfId="7220" xr:uid="{F82626F9-B023-4DD5-99F4-C3233264730A}"/>
    <cellStyle name="Normal 7 4 8 2 6 2" xfId="17600" xr:uid="{65417845-AEB1-42BC-9F5C-EC07F3813DF3}"/>
    <cellStyle name="Normal 7 4 8 2 7" xfId="10053" xr:uid="{E3A0AD72-330F-4E16-9251-6FF44E174797}"/>
    <cellStyle name="Normal 7 4 8 2 7 2" xfId="20433" xr:uid="{92058508-752E-41BD-A1E3-6A7ECF2FF9AE}"/>
    <cellStyle name="Normal 7 4 8 2 8" xfId="23181" xr:uid="{D1A9F8F7-5B3D-47D5-9AB4-485129EF5884}"/>
    <cellStyle name="Normal 7 4 8 2 9" xfId="12798" xr:uid="{E5314721-3A8C-4084-92F5-27E37DA35265}"/>
    <cellStyle name="Normal 7 4 8 3" xfId="1455" xr:uid="{00000000-0005-0000-0000-000086070000}"/>
    <cellStyle name="Normal 7 4 8 3 2" xfId="4598" xr:uid="{0552F609-7B1B-4E64-BC29-4822327C096B}"/>
    <cellStyle name="Normal 7 4 8 3 2 2" xfId="9369" xr:uid="{EFB8727F-0BF3-4E35-A6CA-126317C3646D}"/>
    <cellStyle name="Normal 7 4 8 3 2 2 2" xfId="29339" xr:uid="{4FD2DF76-9645-465E-9B70-515351FB064B}"/>
    <cellStyle name="Normal 7 4 8 3 2 2 3" xfId="19749" xr:uid="{D0EAD18A-C677-44DB-BB26-6E71FE56911A}"/>
    <cellStyle name="Normal 7 4 8 3 2 3" xfId="12202" xr:uid="{41AA11EC-67D3-42D5-857C-D96D3CF6C217}"/>
    <cellStyle name="Normal 7 4 8 3 2 3 2" xfId="22582" xr:uid="{B914BBE6-A71D-4D37-848C-FD9C5600B136}"/>
    <cellStyle name="Normal 7 4 8 3 2 4" xfId="24048" xr:uid="{BC81B891-0337-4B68-A938-824B9F85EF89}"/>
    <cellStyle name="Normal 7 4 8 3 2 5" xfId="16916" xr:uid="{45508FF6-ADAC-476C-999C-574F428865E5}"/>
    <cellStyle name="Normal 7 4 8 3 3" xfId="5472" xr:uid="{9EB788E9-C458-4241-97E0-0A5708A4F013}"/>
    <cellStyle name="Normal 7 4 8 3 3 2" xfId="26872" xr:uid="{5864A27F-D222-4694-889D-07BC791B4827}"/>
    <cellStyle name="Normal 7 4 8 3 3 3" xfId="27752" xr:uid="{970D654A-3A39-468E-9FF8-6EEF5B872978}"/>
    <cellStyle name="Normal 7 4 8 3 3 4" xfId="14769" xr:uid="{D6471D8E-B8AD-4F07-A492-B59D7BA115C2}"/>
    <cellStyle name="Normal 7 4 8 3 4" xfId="7222" xr:uid="{CFB8BE2B-B057-4463-9007-F5A746AEEFA8}"/>
    <cellStyle name="Normal 7 4 8 3 4 2" xfId="27447" xr:uid="{2C111934-A6EB-4C1C-9E28-2B305E91DA34}"/>
    <cellStyle name="Normal 7 4 8 3 4 3" xfId="26541" xr:uid="{BA28009A-4CCE-42DC-847A-665A79744884}"/>
    <cellStyle name="Normal 7 4 8 3 4 4" xfId="17602" xr:uid="{7553F6F9-5D53-48F7-AEB8-ECD0645E5423}"/>
    <cellStyle name="Normal 7 4 8 3 5" xfId="10055" xr:uid="{53D5B659-CC9A-4282-AFB6-6FC4A325B9AF}"/>
    <cellStyle name="Normal 7 4 8 3 5 2" xfId="29462" xr:uid="{ED9AC750-B820-45ED-9DBD-C803097122AA}"/>
    <cellStyle name="Normal 7 4 8 3 5 3" xfId="20435" xr:uid="{199DA9D9-5D95-4BAD-B915-2F7DEE3B0A69}"/>
    <cellStyle name="Normal 7 4 8 3 6" xfId="24085" xr:uid="{C42B40C5-0926-44A6-864E-A770011B03A1}"/>
    <cellStyle name="Normal 7 4 8 3 7" xfId="14070" xr:uid="{2387A4F3-8807-408B-8776-012E16C10264}"/>
    <cellStyle name="Normal 7 4 8 4" xfId="1456" xr:uid="{00000000-0005-0000-0000-000087070000}"/>
    <cellStyle name="Normal 7 4 8 4 2" xfId="5473" xr:uid="{958CCFC7-A3AA-4E91-A046-F3DE252E7A43}"/>
    <cellStyle name="Normal 7 4 8 4 2 2" xfId="22868" xr:uid="{26AC1B0C-17C8-4C3C-9674-A1DBA9D4E53F}"/>
    <cellStyle name="Normal 7 4 8 4 2 3" xfId="28394" xr:uid="{4B196243-582F-478C-AA12-1B90DF8A5532}"/>
    <cellStyle name="Normal 7 4 8 4 2 4" xfId="14770" xr:uid="{078F1B5B-9148-46E4-A2CF-592D9DA8B159}"/>
    <cellStyle name="Normal 7 4 8 4 3" xfId="7223" xr:uid="{DFEAD6C0-7EC2-498F-B1CF-0095E0E59A1D}"/>
    <cellStyle name="Normal 7 4 8 4 3 2" xfId="27715" xr:uid="{DD897E5F-461E-405A-A6B7-D6F62706497F}"/>
    <cellStyle name="Normal 7 4 8 4 3 3" xfId="17603" xr:uid="{73799A35-854B-47AA-BF6B-D745F5F9AE43}"/>
    <cellStyle name="Normal 7 4 8 4 4" xfId="10056" xr:uid="{274713DF-9C4F-4F39-B0C6-CC78A3E62918}"/>
    <cellStyle name="Normal 7 4 8 4 4 2" xfId="20436" xr:uid="{3C396B5E-E960-4686-A80A-8B1A6FA7ECDA}"/>
    <cellStyle name="Normal 7 4 8 4 5" xfId="25225" xr:uid="{CA4E3F5D-FCCF-4226-B39A-0FBDEB279BA7}"/>
    <cellStyle name="Normal 7 4 8 4 6" xfId="13496" xr:uid="{4E555D96-9475-4A85-A500-2A06EECEF281}"/>
    <cellStyle name="Normal 7 4 8 5" xfId="2569" xr:uid="{00000000-0005-0000-0000-0000D0080000}"/>
    <cellStyle name="Normal 7 4 8 5 2" xfId="5837" xr:uid="{0B4A4FB7-E628-4771-9D78-2BE2F5A0CC9A}"/>
    <cellStyle name="Normal 7 4 8 5 2 2" xfId="27444" xr:uid="{1CBA59C3-48A6-4C5B-9198-9C49E59DEBC6}"/>
    <cellStyle name="Normal 7 4 8 5 2 3" xfId="15240" xr:uid="{84425239-7B88-447E-A96A-BA3BA78301FC}"/>
    <cellStyle name="Normal 7 4 8 5 3" xfId="7693" xr:uid="{FF7E3AB0-9D5B-4C6B-AAA9-013CDB84EC1F}"/>
    <cellStyle name="Normal 7 4 8 5 3 2" xfId="18073" xr:uid="{AAB89A67-DE61-47AA-A2A6-73C10586305C}"/>
    <cellStyle name="Normal 7 4 8 5 4" xfId="10526" xr:uid="{F7532814-E583-40F2-A2FF-CBD1218C2FF6}"/>
    <cellStyle name="Normal 7 4 8 5 4 2" xfId="20906" xr:uid="{84ADA1D1-FA62-44CA-B030-636B308291F0}"/>
    <cellStyle name="Normal 7 4 8 5 5" xfId="23702" xr:uid="{4027B57F-1CD2-4D4D-A090-33B6A7F2C613}"/>
    <cellStyle name="Normal 7 4 8 5 6" xfId="12956" xr:uid="{268865C0-322C-4EE8-BE9D-00E2CBABDD0C}"/>
    <cellStyle name="Normal 7 4 8 6" xfId="2407" xr:uid="{00000000-0005-0000-0000-0000CA080000}"/>
    <cellStyle name="Normal 7 4 8 6 2" xfId="7533" xr:uid="{A7B3FD74-6C53-412E-86D9-EF8903CBBE17}"/>
    <cellStyle name="Normal 7 4 8 6 2 2" xfId="26367" xr:uid="{39E3F7FF-2F09-4F7F-A9AD-B4DB0A684011}"/>
    <cellStyle name="Normal 7 4 8 6 2 3" xfId="17913" xr:uid="{B1256805-C7C5-4C0B-BA11-9A8F4E51285D}"/>
    <cellStyle name="Normal 7 4 8 6 3" xfId="10366" xr:uid="{357387AB-895E-4C97-BA1B-D5593175AC1E}"/>
    <cellStyle name="Normal 7 4 8 6 3 2" xfId="20746" xr:uid="{7921721A-A43F-41A0-8E28-79734A2F6035}"/>
    <cellStyle name="Normal 7 4 8 6 4" xfId="23365" xr:uid="{6FA3567B-2144-49ED-90E4-FC728EDA7B23}"/>
    <cellStyle name="Normal 7 4 8 6 5" xfId="15080" xr:uid="{5E7F0B08-7B2C-46AF-B59F-7D7551AA5123}"/>
    <cellStyle name="Normal 7 4 8 7" xfId="4075" xr:uid="{0960D526-1A98-4C15-8071-4F9A5745CC87}"/>
    <cellStyle name="Normal 7 4 8 7 2" xfId="8854" xr:uid="{DE5A15D0-8DC0-4101-8A38-F8E39D609947}"/>
    <cellStyle name="Normal 7 4 8 7 2 2" xfId="19234" xr:uid="{A8B73B77-4E88-4475-9F15-A36B45F1D723}"/>
    <cellStyle name="Normal 7 4 8 7 3" xfId="11687" xr:uid="{638EF884-A8AF-4064-ABC9-C467478312EA}"/>
    <cellStyle name="Normal 7 4 8 7 3 2" xfId="22067" xr:uid="{0B07804D-300E-47CC-89C7-F11AD7EAE2D8}"/>
    <cellStyle name="Normal 7 4 8 7 4" xfId="26795" xr:uid="{D442B26F-BA01-4D34-AAF2-C52342F27401}"/>
    <cellStyle name="Normal 7 4 8 7 5" xfId="16401" xr:uid="{2E4142AA-993D-483A-8966-B1CE97751566}"/>
    <cellStyle name="Normal 7 4 8 8" xfId="5469" xr:uid="{684AF55B-A0B4-4691-A806-7BC4B2CAB0C4}"/>
    <cellStyle name="Normal 7 4 8 8 2" xfId="14766" xr:uid="{56AB07C7-698B-401C-BD1B-D480F5B5CC29}"/>
    <cellStyle name="Normal 7 4 8 9" xfId="7219" xr:uid="{0F50CFEF-AF0B-45D4-9190-0FE1F1CDA087}"/>
    <cellStyle name="Normal 7 4 8 9 2" xfId="17599" xr:uid="{4BA2EB9D-922F-4E67-9D93-6F9A42F6CA96}"/>
    <cellStyle name="Normal 7 4 9" xfId="1457" xr:uid="{00000000-0005-0000-0000-000088070000}"/>
    <cellStyle name="Normal 7 4 9 10" xfId="25205" xr:uid="{7241CE05-D77C-43DB-A46C-C1B42A29B8E7}"/>
    <cellStyle name="Normal 7 4 9 11" xfId="12641" xr:uid="{3348A1C7-23FF-4553-B2D0-CAA7C2FEE860}"/>
    <cellStyle name="Normal 7 4 9 2" xfId="1458" xr:uid="{00000000-0005-0000-0000-000089070000}"/>
    <cellStyle name="Normal 7 4 9 2 2" xfId="3481" xr:uid="{00000000-0005-0000-0000-0000D3080000}"/>
    <cellStyle name="Normal 7 4 9 2 2 2" xfId="6535" xr:uid="{BA36B20E-5840-4A1D-B488-DFCC8F41A966}"/>
    <cellStyle name="Normal 7 4 9 2 2 2 2" xfId="28440" xr:uid="{D6EC271F-1033-42EC-BCC4-C111AA9739D7}"/>
    <cellStyle name="Normal 7 4 9 2 2 2 3" xfId="26052" xr:uid="{D6AEC97E-0F0C-4673-98BE-D6D52C7F62A4}"/>
    <cellStyle name="Normal 7 4 9 2 2 2 4" xfId="16106" xr:uid="{8BF22692-E9F8-494C-9A6B-4241FC5D6979}"/>
    <cellStyle name="Normal 7 4 9 2 2 3" xfId="8559" xr:uid="{059B61F9-92CF-4CE2-8726-6E51F0F784E1}"/>
    <cellStyle name="Normal 7 4 9 2 2 3 2" xfId="28947" xr:uid="{0A996F82-AA77-4746-9D04-6C2DA4C2F325}"/>
    <cellStyle name="Normal 7 4 9 2 2 3 3" xfId="18939" xr:uid="{F05DFFB1-DF31-43BE-A1DE-0DD45D4E96CB}"/>
    <cellStyle name="Normal 7 4 9 2 2 4" xfId="11392" xr:uid="{9F19B492-0FA2-48FF-A20C-B3E232687F08}"/>
    <cellStyle name="Normal 7 4 9 2 2 4 2" xfId="21772" xr:uid="{C34E92A8-B2C0-4916-ACDC-E064A3D90D7D}"/>
    <cellStyle name="Normal 7 4 9 2 2 5" xfId="24232" xr:uid="{409C5A68-292E-455E-8879-B09DBDC74F9A}"/>
    <cellStyle name="Normal 7 4 9 2 2 6" xfId="14071" xr:uid="{2C07340D-D89B-493A-AD4B-3B07D3EB92A4}"/>
    <cellStyle name="Normal 7 4 9 2 3" xfId="4226" xr:uid="{596C2C39-C518-4720-A6D0-F9BE8BDE57CA}"/>
    <cellStyle name="Normal 7 4 9 2 3 2" xfId="8997" xr:uid="{D3CFC366-2233-4F6C-B642-ED89E0F0C967}"/>
    <cellStyle name="Normal 7 4 9 2 3 2 2" xfId="29074" xr:uid="{FD2DA22B-237A-45D1-842A-050C7C47708B}"/>
    <cellStyle name="Normal 7 4 9 2 3 2 3" xfId="19377" xr:uid="{281CFFE6-2F57-4FCE-9539-7A33A062615C}"/>
    <cellStyle name="Normal 7 4 9 2 3 3" xfId="11830" xr:uid="{8EEFBD95-578D-419A-8ED8-F67E64F7B848}"/>
    <cellStyle name="Normal 7 4 9 2 3 3 2" xfId="22210" xr:uid="{81B9662E-3C24-4D48-AE45-898BC0B0A91D}"/>
    <cellStyle name="Normal 7 4 9 2 3 4" xfId="24768" xr:uid="{9204D11A-797E-4CDB-96F3-EFA40F92FDCE}"/>
    <cellStyle name="Normal 7 4 9 2 3 5" xfId="16544" xr:uid="{92792AC9-0339-4CFE-B08D-FC8D8DA12481}"/>
    <cellStyle name="Normal 7 4 9 2 4" xfId="5475" xr:uid="{F7D4DD52-F08A-491D-81DB-28C7127D001F}"/>
    <cellStyle name="Normal 7 4 9 2 4 2" xfId="27601" xr:uid="{1EC68115-1AF4-449C-A038-4F9044C92822}"/>
    <cellStyle name="Normal 7 4 9 2 4 3" xfId="27805" xr:uid="{F0339573-60E5-4002-918F-93569A80834E}"/>
    <cellStyle name="Normal 7 4 9 2 4 4" xfId="14772" xr:uid="{F5BBF738-CA06-4029-8192-1C40D3FEF50A}"/>
    <cellStyle name="Normal 7 4 9 2 5" xfId="7225" xr:uid="{AAC930F3-8E13-4B24-B773-D88136900BCE}"/>
    <cellStyle name="Normal 7 4 9 2 5 2" xfId="27799" xr:uid="{7161DC4A-CA9F-45BF-965B-4BAAF68A711F}"/>
    <cellStyle name="Normal 7 4 9 2 5 3" xfId="17605" xr:uid="{050BF83E-08D8-4B51-A14B-822887668489}"/>
    <cellStyle name="Normal 7 4 9 2 6" xfId="10058" xr:uid="{A1AB6BF3-ACFE-4CA6-8113-69FA37E93CDF}"/>
    <cellStyle name="Normal 7 4 9 2 6 2" xfId="20438" xr:uid="{6C7DEB65-E8D2-485F-988E-80A6D5DAE483}"/>
    <cellStyle name="Normal 7 4 9 2 7" xfId="23448" xr:uid="{ECB327FF-942C-49BB-B733-2341E1DAA505}"/>
    <cellStyle name="Normal 7 4 9 2 8" xfId="12799" xr:uid="{25890BCF-C627-49BF-A851-B35582533F92}"/>
    <cellStyle name="Normal 7 4 9 3" xfId="1459" xr:uid="{00000000-0005-0000-0000-00008A070000}"/>
    <cellStyle name="Normal 7 4 9 3 2" xfId="5476" xr:uid="{34FC27ED-9267-4FE6-804B-4B6B659DACF4}"/>
    <cellStyle name="Normal 7 4 9 3 2 2" xfId="25513" xr:uid="{ECBF6AE4-3B42-442A-B397-A47093BAA862}"/>
    <cellStyle name="Normal 7 4 9 3 2 3" xfId="28638" xr:uid="{FBE8799A-8110-4913-BBAD-AC016AF95620}"/>
    <cellStyle name="Normal 7 4 9 3 2 4" xfId="14773" xr:uid="{93071C95-B1DC-490F-994E-C804B09ED584}"/>
    <cellStyle name="Normal 7 4 9 3 3" xfId="7226" xr:uid="{CD11F4D1-4581-4F93-A457-798636273C9F}"/>
    <cellStyle name="Normal 7 4 9 3 3 2" xfId="27157" xr:uid="{3E22AF7B-8B3D-4F56-8ADD-62DB11A0E0EF}"/>
    <cellStyle name="Normal 7 4 9 3 3 3" xfId="25830" xr:uid="{951EB23D-D78B-46E0-8017-A74A3458DCA0}"/>
    <cellStyle name="Normal 7 4 9 3 3 4" xfId="17606" xr:uid="{50F913BF-F798-4DD0-AEBA-A8B491D17827}"/>
    <cellStyle name="Normal 7 4 9 3 4" xfId="10059" xr:uid="{AFDD6B66-0556-4939-B25D-3B996FBB9A2C}"/>
    <cellStyle name="Normal 7 4 9 3 4 2" xfId="26573" xr:uid="{4027B8DC-26EC-4C8C-A66F-E12FF5141C14}"/>
    <cellStyle name="Normal 7 4 9 3 4 3" xfId="29463" xr:uid="{CEAFC507-E9CD-4663-AF1E-05BEE35F8A93}"/>
    <cellStyle name="Normal 7 4 9 3 4 4" xfId="20439" xr:uid="{2EE181E1-A004-444C-9B6F-F734AC31831E}"/>
    <cellStyle name="Normal 7 4 9 3 5" xfId="23139" xr:uid="{2AF327B9-2D1D-40BF-9B1A-2480DE36D783}"/>
    <cellStyle name="Normal 7 4 9 3 6" xfId="27907" xr:uid="{2B94D36C-826D-4C6A-8ACC-DD1229001485}"/>
    <cellStyle name="Normal 7 4 9 3 7" xfId="13497" xr:uid="{AA8FEBD0-D55B-46DB-9349-45F5D78FB400}"/>
    <cellStyle name="Normal 7 4 9 4" xfId="2840" xr:uid="{00000000-0005-0000-0000-0000D5080000}"/>
    <cellStyle name="Normal 7 4 9 4 2" xfId="6055" xr:uid="{CA35AE32-8A49-4A1D-91F3-DB3B40F122BB}"/>
    <cellStyle name="Normal 7 4 9 4 2 2" xfId="27955" xr:uid="{F560F6A6-140A-400F-87EB-1F4947E73B88}"/>
    <cellStyle name="Normal 7 4 9 4 2 3" xfId="15509" xr:uid="{5CFD9CBC-FC1E-42AA-ABBE-8CCFCE4DE975}"/>
    <cellStyle name="Normal 7 4 9 4 3" xfId="7962" xr:uid="{44734FEC-A5EC-4868-8F46-984BBB606219}"/>
    <cellStyle name="Normal 7 4 9 4 3 2" xfId="18342" xr:uid="{600C4E21-9490-4C71-A5AF-A2F76E03C564}"/>
    <cellStyle name="Normal 7 4 9 4 4" xfId="10795" xr:uid="{3EB39DCA-A7D2-4A88-A314-E1390084789F}"/>
    <cellStyle name="Normal 7 4 9 4 4 2" xfId="21175" xr:uid="{C7E13083-4768-4A29-8D0F-7F432AD845A7}"/>
    <cellStyle name="Normal 7 4 9 4 5" xfId="25357" xr:uid="{0CB459D8-1683-498E-B309-B7437B03D01D}"/>
    <cellStyle name="Normal 7 4 9 4 6" xfId="13319" xr:uid="{0C7D5F92-015A-40C3-8658-AEFA983A7BB8}"/>
    <cellStyle name="Normal 7 4 9 5" xfId="2408" xr:uid="{00000000-0005-0000-0000-0000D1080000}"/>
    <cellStyle name="Normal 7 4 9 5 2" xfId="7534" xr:uid="{EA42B910-957F-406C-BBBC-C6DAF86D86FE}"/>
    <cellStyle name="Normal 7 4 9 5 2 2" xfId="27246" xr:uid="{9FBA0F6A-3E29-4A8F-B6CC-742C60529986}"/>
    <cellStyle name="Normal 7 4 9 5 2 3" xfId="17914" xr:uid="{78DC0D4E-C4F6-49C6-BEB9-F2A5C3EE8159}"/>
    <cellStyle name="Normal 7 4 9 5 3" xfId="10367" xr:uid="{86718D3C-0642-4DCF-BDE5-480BBF1B24B2}"/>
    <cellStyle name="Normal 7 4 9 5 3 2" xfId="20747" xr:uid="{7A76C505-1F7A-4AF0-992A-613760DD97E2}"/>
    <cellStyle name="Normal 7 4 9 5 4" xfId="24927" xr:uid="{A3747C55-5DBC-47EF-BFDD-BB8F9424984E}"/>
    <cellStyle name="Normal 7 4 9 5 5" xfId="15081" xr:uid="{2A282EA6-6DD9-4676-BA80-36F3388B61BC}"/>
    <cellStyle name="Normal 7 4 9 6" xfId="4076" xr:uid="{ECFEC964-18E2-4A55-9DDE-17A187421C86}"/>
    <cellStyle name="Normal 7 4 9 6 2" xfId="8855" xr:uid="{05369801-56D3-4D72-A3C4-13544C799199}"/>
    <cellStyle name="Normal 7 4 9 6 2 2" xfId="28997" xr:uid="{985A2476-8016-48C6-B19B-8E5A095831BA}"/>
    <cellStyle name="Normal 7 4 9 6 2 3" xfId="19235" xr:uid="{64AA5B8D-8160-4A3E-ADD4-0FA6DAA3D899}"/>
    <cellStyle name="Normal 7 4 9 6 3" xfId="11688" xr:uid="{5A407977-0356-48BB-B948-B9E2BF6E857D}"/>
    <cellStyle name="Normal 7 4 9 6 3 2" xfId="22068" xr:uid="{003FE15E-2013-4C8D-86ED-88B751E3DD2C}"/>
    <cellStyle name="Normal 7 4 9 6 4" xfId="28171" xr:uid="{1CCE1AE5-BE80-4AA7-85BF-C9A73A3EA59B}"/>
    <cellStyle name="Normal 7 4 9 6 5" xfId="16402" xr:uid="{1F7BD514-47B8-46FD-A352-A22BFCFA7682}"/>
    <cellStyle name="Normal 7 4 9 7" xfId="5474" xr:uid="{CCEF96D4-FC6A-423C-B1B0-072A0C3E5B8F}"/>
    <cellStyle name="Normal 7 4 9 7 2" xfId="28304" xr:uid="{D50CC486-3BAB-43DF-A9AF-FF380362D7CD}"/>
    <cellStyle name="Normal 7 4 9 7 3" xfId="14771" xr:uid="{2F958CE7-9EE8-42DA-8FA1-7E82351CCECD}"/>
    <cellStyle name="Normal 7 4 9 8" xfId="7224" xr:uid="{C11C0213-DE70-4B4C-910B-94E9A71F0D83}"/>
    <cellStyle name="Normal 7 4 9 8 2" xfId="17604" xr:uid="{EA06E039-073F-4D18-BECB-3A1FE3F10177}"/>
    <cellStyle name="Normal 7 4 9 9" xfId="10057" xr:uid="{BEF1D5CA-EBE5-46A7-A649-AEC3EEFC11C3}"/>
    <cellStyle name="Normal 7 4 9 9 2" xfId="20437" xr:uid="{83FDCABE-BF8A-47D5-829B-2000387E3BAA}"/>
    <cellStyle name="Normal 7 5" xfId="1460" xr:uid="{00000000-0005-0000-0000-00008B070000}"/>
    <cellStyle name="Normal 7 6" xfId="1461" xr:uid="{00000000-0005-0000-0000-00008C070000}"/>
    <cellStyle name="Normal 7 6 10" xfId="1462" xr:uid="{00000000-0005-0000-0000-00008D070000}"/>
    <cellStyle name="Normal 7 6 10 2" xfId="1463" xr:uid="{00000000-0005-0000-0000-00008E070000}"/>
    <cellStyle name="Normal 7 6 10 2 2" xfId="1464" xr:uid="{00000000-0005-0000-0000-00008F070000}"/>
    <cellStyle name="Normal 7 6 10 2 2 2" xfId="23866" xr:uid="{203ECEE9-28AC-4CA7-BFCE-356C379A39D2}"/>
    <cellStyle name="Normal 7 6 10 2 2 3" xfId="25005" xr:uid="{6823BFC9-1FCE-4FD7-B367-57FB0194A201}"/>
    <cellStyle name="Normal 7 6 10 2 3" xfId="1465" xr:uid="{00000000-0005-0000-0000-000090070000}"/>
    <cellStyle name="Normal 7 6 10 2 3 2" xfId="2031" xr:uid="{00000000-0005-0000-0000-000091070000}"/>
    <cellStyle name="Normal 7 6 10 2 3 3" xfId="3766" xr:uid="{00000000-0005-0000-0000-0000F0060000}"/>
    <cellStyle name="Normal 7 6 10 2 3 3 2" xfId="4756" xr:uid="{BE653DD7-1A95-4D05-ACBC-B4D6D2120D32}"/>
    <cellStyle name="Normal 7 6 10 2 3 3 3" xfId="30290" xr:uid="{CB1BD4F2-F63B-4AC6-A611-52768EB82BEB}"/>
    <cellStyle name="Normal 7 6 10 2 3 3 3 2" xfId="31433" xr:uid="{39266993-B013-4166-A920-C26B0A484995}"/>
    <cellStyle name="Normal 7 6 10 2 3 3 4" xfId="31630" xr:uid="{E1F93840-EE29-493B-A5F9-44A29EBD528D}"/>
    <cellStyle name="Normal 7 6 10 2 4" xfId="25603" xr:uid="{1F88F4F4-8E7E-4A10-9831-AB18C3F05F2C}"/>
    <cellStyle name="Normal 7 6 10 3" xfId="1466" xr:uid="{00000000-0005-0000-0000-000092070000}"/>
    <cellStyle name="Normal 7 6 10 4" xfId="2998" xr:uid="{00000000-0005-0000-0000-0000DB080000}"/>
    <cellStyle name="Normal 7 6 10 4 2" xfId="31282" xr:uid="{69027C77-DB7A-41A6-AD44-B417C9A1F73E}"/>
    <cellStyle name="Normal 7 6 10 5" xfId="2151" xr:uid="{00000000-0005-0000-0000-000024030000}"/>
    <cellStyle name="Normal 7 6 10 5 2" xfId="4681" xr:uid="{64225ED7-B81F-4829-937E-4C8F86992647}"/>
    <cellStyle name="Normal 7 6 10 5 3" xfId="30231" xr:uid="{E8A66BD3-D076-4AC4-9CB9-C69A4F84E392}"/>
    <cellStyle name="Normal 7 6 10 5 3 2" xfId="31375" xr:uid="{D1DAB6D5-9CCE-40FC-902D-9DEE317FF735}"/>
    <cellStyle name="Normal 7 6 10 5 4" xfId="31571" xr:uid="{11601000-5713-4821-958F-68BE4ED60597}"/>
    <cellStyle name="Normal 7 6 10 6" xfId="4079" xr:uid="{5A04D94C-6FA8-4354-90B5-CFB60835C8E6}"/>
    <cellStyle name="Normal 7 6 10 6 2" xfId="4823" xr:uid="{0FEEC669-8F27-4B5E-8A98-CFDB8125CE32}"/>
    <cellStyle name="Normal 7 6 10 6 3" xfId="30345" xr:uid="{F9587E97-63EE-407D-AB4F-67E8F50E4485}"/>
    <cellStyle name="Normal 7 6 10 6 3 2" xfId="31487" xr:uid="{1B8E676E-0AA8-4F0A-8F3B-F346F6626895}"/>
    <cellStyle name="Normal 7 6 10 6 4" xfId="31685" xr:uid="{8B0FF327-4B58-4E9D-B7E2-13B7E118E2F7}"/>
    <cellStyle name="Normal 7 6 10 7" xfId="30164" xr:uid="{12C3815A-038F-484F-AD47-98D3CF0EAE5F}"/>
    <cellStyle name="Normal 7 6 10 7 2" xfId="30534" xr:uid="{0238211A-81EA-4FE4-8F6A-61EEA3D894FA}"/>
    <cellStyle name="Normal 7 6 11" xfId="1467" xr:uid="{00000000-0005-0000-0000-000093070000}"/>
    <cellStyle name="Normal 7 6 11 10" xfId="12642" xr:uid="{4994F450-78F0-4D7A-AAC7-62621D59190D}"/>
    <cellStyle name="Normal 7 6 11 2" xfId="2424" xr:uid="{00000000-0005-0000-0000-0000DD080000}"/>
    <cellStyle name="Normal 7 6 11 2 2" xfId="2999" xr:uid="{00000000-0005-0000-0000-0000DE080000}"/>
    <cellStyle name="Normal 7 6 11 2 2 2" xfId="6147" xr:uid="{3AC7CF31-3B91-4166-A372-BC7763FFCF1D}"/>
    <cellStyle name="Normal 7 6 11 2 2 2 2" xfId="28148" xr:uid="{03FA1087-3B6E-4E72-8978-31D40D60E86C}"/>
    <cellStyle name="Normal 7 6 11 2 2 2 3" xfId="15625" xr:uid="{20161C1B-6017-4CDA-A29A-0102EDBEA5C3}"/>
    <cellStyle name="Normal 7 6 11 2 2 3" xfId="8078" xr:uid="{5E8D8961-5478-4CBE-BBDE-7EFC17FF8191}"/>
    <cellStyle name="Normal 7 6 11 2 2 3 2" xfId="18458" xr:uid="{BBB956AF-DFF1-4A67-B026-B9E16F6B9CC2}"/>
    <cellStyle name="Normal 7 6 11 2 2 4" xfId="10911" xr:uid="{3D74FEE2-D5B9-47DE-B190-ADE5D9E806EA}"/>
    <cellStyle name="Normal 7 6 11 2 2 4 2" xfId="21291" xr:uid="{7553158E-4646-4A2E-8950-DD4335E18336}"/>
    <cellStyle name="Normal 7 6 11 2 2 5" xfId="24371" xr:uid="{1CBCCA99-94AC-4230-979D-F81491E7E872}"/>
    <cellStyle name="Normal 7 6 11 2 2 6" xfId="13498" xr:uid="{92BCA6AD-5261-4290-88CB-25848BB8B0C3}"/>
    <cellStyle name="Normal 7 6 11 2 3" xfId="5723" xr:uid="{0C1D1DA6-3D1F-4E81-8A71-AC06F1C7C3AE}"/>
    <cellStyle name="Normal 7 6 11 2 3 2" xfId="26860" xr:uid="{86813863-7573-450B-8DAE-522DAD0AA597}"/>
    <cellStyle name="Normal 7 6 11 2 3 3" xfId="28087" xr:uid="{D75F17B0-65BB-480E-A52F-70B24F227861}"/>
    <cellStyle name="Normal 7 6 11 2 3 4" xfId="15097" xr:uid="{6A8E30D2-0E52-446B-B141-6C3E947D31E1}"/>
    <cellStyle name="Normal 7 6 11 2 4" xfId="7550" xr:uid="{19757AE8-A20E-4D43-B592-50A4FA82CE74}"/>
    <cellStyle name="Normal 7 6 11 2 4 2" xfId="27921" xr:uid="{BBE86201-DC1F-4FF6-9EBC-D8E968F51AF4}"/>
    <cellStyle name="Normal 7 6 11 2 4 3" xfId="17930" xr:uid="{DFA0D98A-67C2-4EEA-8877-4E00D8A21C99}"/>
    <cellStyle name="Normal 7 6 11 2 5" xfId="10383" xr:uid="{0BF49B14-911C-4DCA-B35A-7A442AC926C8}"/>
    <cellStyle name="Normal 7 6 11 2 5 2" xfId="20763" xr:uid="{5EBBEF21-D2B7-458D-A837-3D936316FF8C}"/>
    <cellStyle name="Normal 7 6 11 2 6" xfId="23440" xr:uid="{A3FF67C1-A1FC-4029-9CBD-98AE9B8E0075}"/>
    <cellStyle name="Normal 7 6 11 2 7" xfId="12800" xr:uid="{707CB870-238C-4E67-9DCB-86E13B5BF97A}"/>
    <cellStyle name="Normal 7 6 11 3" xfId="2841" xr:uid="{00000000-0005-0000-0000-0000DF080000}"/>
    <cellStyle name="Normal 7 6 11 3 2" xfId="6056" xr:uid="{0E66994F-AB92-4AE2-96D3-9E1476833E76}"/>
    <cellStyle name="Normal 7 6 11 3 2 2" xfId="28229" xr:uid="{90FBAF69-CCF2-42A5-BF1C-3A6F5F067F8F}"/>
    <cellStyle name="Normal 7 6 11 3 2 3" xfId="15510" xr:uid="{B5BE4AC8-6972-486A-9ECA-9CE45E91FADA}"/>
    <cellStyle name="Normal 7 6 11 3 3" xfId="7963" xr:uid="{A6137628-7F20-44C7-A345-B77B06069AB7}"/>
    <cellStyle name="Normal 7 6 11 3 3 2" xfId="18343" xr:uid="{5DD65BE9-E751-4A83-8338-FC6103F31FD9}"/>
    <cellStyle name="Normal 7 6 11 3 4" xfId="10796" xr:uid="{C820DEBB-9274-4C0C-93FC-B21E42B69993}"/>
    <cellStyle name="Normal 7 6 11 3 4 2" xfId="21176" xr:uid="{9DC86F1B-0AD8-41F1-9FEB-2C201D73B9DF}"/>
    <cellStyle name="Normal 7 6 11 3 5" xfId="24607" xr:uid="{001A71B5-1DBB-40D1-875D-925F704F1CD1}"/>
    <cellStyle name="Normal 7 6 11 3 6" xfId="13320" xr:uid="{96A8BCE1-FD6F-4D3C-B983-1D7D1555A729}"/>
    <cellStyle name="Normal 7 6 11 4" xfId="2409" xr:uid="{00000000-0005-0000-0000-0000DC080000}"/>
    <cellStyle name="Normal 7 6 11 4 2" xfId="7535" xr:uid="{AD2413B8-EBE9-49A2-BF62-6FA8BA92C6BA}"/>
    <cellStyle name="Normal 7 6 11 4 2 2" xfId="28149" xr:uid="{763A2114-8416-4167-99CE-F128ECACC10F}"/>
    <cellStyle name="Normal 7 6 11 4 2 3" xfId="17915" xr:uid="{7C3F0325-3EF4-4C37-B104-D0635FEB5EBF}"/>
    <cellStyle name="Normal 7 6 11 4 3" xfId="10368" xr:uid="{9023DCF8-60CC-48E8-99B6-35D3BD4D656C}"/>
    <cellStyle name="Normal 7 6 11 4 3 2" xfId="20748" xr:uid="{1BB90C20-7D78-4E49-9A7F-692C99895E0F}"/>
    <cellStyle name="Normal 7 6 11 4 4" xfId="23052" xr:uid="{1FB59AC9-B6FC-455D-9F5B-3D4148D5424E}"/>
    <cellStyle name="Normal 7 6 11 4 5" xfId="15082" xr:uid="{49648981-1940-424A-AF31-125BD8D9AD04}"/>
    <cellStyle name="Normal 7 6 11 5" xfId="4080" xr:uid="{29A54018-86C1-4A02-A68F-6FE599A9096C}"/>
    <cellStyle name="Normal 7 6 11 5 2" xfId="8857" xr:uid="{65C6C44F-2DCC-4DF3-8E09-472C2819728F}"/>
    <cellStyle name="Normal 7 6 11 5 2 2" xfId="19237" xr:uid="{375611D9-874F-4022-B426-FEDC446BD18B}"/>
    <cellStyle name="Normal 7 6 11 5 3" xfId="11690" xr:uid="{EE0497FB-2F90-477E-9FD1-5F91B9FE8910}"/>
    <cellStyle name="Normal 7 6 11 5 3 2" xfId="22070" xr:uid="{8FE4A299-C19E-40AF-839F-006BFA2FC9C8}"/>
    <cellStyle name="Normal 7 6 11 5 4" xfId="28365" xr:uid="{4AF83121-8555-436F-B8E0-9382F2D155A1}"/>
    <cellStyle name="Normal 7 6 11 5 5" xfId="16404" xr:uid="{362022DB-A9EF-45F7-9B15-4DD83BF95245}"/>
    <cellStyle name="Normal 7 6 11 6" xfId="5477" xr:uid="{5D97CF1F-2749-4B34-998A-6C1D9A483679}"/>
    <cellStyle name="Normal 7 6 11 6 2" xfId="14774" xr:uid="{ADCFD7A9-F5D7-4A62-ADD7-ECA794330AA8}"/>
    <cellStyle name="Normal 7 6 11 7" xfId="7227" xr:uid="{B44B0FFA-7DF7-42E6-BF6C-909BD4DBFEF0}"/>
    <cellStyle name="Normal 7 6 11 7 2" xfId="17607" xr:uid="{FAFFFF1C-D94B-4D7D-BAC2-5D4812C6F508}"/>
    <cellStyle name="Normal 7 6 11 8" xfId="10060" xr:uid="{19AC1174-BF6A-442B-ACEE-30994F3F1F93}"/>
    <cellStyle name="Normal 7 6 11 8 2" xfId="20440" xr:uid="{244D7068-1150-4E32-9D14-FCEF0CE33CC3}"/>
    <cellStyle name="Normal 7 6 11 9" xfId="24343" xr:uid="{64354268-5E2B-4139-B183-9BD32696B582}"/>
    <cellStyle name="Normal 7 6 12" xfId="1468" xr:uid="{00000000-0005-0000-0000-000094070000}"/>
    <cellStyle name="Normal 7 6 12 2" xfId="1469" xr:uid="{00000000-0005-0000-0000-000095070000}"/>
    <cellStyle name="Normal 7 6 12 2 2" xfId="1470" xr:uid="{00000000-0005-0000-0000-000096070000}"/>
    <cellStyle name="Normal 7 6 12 2 2 2" xfId="7228" xr:uid="{827BC4BE-2AD5-432F-B7C7-325F08217BCC}"/>
    <cellStyle name="Normal 7 6 12 2 2 2 2" xfId="26109" xr:uid="{9418F1EA-2734-413D-8500-BB6C4AB45D6E}"/>
    <cellStyle name="Normal 7 6 12 2 2 2 3" xfId="17608" xr:uid="{A2391066-30A0-43F6-88D2-5FA6F36424A2}"/>
    <cellStyle name="Normal 7 6 12 2 2 3" xfId="10061" xr:uid="{595E208F-F756-4A10-8055-19FC6787F55B}"/>
    <cellStyle name="Normal 7 6 12 2 2 3 2" xfId="20441" xr:uid="{63C8C390-FE77-4EEF-B461-6CAF46B2A5A7}"/>
    <cellStyle name="Normal 7 6 12 2 2 4" xfId="24992" xr:uid="{6AF005A0-6095-4522-898B-BB64A806890B}"/>
    <cellStyle name="Normal 7 6 12 2 2 5" xfId="14775" xr:uid="{CA0D64A7-87C4-40FB-8E31-79D53531E706}"/>
    <cellStyle name="Normal 7 6 12 2 3" xfId="26126" xr:uid="{DE1761FF-B39A-4DEF-BB17-1AF5EDCE2CAB}"/>
    <cellStyle name="Normal 7 6 12 3" xfId="1471" xr:uid="{00000000-0005-0000-0000-000097070000}"/>
    <cellStyle name="Normal 7 6 12 3 2" xfId="4658" xr:uid="{97AB34FA-8022-4EDD-B4EE-6D0A8751C733}"/>
    <cellStyle name="Normal 7 6 12 3 2 2" xfId="4780" xr:uid="{1283EBFF-7AA6-4AF6-9F77-7BA3E62CC93D}"/>
    <cellStyle name="Normal 7 6 12 3 2 3" xfId="30350" xr:uid="{32EA88A3-08AC-49A9-88D9-78D4B3CF965A}"/>
    <cellStyle name="Normal 7 6 12 3 2 3 2" xfId="31490" xr:uid="{4E36D0A4-F1F3-4DA5-BD91-14C17BE12718}"/>
    <cellStyle name="Normal 7 6 12 3 2 4" xfId="31690" xr:uid="{4EB2BB40-362C-4EB4-A380-9BF8050F35EC}"/>
    <cellStyle name="Normal 7 6 12 3 3" xfId="22885" xr:uid="{EEFDE06D-FAD0-4B2C-B4EC-7A08AE158797}"/>
    <cellStyle name="Normal 7 6 12 4" xfId="2032" xr:uid="{00000000-0005-0000-0000-000098070000}"/>
    <cellStyle name="Normal 7 6 12 4 2" xfId="23740" xr:uid="{79817153-0D54-48A8-826F-2B970D536EE6}"/>
    <cellStyle name="Normal 7 6 12 4 2 2" xfId="26430" xr:uid="{C49203E7-1566-434F-BAE6-BF94EB7F9C20}"/>
    <cellStyle name="Normal 7 6 12 4 3" xfId="25191" xr:uid="{F061C7BC-0996-4741-82A0-31A69AC23C4A}"/>
    <cellStyle name="Normal 7 6 12 4 3 2" xfId="26654" xr:uid="{F87E6003-60F4-45AF-8490-D1CC2D385632}"/>
    <cellStyle name="Normal 7 6 12 4 4" xfId="26353" xr:uid="{FB10D5FA-D50A-43CE-A72A-FAB2CDEE87C7}"/>
    <cellStyle name="Normal 7 6 12 5" xfId="2154" xr:uid="{00000000-0005-0000-0000-000027030000}"/>
    <cellStyle name="Normal 7 6 12 5 2" xfId="4789" xr:uid="{41EDDE25-589E-426C-B333-2F90E7438841}"/>
    <cellStyle name="Normal 7 6 12 5 2 2" xfId="28350" xr:uid="{3EB7436E-C897-4D37-A74A-339AD61DBDE8}"/>
    <cellStyle name="Normal 7 6 12 5 3" xfId="30234" xr:uid="{83457AE9-53E7-4626-824E-8BAF1E027614}"/>
    <cellStyle name="Normal 7 6 12 5 3 2" xfId="30407" xr:uid="{BBED2A49-C521-4234-9A68-3423CCBF2CC3}"/>
    <cellStyle name="Normal 7 6 12 5 4" xfId="31574" xr:uid="{F51BCC98-4641-44BA-970F-92381F3BC744}"/>
    <cellStyle name="Normal 7 6 12 6" xfId="4107" xr:uid="{30A2C7AC-688D-49BA-80A4-9263C9BFA06B}"/>
    <cellStyle name="Normal 7 6 12 6 2" xfId="4759" xr:uid="{A9321574-1AD7-4B70-B5D3-A6DF307B9A1E}"/>
    <cellStyle name="Normal 7 6 12 6 3" xfId="30348" xr:uid="{92066A0A-D760-4CC8-B1AD-E90895EDD322}"/>
    <cellStyle name="Normal 7 6 12 6 3 2" xfId="30469" xr:uid="{F372F407-C5C1-421C-B0DA-539207397CF2}"/>
    <cellStyle name="Normal 7 6 12 6 4" xfId="31688" xr:uid="{AF9DAF71-AEF0-46C2-AF8D-5CD1CE61D7A8}"/>
    <cellStyle name="Normal 7 6 12 7" xfId="25332" xr:uid="{F7D8B81A-047F-48C6-A186-A40F67FBBC1A}"/>
    <cellStyle name="Normal 7 6 12 7 2" xfId="26409" xr:uid="{92E5298E-5151-4BC5-8530-0F8A55FB4F6C}"/>
    <cellStyle name="Normal 7 6 12 7 3" xfId="31157" xr:uid="{2374E897-A2DD-4365-809D-E07045FA949F}"/>
    <cellStyle name="Normal 7 6 13" xfId="1472" xr:uid="{00000000-0005-0000-0000-000099070000}"/>
    <cellStyle name="Normal 7 6 13 2" xfId="4599" xr:uid="{3B4DDB37-5983-43FF-ACEF-860659222593}"/>
    <cellStyle name="Normal 7 6 13 2 2" xfId="9370" xr:uid="{CDEC0402-8630-454A-8E5A-5AC7B33D7A9D}"/>
    <cellStyle name="Normal 7 6 13 2 2 2" xfId="29340" xr:uid="{1398F320-3620-46AB-8D56-93072B29C3C1}"/>
    <cellStyle name="Normal 7 6 13 2 2 3" xfId="19750" xr:uid="{C0A6EE25-B01C-4B52-BECC-E276B0C87655}"/>
    <cellStyle name="Normal 7 6 13 2 3" xfId="12203" xr:uid="{43D41024-C8FE-4C65-B95F-208F8619F646}"/>
    <cellStyle name="Normal 7 6 13 2 3 2" xfId="22583" xr:uid="{3DF9474A-F397-4E1D-8623-AA6FF160C46C}"/>
    <cellStyle name="Normal 7 6 13 2 4" xfId="25322" xr:uid="{98ECA508-CF63-41EA-B13E-B59CBA420D04}"/>
    <cellStyle name="Normal 7 6 13 2 5" xfId="16917" xr:uid="{0CB1D580-E7FB-4A27-9476-70C921428E95}"/>
    <cellStyle name="Normal 7 6 13 3" xfId="5478" xr:uid="{CE46A238-16DD-4E36-BA20-268E23F60FCA}"/>
    <cellStyle name="Normal 7 6 13 3 2" xfId="23512" xr:uid="{1BC609B7-6C52-437C-A2E9-194250405883}"/>
    <cellStyle name="Normal 7 6 13 3 3" xfId="27938" xr:uid="{F9065EAC-74DE-4D0F-8B98-36D70B44BF47}"/>
    <cellStyle name="Normal 7 6 13 3 4" xfId="14776" xr:uid="{73B0D313-E46F-4BB7-9250-4D30D966D483}"/>
    <cellStyle name="Normal 7 6 13 4" xfId="7229" xr:uid="{A57384AF-2504-4427-ACE1-93DE4EDA52C9}"/>
    <cellStyle name="Normal 7 6 13 4 2" xfId="24384" xr:uid="{B1C46D47-275D-425D-ADBB-E99F9000C558}"/>
    <cellStyle name="Normal 7 6 13 4 3" xfId="28696" xr:uid="{A229D5F5-BE03-4E55-8618-2F91B811C9DB}"/>
    <cellStyle name="Normal 7 6 13 4 4" xfId="17609" xr:uid="{EEBC38E0-0F65-4135-BD17-F4E424EC63C7}"/>
    <cellStyle name="Normal 7 6 13 5" xfId="10062" xr:uid="{AAACA06A-32C1-487F-8989-1B393794C0E5}"/>
    <cellStyle name="Normal 7 6 13 5 2" xfId="29464" xr:uid="{18463E07-0ECC-4E05-84C7-B841D4A96E41}"/>
    <cellStyle name="Normal 7 6 13 5 3" xfId="20442" xr:uid="{C83BDC38-E3E2-47CA-BF4C-1C4B25CD76BF}"/>
    <cellStyle name="Normal 7 6 13 6" xfId="25177" xr:uid="{23CC18F1-B5FD-43D3-ACE6-4D68C924481A}"/>
    <cellStyle name="Normal 7 6 13 7" xfId="14072" xr:uid="{EA591954-F772-48CC-8DF0-65618EB3BC16}"/>
    <cellStyle name="Normal 7 6 14" xfId="1473" xr:uid="{00000000-0005-0000-0000-00009A070000}"/>
    <cellStyle name="Normal 7 6 14 2" xfId="1474" xr:uid="{00000000-0005-0000-0000-00009B070000}"/>
    <cellStyle name="Normal 7 6 14 3" xfId="3767" xr:uid="{00000000-0005-0000-0000-0000F9060000}"/>
    <cellStyle name="Normal 7 6 14 3 2" xfId="4764" xr:uid="{54A32A04-56ED-4AB1-B7BA-D2EE0846373E}"/>
    <cellStyle name="Normal 7 6 14 3 2 2" xfId="27603" xr:uid="{5CE32205-96EA-49E5-8C23-87FB17C255E3}"/>
    <cellStyle name="Normal 7 6 14 3 3" xfId="28621" xr:uid="{50B7BDC0-20CD-4F0E-861C-3C44806BB4F1}"/>
    <cellStyle name="Normal 7 6 14 3 4" xfId="30291" xr:uid="{FAC2BF2A-86D0-46D4-9C19-960A9118AE4A}"/>
    <cellStyle name="Normal 7 6 14 3 4 2" xfId="31434" xr:uid="{1A077638-1BB3-4622-90A7-D76601927321}"/>
    <cellStyle name="Normal 7 6 14 3 5" xfId="31631" xr:uid="{F015D07E-7A10-4562-9261-1F62D0680FB5}"/>
    <cellStyle name="Normal 7 6 14 4" xfId="28271" xr:uid="{76CFB33E-5912-4B74-BBBF-6DD865E37708}"/>
    <cellStyle name="Normal 7 6 15" xfId="2441" xr:uid="{00000000-0005-0000-0000-0000E4080000}"/>
    <cellStyle name="Normal 7 6 15 2" xfId="5735" xr:uid="{495C43A3-3574-42FB-866D-BB7B70A3AE84}"/>
    <cellStyle name="Normal 7 6 15 2 2" xfId="28256" xr:uid="{A7F5FD02-FE5F-4F52-9BDE-3CDFDEDF93F6}"/>
    <cellStyle name="Normal 7 6 15 2 3" xfId="15112" xr:uid="{A605DAC2-51E2-4793-85BE-FDF33844A779}"/>
    <cellStyle name="Normal 7 6 15 3" xfId="7565" xr:uid="{B1FBA154-3591-4765-849C-DC8A096E34E7}"/>
    <cellStyle name="Normal 7 6 15 3 2" xfId="17945" xr:uid="{95A63BD3-3AA5-4531-9C1F-2173606782E4}"/>
    <cellStyle name="Normal 7 6 15 4" xfId="10398" xr:uid="{F98C58F5-E2A2-46E9-A62C-89E1E7F78CB6}"/>
    <cellStyle name="Normal 7 6 15 4 2" xfId="20778" xr:uid="{6FF81C5F-5DE3-4A3F-B5BA-3A215ECF90ED}"/>
    <cellStyle name="Normal 7 6 15 5" xfId="23162" xr:uid="{10624513-C597-4EC4-8C9B-6ABB485F5B22}"/>
    <cellStyle name="Normal 7 6 15 6" xfId="12827" xr:uid="{D57B35CA-7752-4FA8-BF85-3846C00B7CF1}"/>
    <cellStyle name="Normal 7 6 16" xfId="2171" xr:uid="{00000000-0005-0000-0000-0000D7080000}"/>
    <cellStyle name="Normal 7 6 16 2" xfId="7297" xr:uid="{B69C3657-7ADD-440C-989D-222D5F260A6C}"/>
    <cellStyle name="Normal 7 6 16 2 2" xfId="28355" xr:uid="{D6C497BB-3960-49BA-854A-2D36942534BD}"/>
    <cellStyle name="Normal 7 6 16 2 3" xfId="17677" xr:uid="{3F943B67-BF68-46FE-8EDA-A84648BC5EE8}"/>
    <cellStyle name="Normal 7 6 16 3" xfId="10130" xr:uid="{255D5F4D-71A3-4CA9-A87C-1319BF01B770}"/>
    <cellStyle name="Normal 7 6 16 3 2" xfId="20510" xr:uid="{093DA020-9795-4CA2-889A-A189C62135C3}"/>
    <cellStyle name="Normal 7 6 16 4" xfId="24529" xr:uid="{EB3C2B4A-5266-490D-9B9B-69216121C96F}"/>
    <cellStyle name="Normal 7 6 16 5" xfId="14844" xr:uid="{889E0779-BA30-46AE-A624-D2769B733098}"/>
    <cellStyle name="Normal 7 6 17" xfId="2150" xr:uid="{00000000-0005-0000-0000-000023030000}"/>
    <cellStyle name="Normal 7 6 17 2" xfId="4751" xr:uid="{96FA94DC-ED9F-4AD7-A7E8-D4EAB8FFA409}"/>
    <cellStyle name="Normal 7 6 17 2 2" xfId="27348" xr:uid="{AA61CBCD-A41A-4F57-8D53-D196359313E1}"/>
    <cellStyle name="Normal 7 6 17 3" xfId="27001" xr:uid="{CF3F67CA-7171-40A7-8B27-2E3B488C6464}"/>
    <cellStyle name="Normal 7 6 17 4" xfId="30230" xr:uid="{22805842-D57A-4294-947D-0526512732D1}"/>
    <cellStyle name="Normal 7 6 17 4 2" xfId="31374" xr:uid="{3A52D4CE-12B1-451F-B61D-7FA7D4D520E5}"/>
    <cellStyle name="Normal 7 6 17 5" xfId="31570" xr:uid="{F2A4B6CE-C68B-42CC-9C27-3F458A1293BD}"/>
    <cellStyle name="Normal 7 6 18" xfId="4078" xr:uid="{0FEC4EED-31A4-4E9D-A539-4F81C2FE41D8}"/>
    <cellStyle name="Normal 7 6 18 2" xfId="4692" xr:uid="{BF19DB26-08D9-499A-A4F6-1D49D2A37102}"/>
    <cellStyle name="Normal 7 6 18 3" xfId="30344" xr:uid="{097B12CA-5FBD-4FCE-AC04-16616058D705}"/>
    <cellStyle name="Normal 7 6 18 3 2" xfId="31486" xr:uid="{FF36C13B-12D4-45EE-9BDA-D2A65682F0F4}"/>
    <cellStyle name="Normal 7 6 18 4" xfId="31684" xr:uid="{84FA38DB-E8D3-4A3F-894E-B6DF80BE9978}"/>
    <cellStyle name="Normal 7 6 19" xfId="24157" xr:uid="{0B50E127-6DDF-46B3-9CFD-D81FF9105BDA}"/>
    <cellStyle name="Normal 7 6 2" xfId="1475" xr:uid="{00000000-0005-0000-0000-00009C070000}"/>
    <cellStyle name="Normal 7 6 2 10" xfId="28661" xr:uid="{0B934B43-1FFE-4900-9038-D4630AE52971}"/>
    <cellStyle name="Normal 7 6 2 11" xfId="12425" xr:uid="{2CBCC447-7587-426D-ACC9-4DB969F5CB85}"/>
    <cellStyle name="Normal 7 6 2 2" xfId="1476" xr:uid="{00000000-0005-0000-0000-00009D070000}"/>
    <cellStyle name="Normal 7 6 2 2 2" xfId="1477" xr:uid="{00000000-0005-0000-0000-00009E070000}"/>
    <cellStyle name="Normal 7 6 2 2 2 10" xfId="29981" xr:uid="{04EAF5DC-CECD-4DF5-8341-46D11520E3B2}"/>
    <cellStyle name="Normal 7 6 2 2 2 2" xfId="1478" xr:uid="{00000000-0005-0000-0000-00009F070000}"/>
    <cellStyle name="Normal 7 6 2 2 2 2 2" xfId="3483" xr:uid="{00000000-0005-0000-0000-0000E9080000}"/>
    <cellStyle name="Normal 7 6 2 2 2 2 2 2" xfId="6537" xr:uid="{3C43956B-92BD-42AF-94BE-7873034E45CC}"/>
    <cellStyle name="Normal 7 6 2 2 2 2 2 2 2" xfId="27970" xr:uid="{2C749FF5-9938-4C6E-8B13-46B6B9A118DE}"/>
    <cellStyle name="Normal 7 6 2 2 2 2 2 2 3" xfId="16108" xr:uid="{2E6F8660-BB0A-44BB-8411-930BB6C75FE5}"/>
    <cellStyle name="Normal 7 6 2 2 2 2 2 3" xfId="8561" xr:uid="{2D4F33BD-E1F5-48A7-B377-7ECD0C2B92E7}"/>
    <cellStyle name="Normal 7 6 2 2 2 2 2 3 2" xfId="18941" xr:uid="{F5908889-B071-4103-B187-EB026C3E9830}"/>
    <cellStyle name="Normal 7 6 2 2 2 2 2 4" xfId="11394" xr:uid="{198D3C54-6DB1-4A1B-9407-0DF7C2AEC7A3}"/>
    <cellStyle name="Normal 7 6 2 2 2 2 2 4 2" xfId="21774" xr:uid="{633C6899-E9CE-4394-8B2D-E18E351F1D3E}"/>
    <cellStyle name="Normal 7 6 2 2 2 2 2 5" xfId="23960" xr:uid="{4E1EA9D4-EA7B-4C15-8C17-E4CCEA800507}"/>
    <cellStyle name="Normal 7 6 2 2 2 2 2 6" xfId="14074" xr:uid="{917D2B9E-EF24-48CE-8383-273F4C0A52F4}"/>
    <cellStyle name="Normal 7 6 2 2 2 2 3" xfId="4377" xr:uid="{D4997153-9B6F-4C01-BE23-261C435D3A09}"/>
    <cellStyle name="Normal 7 6 2 2 2 2 3 2" xfId="9148" xr:uid="{73921F97-1065-4407-9809-495CBAD68613}"/>
    <cellStyle name="Normal 7 6 2 2 2 2 3 2 2" xfId="29191" xr:uid="{91EB5C62-EBF0-4364-A59B-31E9A108C41D}"/>
    <cellStyle name="Normal 7 6 2 2 2 2 3 2 3" xfId="19528" xr:uid="{82AB5975-74DF-48AA-A235-1243C30AF6E3}"/>
    <cellStyle name="Normal 7 6 2 2 2 2 3 3" xfId="11981" xr:uid="{0973E22F-3FBD-4A8F-A200-C78C9B6F33BB}"/>
    <cellStyle name="Normal 7 6 2 2 2 2 3 3 2" xfId="22361" xr:uid="{AFD10173-F0B6-48A8-B1EE-63990D38F079}"/>
    <cellStyle name="Normal 7 6 2 2 2 2 3 4" xfId="24426" xr:uid="{E6D7019A-E718-45E4-AFE1-762534489854}"/>
    <cellStyle name="Normal 7 6 2 2 2 2 3 5" xfId="16695" xr:uid="{F733C953-EF2A-4647-8D0D-E83858C2CA8F}"/>
    <cellStyle name="Normal 7 6 2 2 2 2 4" xfId="5479" xr:uid="{8DE60161-2BB3-4693-B577-A20D4692DEE6}"/>
    <cellStyle name="Normal 7 6 2 2 2 2 4 2" xfId="27357" xr:uid="{ADA7C34E-C8D7-4230-BA87-C3C3B92F3FB3}"/>
    <cellStyle name="Normal 7 6 2 2 2 2 4 3" xfId="14777" xr:uid="{2DA40E8B-A8D0-4E42-830B-4975E2564D1D}"/>
    <cellStyle name="Normal 7 6 2 2 2 2 5" xfId="7230" xr:uid="{AD3D54A5-6FF3-41E4-9694-D1AF111A41E0}"/>
    <cellStyle name="Normal 7 6 2 2 2 2 5 2" xfId="17610" xr:uid="{5CED58A6-1C51-42F3-A14D-7733BB90C807}"/>
    <cellStyle name="Normal 7 6 2 2 2 2 6" xfId="10063" xr:uid="{30F6F61F-22B1-464B-B9AA-148D29C8E096}"/>
    <cellStyle name="Normal 7 6 2 2 2 2 6 2" xfId="20443" xr:uid="{B11F13BF-C2A2-4741-BD41-3B0CA0F60C47}"/>
    <cellStyle name="Normal 7 6 2 2 2 2 7" xfId="25238" xr:uid="{297D51F8-69E1-48CA-A6D4-16811EF48A4E}"/>
    <cellStyle name="Normal 7 6 2 2 2 2 8" xfId="13321" xr:uid="{7D0E37C6-3D86-4C1F-9001-C790F89B8C34}"/>
    <cellStyle name="Normal 7 6 2 2 2 3" xfId="3484" xr:uid="{00000000-0005-0000-0000-0000EA080000}"/>
    <cellStyle name="Normal 7 6 2 2 2 3 2" xfId="4600" xr:uid="{F7E77E51-AF70-477D-915D-5CFCE89872C9}"/>
    <cellStyle name="Normal 7 6 2 2 2 3 2 2" xfId="9371" xr:uid="{6B21FC2E-9F3C-4C23-A412-2B431DD3ECBF}"/>
    <cellStyle name="Normal 7 6 2 2 2 3 2 2 2" xfId="29341" xr:uid="{062C8278-7C0B-4592-AAF6-FAF7FD1824CF}"/>
    <cellStyle name="Normal 7 6 2 2 2 3 2 2 3" xfId="19751" xr:uid="{540803B5-EB63-4312-ABB0-07CDC1D1382B}"/>
    <cellStyle name="Normal 7 6 2 2 2 3 2 3" xfId="12204" xr:uid="{E1162E05-973F-43E3-A05B-36A698B81043}"/>
    <cellStyle name="Normal 7 6 2 2 2 3 2 3 2" xfId="22584" xr:uid="{DB5AFD22-FB56-4383-9283-BD1C5CCDAD02}"/>
    <cellStyle name="Normal 7 6 2 2 2 3 2 4" xfId="25644" xr:uid="{CD6A38B1-3877-49CE-9454-AA7495112144}"/>
    <cellStyle name="Normal 7 6 2 2 2 3 2 5" xfId="16918" xr:uid="{FB7A93D7-025A-431A-A577-50FB9725D6E0}"/>
    <cellStyle name="Normal 7 6 2 2 2 3 3" xfId="6538" xr:uid="{0E10CFB7-73A1-4A1D-A4DC-825547754653}"/>
    <cellStyle name="Normal 7 6 2 2 2 3 3 2" xfId="27718" xr:uid="{2E469244-C77B-4BD3-960A-CFAD5B5A5197}"/>
    <cellStyle name="Normal 7 6 2 2 2 3 3 3" xfId="16109" xr:uid="{20249134-12C7-42F4-AA3F-D689BFD52AC9}"/>
    <cellStyle name="Normal 7 6 2 2 2 3 4" xfId="8562" xr:uid="{19B320F8-C9DF-4C65-847F-6BD39620D6EA}"/>
    <cellStyle name="Normal 7 6 2 2 2 3 4 2" xfId="18942" xr:uid="{5CD72663-E027-4421-9CC7-289E793CFD77}"/>
    <cellStyle name="Normal 7 6 2 2 2 3 4 3" xfId="29855" xr:uid="{F5A0251C-89B3-4ED2-B453-D31D90B62909}"/>
    <cellStyle name="Normal 7 6 2 2 2 3 5" xfId="11395" xr:uid="{FAC59828-E1EB-4737-81CE-DE16F306EB80}"/>
    <cellStyle name="Normal 7 6 2 2 2 3 5 2" xfId="21775" xr:uid="{474D0F86-4834-490D-A723-2FBB179E9695}"/>
    <cellStyle name="Normal 7 6 2 2 2 3 6" xfId="25364" xr:uid="{0F583448-3F60-430D-9CCC-94406A5FEA53}"/>
    <cellStyle name="Normal 7 6 2 2 2 3 7" xfId="25682" xr:uid="{6BEFCE0B-27F9-42CB-B022-6CCAE86597D8}"/>
    <cellStyle name="Normal 7 6 2 2 2 3 8" xfId="14075" xr:uid="{9FD870AE-3489-4168-934F-1025B36A5561}"/>
    <cellStyle name="Normal 7 6 2 2 2 4" xfId="3482" xr:uid="{00000000-0005-0000-0000-0000EB080000}"/>
    <cellStyle name="Normal 7 6 2 2 2 4 2" xfId="6536" xr:uid="{2320380E-A1D5-49AB-8E4A-A47391D43B4B}"/>
    <cellStyle name="Normal 7 6 2 2 2 4 2 2" xfId="27319" xr:uid="{1A19FDD6-EB0B-4C8E-A246-77221CE44C0A}"/>
    <cellStyle name="Normal 7 6 2 2 2 4 2 3" xfId="16107" xr:uid="{45DEF5E9-4AF0-432D-8F89-6A7ADEDA0AF0}"/>
    <cellStyle name="Normal 7 6 2 2 2 4 3" xfId="8560" xr:uid="{0A133847-C4E7-43AD-8ACD-B4957DABDD78}"/>
    <cellStyle name="Normal 7 6 2 2 2 4 3 2" xfId="18940" xr:uid="{FCEC1B20-9B09-42E7-BD3A-2B8A7462B387}"/>
    <cellStyle name="Normal 7 6 2 2 2 4 4" xfId="11393" xr:uid="{AA87D188-B539-4C73-BD47-2E0C1D4213FB}"/>
    <cellStyle name="Normal 7 6 2 2 2 4 4 2" xfId="21773" xr:uid="{E374D47B-912C-4DA9-88B5-2B7D5300E3C8}"/>
    <cellStyle name="Normal 7 6 2 2 2 4 5" xfId="23670" xr:uid="{1761F923-A575-4080-9E2C-8E823506DC55}"/>
    <cellStyle name="Normal 7 6 2 2 2 4 6" xfId="14073" xr:uid="{22FCA1B1-9327-4628-9DC9-AFD8BE8D4685}"/>
    <cellStyle name="Normal 7 6 2 2 2 5" xfId="2651" xr:uid="{00000000-0005-0000-0000-0000EC080000}"/>
    <cellStyle name="Normal 7 6 2 2 2 5 2" xfId="5912" xr:uid="{04EDB135-DE1E-44A7-AFBC-FCA5C83F406B}"/>
    <cellStyle name="Normal 7 6 2 2 2 5 2 2" xfId="28280" xr:uid="{11CC99B3-A87C-4175-91A2-9C4672B38B5C}"/>
    <cellStyle name="Normal 7 6 2 2 2 5 2 3" xfId="15322" xr:uid="{86CBC41F-3252-4286-A051-4D6F9B4B9CC8}"/>
    <cellStyle name="Normal 7 6 2 2 2 5 3" xfId="7775" xr:uid="{628AE643-BC3E-4EEC-8727-E55DCDB2A884}"/>
    <cellStyle name="Normal 7 6 2 2 2 5 3 2" xfId="18155" xr:uid="{C4AEBD2D-8F2E-4C83-BE00-B39F03431BCC}"/>
    <cellStyle name="Normal 7 6 2 2 2 5 4" xfId="10608" xr:uid="{A9A8B79E-C40F-46BD-8F9E-67BE47AD219F}"/>
    <cellStyle name="Normal 7 6 2 2 2 5 4 2" xfId="20988" xr:uid="{BC6C5DBE-8C7C-47A5-8E02-7EEE113AAD58}"/>
    <cellStyle name="Normal 7 6 2 2 2 5 5" xfId="23780" xr:uid="{B69EE12D-5EBE-4254-9996-F147571C3F8A}"/>
    <cellStyle name="Normal 7 6 2 2 2 5 6" xfId="13050" xr:uid="{0F059C69-DC57-4447-848B-B885E4C1D202}"/>
    <cellStyle name="Normal 7 6 2 2 2 6" xfId="4108" xr:uid="{14AB8BEC-B9AC-4B4E-AB64-5487A5CF4C35}"/>
    <cellStyle name="Normal 7 6 2 2 2 7" xfId="25094" xr:uid="{2DD6EE98-696C-462E-BCC5-900432B06F90}"/>
    <cellStyle name="Normal 7 6 2 2 2 7 2" xfId="29682" xr:uid="{9C6F49DB-D23B-4106-9F39-763D45CC4D93}"/>
    <cellStyle name="Normal 7 6 2 2 2 7 2 2" xfId="31155" xr:uid="{319D062E-984D-495E-A6B1-EDF1A68F4600}"/>
    <cellStyle name="Normal 7 6 2 2 2 8" xfId="29670" xr:uid="{A6916481-21A3-435F-B144-A91FBB42ED2B}"/>
    <cellStyle name="Normal 7 6 2 2 2 9" xfId="29836" xr:uid="{9D9C830E-9D27-4D5D-A596-7040B62EB861}"/>
    <cellStyle name="Normal 7 6 2 2 3" xfId="1479" xr:uid="{00000000-0005-0000-0000-0000A0070000}"/>
    <cellStyle name="Normal 7 6 2 2 3 2" xfId="3485" xr:uid="{00000000-0005-0000-0000-0000EE080000}"/>
    <cellStyle name="Normal 7 6 2 2 3 2 2" xfId="6539" xr:uid="{FF18CD6A-4F26-4260-80A0-2005F66843B1}"/>
    <cellStyle name="Normal 7 6 2 2 3 2 2 2" xfId="28383" xr:uid="{07ECBAA9-9252-4872-A60C-A39FAE87088B}"/>
    <cellStyle name="Normal 7 6 2 2 3 2 2 3" xfId="16110" xr:uid="{6D800536-7678-4839-A8DC-19931B69DAFF}"/>
    <cellStyle name="Normal 7 6 2 2 3 2 3" xfId="8563" xr:uid="{A1BAE006-68DD-4C66-A71D-005340E3CC91}"/>
    <cellStyle name="Normal 7 6 2 2 3 2 3 2" xfId="18943" xr:uid="{E4D20621-0EB1-4163-B085-EFFE44787647}"/>
    <cellStyle name="Normal 7 6 2 2 3 2 4" xfId="11396" xr:uid="{EF40E55E-F2FD-46FF-A2A3-F2C8962B2EC8}"/>
    <cellStyle name="Normal 7 6 2 2 3 2 4 2" xfId="21776" xr:uid="{ADA49CD4-49EE-469A-AD60-21774BDCB933}"/>
    <cellStyle name="Normal 7 6 2 2 3 2 5" xfId="23481" xr:uid="{4DF0783F-7C7F-4C4C-82E0-206F0EAEE840}"/>
    <cellStyle name="Normal 7 6 2 2 3 2 6" xfId="14076" xr:uid="{16A9736A-144E-4928-9AF6-4EFDD1065295}"/>
    <cellStyle name="Normal 7 6 2 2 3 3" xfId="2843" xr:uid="{00000000-0005-0000-0000-0000ED080000}"/>
    <cellStyle name="Normal 7 6 2 2 3 3 2" xfId="7964" xr:uid="{7249D37C-1CE1-44C4-AB44-0C06094481CB}"/>
    <cellStyle name="Normal 7 6 2 2 3 3 2 2" xfId="26586" xr:uid="{4936CB13-CFAD-4C01-B8A0-C873FE6357D9}"/>
    <cellStyle name="Normal 7 6 2 2 3 3 2 3" xfId="18344" xr:uid="{767D9DE3-8BA8-4ECE-8DDF-A5DE470B5A45}"/>
    <cellStyle name="Normal 7 6 2 2 3 3 3" xfId="10797" xr:uid="{1384BC0E-AF6C-4966-8D47-C417BF01370D}"/>
    <cellStyle name="Normal 7 6 2 2 3 3 3 2" xfId="21177" xr:uid="{9ABF4405-E1F5-42AA-8EE4-047FB517FF60}"/>
    <cellStyle name="Normal 7 6 2 2 3 3 4" xfId="23157" xr:uid="{45CB43B7-725A-457E-BE64-9BA44477EA48}"/>
    <cellStyle name="Normal 7 6 2 2 3 3 5" xfId="15511" xr:uid="{B4B0CDB4-80E8-43B1-832A-7E27644129C5}"/>
    <cellStyle name="Normal 7 6 2 2 3 4" xfId="3804" xr:uid="{28B2792A-E4C2-42BA-AC1C-BAFBCE227706}"/>
    <cellStyle name="Normal 7 6 2 2 3 4 2" xfId="8639" xr:uid="{78F59A9D-589F-4C8B-9D37-7FAF077F9C38}"/>
    <cellStyle name="Normal 7 6 2 2 3 4 2 2" xfId="19019" xr:uid="{3A43083D-68EB-4073-BB41-542ACCDC4DD5}"/>
    <cellStyle name="Normal 7 6 2 2 3 4 3" xfId="11472" xr:uid="{77914C42-79A0-45E7-A6D5-C13A38D0FBFB}"/>
    <cellStyle name="Normal 7 6 2 2 3 4 3 2" xfId="21852" xr:uid="{6469B20A-8342-4E19-8943-E9F35BF15376}"/>
    <cellStyle name="Normal 7 6 2 2 3 4 4" xfId="27421" xr:uid="{F1090F80-B0C1-46E5-B080-330F0302A84D}"/>
    <cellStyle name="Normal 7 6 2 2 3 4 5" xfId="16186" xr:uid="{13904CB8-1769-410C-A745-D63646D406DF}"/>
    <cellStyle name="Normal 7 6 2 2 3 5" xfId="5480" xr:uid="{049B8662-1A99-4A8B-A424-009D4B14D026}"/>
    <cellStyle name="Normal 7 6 2 2 3 5 2" xfId="14778" xr:uid="{0AB0EF44-AADF-4F49-92B0-4065F856268C}"/>
    <cellStyle name="Normal 7 6 2 2 3 6" xfId="7231" xr:uid="{1FC6158B-B2CD-42C7-B621-C330C4EAC1A0}"/>
    <cellStyle name="Normal 7 6 2 2 3 6 2" xfId="17611" xr:uid="{68EE18A3-D37E-42DA-9C03-37DC158E6A58}"/>
    <cellStyle name="Normal 7 6 2 2 3 7" xfId="10064" xr:uid="{F7111006-E276-435A-93CD-33A3271CCB09}"/>
    <cellStyle name="Normal 7 6 2 2 3 7 2" xfId="20444" xr:uid="{0412B25D-50C0-4063-9B20-08869A45F482}"/>
    <cellStyle name="Normal 7 6 2 2 3 8" xfId="24087" xr:uid="{E2C51115-D68E-431A-8B6A-FB0455416D5A}"/>
    <cellStyle name="Normal 7 6 2 2 3 9" xfId="13322" xr:uid="{9E346B45-7006-4F4B-A3B6-4BDF7DD67189}"/>
    <cellStyle name="Normal 7 6 2 2 4" xfId="2842" xr:uid="{00000000-0005-0000-0000-0000EF080000}"/>
    <cellStyle name="Normal 7 6 2 2 5" xfId="3486" xr:uid="{00000000-0005-0000-0000-0000F0080000}"/>
    <cellStyle name="Normal 7 6 2 2 5 2" xfId="4601" xr:uid="{5382A3A7-0759-4813-94AB-A76BF14657A6}"/>
    <cellStyle name="Normal 7 6 2 2 5 2 2" xfId="9372" xr:uid="{4D3D6C70-B861-4573-814D-03A56D0F782A}"/>
    <cellStyle name="Normal 7 6 2 2 5 2 2 2" xfId="19752" xr:uid="{17D1EA00-D755-4FB7-89C1-504E5DBF8B1B}"/>
    <cellStyle name="Normal 7 6 2 2 5 2 3" xfId="12205" xr:uid="{97C9921C-C018-44E5-8721-8F39A9FF8C06}"/>
    <cellStyle name="Normal 7 6 2 2 5 2 3 2" xfId="22585" xr:uid="{69B2F764-A1F2-4BE8-AF28-B9F55204C887}"/>
    <cellStyle name="Normal 7 6 2 2 5 2 4" xfId="26735" xr:uid="{934F4AF8-BE69-4D83-8C74-1814C6B5140D}"/>
    <cellStyle name="Normal 7 6 2 2 5 2 5" xfId="16919" xr:uid="{040E12F0-1115-44F0-B8BF-02F016E01AB1}"/>
    <cellStyle name="Normal 7 6 2 2 5 3" xfId="6540" xr:uid="{61CB24AD-EF4B-4C70-8A05-E1ED25D7E49E}"/>
    <cellStyle name="Normal 7 6 2 2 5 3 2" xfId="16111" xr:uid="{D929F99D-2176-487F-9CC7-C2BD318A8A3C}"/>
    <cellStyle name="Normal 7 6 2 2 5 4" xfId="8564" xr:uid="{1B046643-6896-4EBD-A8BC-F4FE2D2C7ED5}"/>
    <cellStyle name="Normal 7 6 2 2 5 4 2" xfId="18944" xr:uid="{D8EEE973-8CA6-4140-90F5-0B6F16E7D485}"/>
    <cellStyle name="Normal 7 6 2 2 5 5" xfId="11397" xr:uid="{8A9DBD6E-90C5-4E9B-99D1-92A6BAC7FB19}"/>
    <cellStyle name="Normal 7 6 2 2 5 5 2" xfId="21777" xr:uid="{5BF316AA-94AB-4134-8F00-A333BEFF6EE0}"/>
    <cellStyle name="Normal 7 6 2 2 5 6" xfId="24561" xr:uid="{3E76B5FF-1B9A-4161-87A4-751D4B3E9752}"/>
    <cellStyle name="Normal 7 6 2 2 5 7" xfId="14077" xr:uid="{4DDD2D37-CA5D-497E-BC0D-7E552FC39117}"/>
    <cellStyle name="Normal 7 6 2 2 6" xfId="2560" xr:uid="{00000000-0005-0000-0000-0000F1080000}"/>
    <cellStyle name="Normal 7 6 2 2 6 2" xfId="5829" xr:uid="{B66FAA02-2061-4C28-94CA-12E640BE358B}"/>
    <cellStyle name="Normal 7 6 2 2 6 2 2" xfId="28671" xr:uid="{B0FFD673-EFD7-4AF0-A637-F37D84DBAEDF}"/>
    <cellStyle name="Normal 7 6 2 2 6 2 3" xfId="15231" xr:uid="{9DFBBEA0-13F0-460E-A223-45BA0E6D6AA1}"/>
    <cellStyle name="Normal 7 6 2 2 6 3" xfId="7684" xr:uid="{63FA4D9A-472C-4BCB-9C4D-EBF0C0779232}"/>
    <cellStyle name="Normal 7 6 2 2 6 3 2" xfId="18064" xr:uid="{AA1276C8-F94F-4E02-9918-E5158BBD146E}"/>
    <cellStyle name="Normal 7 6 2 2 6 4" xfId="10517" xr:uid="{39AA716C-C051-4882-8AB7-1A507ADBEE45}"/>
    <cellStyle name="Normal 7 6 2 2 6 4 2" xfId="20897" xr:uid="{6A7A902D-7399-4B15-ADA7-3A63D562E9E1}"/>
    <cellStyle name="Normal 7 6 2 2 6 5" xfId="23878" xr:uid="{B97EB2A7-DC6C-47FB-9D73-FFC054BBD131}"/>
    <cellStyle name="Normal 7 6 2 2 6 6" xfId="12947" xr:uid="{5C138EAE-DEA9-4AD5-A5FC-91C0DB1C2EFB}"/>
    <cellStyle name="Normal 7 6 2 2 7" xfId="2254" xr:uid="{00000000-0005-0000-0000-0000E6080000}"/>
    <cellStyle name="Normal 7 6 2 2 7 2" xfId="7380" xr:uid="{FF82BE85-CF7E-4D30-9509-E49B9532792C}"/>
    <cellStyle name="Normal 7 6 2 2 7 2 2" xfId="17760" xr:uid="{757A19E5-54D2-47FB-9AAD-B0C917D4B4BB}"/>
    <cellStyle name="Normal 7 6 2 2 7 3" xfId="10213" xr:uid="{9E5C0D3E-2C0D-4C99-8AC6-38661FC76CAE}"/>
    <cellStyle name="Normal 7 6 2 2 7 3 2" xfId="20593" xr:uid="{E32D5685-E2FB-49A1-A380-BF6348883FF4}"/>
    <cellStyle name="Normal 7 6 2 2 7 4" xfId="22861" xr:uid="{1D27C0B9-DB74-48FE-AB51-476EA2630360}"/>
    <cellStyle name="Normal 7 6 2 2 7 5" xfId="14927" xr:uid="{1AE6BEDE-C5EE-45E3-B1A0-392B2C209929}"/>
    <cellStyle name="Normal 7 6 2 2 8" xfId="23547" xr:uid="{C5CE898B-5079-473C-B569-1516EB8A0480}"/>
    <cellStyle name="Normal 7 6 2 2 9" xfId="12485" xr:uid="{39F8E732-094A-4460-B449-9D1468C045E8}"/>
    <cellStyle name="Normal 7 6 2 3" xfId="1480" xr:uid="{00000000-0005-0000-0000-0000A1070000}"/>
    <cellStyle name="Normal 7 6 2 3 10" xfId="10065" xr:uid="{1E1A3F6E-F969-4BAE-9F6F-3AA572EF8B3A}"/>
    <cellStyle name="Normal 7 6 2 3 10 2" xfId="20445" xr:uid="{256AC34C-FBD0-4F27-88CC-FEFDC0ABDECA}"/>
    <cellStyle name="Normal 7 6 2 3 11" xfId="25392" xr:uid="{167A9EED-2DEA-4CC9-B832-6DB0C5C99144}"/>
    <cellStyle name="Normal 7 6 2 3 12" xfId="12643" xr:uid="{E8BC95D7-541E-43E5-A0AF-7043290B7F2A}"/>
    <cellStyle name="Normal 7 6 2 3 2" xfId="2425" xr:uid="{00000000-0005-0000-0000-0000F3080000}"/>
    <cellStyle name="Normal 7 6 2 3 2 2" xfId="3487" xr:uid="{00000000-0005-0000-0000-0000F4080000}"/>
    <cellStyle name="Normal 7 6 2 3 2 2 2" xfId="6541" xr:uid="{2ED177E0-8D34-47F6-A550-BB54CD807983}"/>
    <cellStyle name="Normal 7 6 2 3 2 2 2 2" xfId="27735" xr:uid="{7B4B4AD0-D389-448D-9CF1-2C7A12CFAB15}"/>
    <cellStyle name="Normal 7 6 2 3 2 2 2 3" xfId="27485" xr:uid="{974FFAAC-0323-4FC9-A221-BF7EAC317557}"/>
    <cellStyle name="Normal 7 6 2 3 2 2 2 4" xfId="16112" xr:uid="{943B722A-1B6D-485C-BE3E-606506E530D2}"/>
    <cellStyle name="Normal 7 6 2 3 2 2 3" xfId="8565" xr:uid="{FA3BE7CA-8711-46A0-ACF0-5961A05AB851}"/>
    <cellStyle name="Normal 7 6 2 3 2 2 3 2" xfId="28948" xr:uid="{A37E3316-1CDF-4325-9EA6-9E73D2DB4680}"/>
    <cellStyle name="Normal 7 6 2 3 2 2 3 3" xfId="18945" xr:uid="{DF22B7A1-C024-4378-99DA-6E0A161155FE}"/>
    <cellStyle name="Normal 7 6 2 3 2 2 4" xfId="11398" xr:uid="{5880DDF9-8A56-4C4D-9CD8-7088981D7E9F}"/>
    <cellStyle name="Normal 7 6 2 3 2 2 4 2" xfId="21778" xr:uid="{4CB6013D-D85D-4607-B82A-4F2B066B2D34}"/>
    <cellStyle name="Normal 7 6 2 3 2 2 5" xfId="24796" xr:uid="{3EA3BD21-3DB5-4AE3-BB45-0A9CADD59DC2}"/>
    <cellStyle name="Normal 7 6 2 3 2 2 6" xfId="14078" xr:uid="{CC47A00B-1AB7-464B-A96F-1B0D14F90019}"/>
    <cellStyle name="Normal 7 6 2 3 2 3" xfId="2844" xr:uid="{00000000-0005-0000-0000-0000F5080000}"/>
    <cellStyle name="Normal 7 6 2 3 2 3 2" xfId="6057" xr:uid="{28B2E169-D7C2-4667-819D-0471C974F8D7}"/>
    <cellStyle name="Normal 7 6 2 3 2 3 2 2" xfId="26560" xr:uid="{74A0F5AF-D0CB-49BF-8753-E75A9FB067B3}"/>
    <cellStyle name="Normal 7 6 2 3 2 3 2 3" xfId="15512" xr:uid="{11978ACD-762B-44EB-A880-BC19191F914D}"/>
    <cellStyle name="Normal 7 6 2 3 2 3 3" xfId="7965" xr:uid="{B0545A4D-8699-4CA2-B39E-1B70F4A32311}"/>
    <cellStyle name="Normal 7 6 2 3 2 3 3 2" xfId="18345" xr:uid="{0DA7AE16-5A69-446A-A742-5D1BA50817CC}"/>
    <cellStyle name="Normal 7 6 2 3 2 3 4" xfId="10798" xr:uid="{A22CF988-77B7-483B-B476-BEAFAE84D019}"/>
    <cellStyle name="Normal 7 6 2 3 2 3 4 2" xfId="21178" xr:uid="{52400798-466A-47CC-86FE-E125E28CA297}"/>
    <cellStyle name="Normal 7 6 2 3 2 3 5" xfId="23175" xr:uid="{CF5192CA-0014-421A-99D0-F4FCC99E05C3}"/>
    <cellStyle name="Normal 7 6 2 3 2 3 6" xfId="13323" xr:uid="{613B7118-BE5A-48C6-B989-DE44F6BDA5DE}"/>
    <cellStyle name="Normal 7 6 2 3 2 4" xfId="4227" xr:uid="{4C5857AD-234B-4557-ADE5-B8289ADFA87B}"/>
    <cellStyle name="Normal 7 6 2 3 2 4 2" xfId="8998" xr:uid="{CB3B5041-B31D-497A-9D0B-64FC5C0E3A11}"/>
    <cellStyle name="Normal 7 6 2 3 2 4 2 2" xfId="19378" xr:uid="{60104DF8-912C-4105-A482-48B17DE8EA36}"/>
    <cellStyle name="Normal 7 6 2 3 2 4 3" xfId="11831" xr:uid="{2A4BF771-42B9-4F8D-B0E4-FB6E90789D39}"/>
    <cellStyle name="Normal 7 6 2 3 2 4 3 2" xfId="22211" xr:uid="{180518FC-28E0-4F1D-B9E9-975CB149259E}"/>
    <cellStyle name="Normal 7 6 2 3 2 4 4" xfId="23190" xr:uid="{DF7D4F32-EB8C-4BB1-AF49-8F4DEC3925B3}"/>
    <cellStyle name="Normal 7 6 2 3 2 4 5" xfId="16545" xr:uid="{16983FF2-37E5-4C2D-9694-40C4B52EDD4E}"/>
    <cellStyle name="Normal 7 6 2 3 2 5" xfId="5724" xr:uid="{CEE0CD0B-5F26-4751-88D7-0A0E532635CB}"/>
    <cellStyle name="Normal 7 6 2 3 2 5 2" xfId="15098" xr:uid="{C6DBCB33-7F20-48A6-9F48-D85BE71DD538}"/>
    <cellStyle name="Normal 7 6 2 3 2 6" xfId="7551" xr:uid="{189EF68A-E256-4796-89AE-AC0F3FAF7D8E}"/>
    <cellStyle name="Normal 7 6 2 3 2 6 2" xfId="17931" xr:uid="{43FB66C0-390C-4279-B678-C9FDF62130EE}"/>
    <cellStyle name="Normal 7 6 2 3 2 7" xfId="10384" xr:uid="{DBB79F94-F3C9-4812-B61F-AFDCD4D42AF7}"/>
    <cellStyle name="Normal 7 6 2 3 2 7 2" xfId="20764" xr:uid="{3C339B12-A6EB-4E4B-8738-0FBB837DE6F7}"/>
    <cellStyle name="Normal 7 6 2 3 2 8" xfId="23596" xr:uid="{46362229-43AB-4867-8795-752F1117C320}"/>
    <cellStyle name="Normal 7 6 2 3 2 9" xfId="12801" xr:uid="{00811522-1434-49F0-9892-C89467140CF9}"/>
    <cellStyle name="Normal 7 6 2 3 3" xfId="3488" xr:uid="{00000000-0005-0000-0000-0000F6080000}"/>
    <cellStyle name="Normal 7 6 2 3 3 2" xfId="4602" xr:uid="{4517D012-AB3F-4A50-A0AE-6DC9C9AABA35}"/>
    <cellStyle name="Normal 7 6 2 3 3 2 2" xfId="9373" xr:uid="{C788363A-D2D0-4902-9FC0-2B01B7C53F29}"/>
    <cellStyle name="Normal 7 6 2 3 3 2 2 2" xfId="29342" xr:uid="{F7D3D6A1-47D2-48DF-964B-7A00284DE874}"/>
    <cellStyle name="Normal 7 6 2 3 3 2 2 3" xfId="19753" xr:uid="{2595AF05-3149-411D-B2A3-9AB2965C3326}"/>
    <cellStyle name="Normal 7 6 2 3 3 2 3" xfId="12206" xr:uid="{8306838D-A175-48DF-9E22-7CCECC7A46AF}"/>
    <cellStyle name="Normal 7 6 2 3 3 2 3 2" xfId="22586" xr:uid="{666A7408-14DC-4E23-BF53-D70A7F51D1CC}"/>
    <cellStyle name="Normal 7 6 2 3 3 2 4" xfId="23844" xr:uid="{E19D32D2-28B6-4847-815D-8D68D928324E}"/>
    <cellStyle name="Normal 7 6 2 3 3 2 5" xfId="16920" xr:uid="{1F763406-0259-44E6-8D78-7596465B723C}"/>
    <cellStyle name="Normal 7 6 2 3 3 3" xfId="6542" xr:uid="{935A2752-8B7F-4C6A-BF5C-9EDD067E1A9A}"/>
    <cellStyle name="Normal 7 6 2 3 3 3 2" xfId="26796" xr:uid="{88148196-7D1B-4249-9D88-AFD134F9481F}"/>
    <cellStyle name="Normal 7 6 2 3 3 3 3" xfId="16113" xr:uid="{5C68F48B-039B-4724-A7FE-555E7C0A0FE3}"/>
    <cellStyle name="Normal 7 6 2 3 3 4" xfId="8566" xr:uid="{A34AC5BC-0734-4227-9483-F63AE9FA58A4}"/>
    <cellStyle name="Normal 7 6 2 3 3 4 2" xfId="18946" xr:uid="{DA7AF1A6-8AED-419E-8558-7AA2EF1EDAAE}"/>
    <cellStyle name="Normal 7 6 2 3 3 5" xfId="11399" xr:uid="{ADA725C3-BAC9-4DE8-B058-DE956EBE7BD5}"/>
    <cellStyle name="Normal 7 6 2 3 3 5 2" xfId="21779" xr:uid="{106E1BA2-A679-4A52-8A91-C8AD22D52F32}"/>
    <cellStyle name="Normal 7 6 2 3 3 6" xfId="23951" xr:uid="{3DF65DFE-68C1-4814-B5DB-D46D28CCC849}"/>
    <cellStyle name="Normal 7 6 2 3 3 7" xfId="14079" xr:uid="{2AAC3EB0-648E-4039-A54B-70CFFB60586E}"/>
    <cellStyle name="Normal 7 6 2 3 4" xfId="3000" xr:uid="{00000000-0005-0000-0000-0000F7080000}"/>
    <cellStyle name="Normal 7 6 2 3 4 2" xfId="6148" xr:uid="{8CE6BF8B-0E9F-4452-84EA-E1F3441688C5}"/>
    <cellStyle name="Normal 7 6 2 3 4 2 2" xfId="26410" xr:uid="{58070C94-302A-4FED-9388-BC7FD3B37CC0}"/>
    <cellStyle name="Normal 7 6 2 3 4 2 3" xfId="15626" xr:uid="{0C47AA3F-AB24-4930-9F11-72E8E2853579}"/>
    <cellStyle name="Normal 7 6 2 3 4 3" xfId="8079" xr:uid="{DE95BD2A-6FEC-43D3-99B0-B0875EAAA115}"/>
    <cellStyle name="Normal 7 6 2 3 4 3 2" xfId="18459" xr:uid="{ED7BAE7D-93BA-4869-9024-02B2F0BF21BA}"/>
    <cellStyle name="Normal 7 6 2 3 4 4" xfId="10912" xr:uid="{B17E3A17-CCA1-40F8-B55A-5C7F6649D437}"/>
    <cellStyle name="Normal 7 6 2 3 4 4 2" xfId="21292" xr:uid="{E8854CB8-4A7B-42B7-B6C5-59EAF2B0AF74}"/>
    <cellStyle name="Normal 7 6 2 3 4 5" xfId="24931" xr:uid="{CD25090A-1621-41C6-A210-0964DFF056A3}"/>
    <cellStyle name="Normal 7 6 2 3 4 6" xfId="13499" xr:uid="{FBD1A3F5-66E5-42B8-A13E-5BBCC43129D9}"/>
    <cellStyle name="Normal 7 6 2 3 5" xfId="2603" xr:uid="{00000000-0005-0000-0000-0000F8080000}"/>
    <cellStyle name="Normal 7 6 2 3 5 2" xfId="5867" xr:uid="{68540AEA-0E8E-4490-B917-D8E157903F73}"/>
    <cellStyle name="Normal 7 6 2 3 5 2 2" xfId="25872" xr:uid="{99D1D200-427F-4337-BF8F-46411779011E}"/>
    <cellStyle name="Normal 7 6 2 3 5 2 3" xfId="15274" xr:uid="{7B3CE3F2-FBE3-4F86-B53B-87E78ECF1E4D}"/>
    <cellStyle name="Normal 7 6 2 3 5 3" xfId="7727" xr:uid="{46B538C4-698E-407A-A73A-E6508947368F}"/>
    <cellStyle name="Normal 7 6 2 3 5 3 2" xfId="18107" xr:uid="{8C020935-67DA-4919-8F95-EE48A1028C02}"/>
    <cellStyle name="Normal 7 6 2 3 5 4" xfId="10560" xr:uid="{A7DF25E5-D097-4AB6-8A00-5C02D02AC826}"/>
    <cellStyle name="Normal 7 6 2 3 5 4 2" xfId="20940" xr:uid="{31A32AC7-551F-4906-BAB2-3B442B016CFC}"/>
    <cellStyle name="Normal 7 6 2 3 5 5" xfId="22925" xr:uid="{DCFA66F2-A4CC-4D03-88FA-4D2DEDA2B454}"/>
    <cellStyle name="Normal 7 6 2 3 5 6" xfId="12990" xr:uid="{F0E67ACF-9FBC-40E0-A18F-2E957BAD3AC0}"/>
    <cellStyle name="Normal 7 6 2 3 6" xfId="2410" xr:uid="{00000000-0005-0000-0000-0000F2080000}"/>
    <cellStyle name="Normal 7 6 2 3 6 2" xfId="7536" xr:uid="{78E3D2FD-30E3-475C-A30E-3B2F53C80C2E}"/>
    <cellStyle name="Normal 7 6 2 3 6 2 2" xfId="17916" xr:uid="{81BE1BC3-C79A-4BCB-A37E-0F1B6A11141F}"/>
    <cellStyle name="Normal 7 6 2 3 6 3" xfId="10369" xr:uid="{BC48B4BF-DD1D-4F5D-8422-249DC6A0F923}"/>
    <cellStyle name="Normal 7 6 2 3 6 3 2" xfId="20749" xr:uid="{186FE3F9-E38C-4563-937D-AF0E6A552712}"/>
    <cellStyle name="Normal 7 6 2 3 6 4" xfId="25439" xr:uid="{FEDB20F1-CD1B-4AB9-9D41-85153BDA663B}"/>
    <cellStyle name="Normal 7 6 2 3 6 5" xfId="15083" xr:uid="{94E2F247-9332-4E0E-A9F1-EE55A5533C72}"/>
    <cellStyle name="Normal 7 6 2 3 7" xfId="4081" xr:uid="{A6B066F1-DD96-4C23-A370-41D05A534855}"/>
    <cellStyle name="Normal 7 6 2 3 7 2" xfId="8858" xr:uid="{667C695F-D196-43B0-9454-E2BEAC50E32B}"/>
    <cellStyle name="Normal 7 6 2 3 7 2 2" xfId="19238" xr:uid="{58A1C407-A8BF-4947-968E-83CFCDF6891D}"/>
    <cellStyle name="Normal 7 6 2 3 7 3" xfId="11691" xr:uid="{D348FA38-632B-4CDE-8A66-F8DC1E6E7289}"/>
    <cellStyle name="Normal 7 6 2 3 7 3 2" xfId="22071" xr:uid="{860FD70A-BDAB-4B4D-84BD-620614E8FCD7}"/>
    <cellStyle name="Normal 7 6 2 3 7 4" xfId="16405" xr:uid="{95D5832A-9277-429F-AC12-EB7E130781B2}"/>
    <cellStyle name="Normal 7 6 2 3 8" xfId="5481" xr:uid="{7A635B9E-6B33-46CF-BC6A-D7E5668F196F}"/>
    <cellStyle name="Normal 7 6 2 3 8 2" xfId="14779" xr:uid="{A9FE8C30-9E0C-4D99-BCA5-24D0BB0B4012}"/>
    <cellStyle name="Normal 7 6 2 3 9" xfId="7232" xr:uid="{69B6C9D1-4B47-4FD4-9E52-B740DF431ACF}"/>
    <cellStyle name="Normal 7 6 2 3 9 2" xfId="17612" xr:uid="{B773A3F7-250A-44AB-B434-737FFFE34FD5}"/>
    <cellStyle name="Normal 7 6 2 4" xfId="1481" xr:uid="{00000000-0005-0000-0000-0000A2070000}"/>
    <cellStyle name="Normal 7 6 2 4 2" xfId="1482" xr:uid="{00000000-0005-0000-0000-0000A3070000}"/>
    <cellStyle name="Normal 7 6 2 4 2 2" xfId="7233" xr:uid="{6E122A99-0A2B-481E-941E-1A629EFDA561}"/>
    <cellStyle name="Normal 7 6 2 4 2 2 2" xfId="28572" xr:uid="{83729F6A-F6F6-4A57-98C1-F05D08D6747E}"/>
    <cellStyle name="Normal 7 6 2 4 2 2 3" xfId="28471" xr:uid="{B2F2DA54-1103-42A2-9A7C-76FB970A49FC}"/>
    <cellStyle name="Normal 7 6 2 4 2 2 4" xfId="17613" xr:uid="{D3ADCC34-AB49-487F-8203-E8A8E112658B}"/>
    <cellStyle name="Normal 7 6 2 4 2 3" xfId="10066" xr:uid="{CEDBC37A-7193-45AF-A6B6-FCA2810ED39C}"/>
    <cellStyle name="Normal 7 6 2 4 2 3 2" xfId="29465" xr:uid="{2956D692-3D13-45A4-A872-ED62089834FD}"/>
    <cellStyle name="Normal 7 6 2 4 2 3 3" xfId="20446" xr:uid="{6A1C4D72-F17D-4E46-9A7F-286D12EE63B6}"/>
    <cellStyle name="Normal 7 6 2 4 2 4" xfId="22634" xr:uid="{4D6831AF-81DC-4B28-8CFE-4A01A6C21AFC}"/>
    <cellStyle name="Normal 7 6 2 4 2 5" xfId="14780" xr:uid="{724AB0AE-DCBD-447A-9A5F-559E64BBAC60}"/>
    <cellStyle name="Normal 7 6 2 4 3" xfId="27383" xr:uid="{FA1FF1D9-E270-4A7D-A943-E427F0729186}"/>
    <cellStyle name="Normal 7 6 2 4 4" xfId="27361" xr:uid="{5E3A2284-2B4C-4BE2-948C-47C09382975B}"/>
    <cellStyle name="Normal 7 6 2 5" xfId="1483" xr:uid="{00000000-0005-0000-0000-0000A4070000}"/>
    <cellStyle name="Normal 7 6 2 5 2" xfId="4603" xr:uid="{12B5E42F-D790-45DA-9D1D-5C233CD01BAE}"/>
    <cellStyle name="Normal 7 6 2 5 2 2" xfId="9374" xr:uid="{2F3F45FC-EC56-4E7D-93DD-DA14367C6125}"/>
    <cellStyle name="Normal 7 6 2 5 2 2 2" xfId="29343" xr:uid="{19A9BD2C-7CD5-4F36-819D-FCF0DCCAC26D}"/>
    <cellStyle name="Normal 7 6 2 5 2 2 3" xfId="19754" xr:uid="{6D73268A-E381-41BB-9B34-46954B025484}"/>
    <cellStyle name="Normal 7 6 2 5 2 3" xfId="12207" xr:uid="{B541EE0C-4218-421C-9358-C9821E1A6070}"/>
    <cellStyle name="Normal 7 6 2 5 2 3 2" xfId="22587" xr:uid="{012FB8A7-B699-401A-B4CF-B396529CC047}"/>
    <cellStyle name="Normal 7 6 2 5 2 4" xfId="22818" xr:uid="{5A2CA262-985D-488C-8315-7CA4E45DF330}"/>
    <cellStyle name="Normal 7 6 2 5 2 5" xfId="16921" xr:uid="{3BAEB2FB-CA7F-4AFE-9FED-04598FABBA68}"/>
    <cellStyle name="Normal 7 6 2 5 3" xfId="5482" xr:uid="{9BFE6913-B7FD-46C9-B7DA-1CA04FBD48E1}"/>
    <cellStyle name="Normal 7 6 2 5 3 2" xfId="23479" xr:uid="{FB55B3A7-7CC4-4B33-81ED-58C90816DEA3}"/>
    <cellStyle name="Normal 7 6 2 5 3 3" xfId="26129" xr:uid="{E82DA417-FF46-4F52-9655-06161D003715}"/>
    <cellStyle name="Normal 7 6 2 5 3 4" xfId="14781" xr:uid="{35CE0722-3881-4B50-B822-855499230C93}"/>
    <cellStyle name="Normal 7 6 2 5 4" xfId="7234" xr:uid="{61D9F8CE-C3A3-4C75-975A-5683861D81A8}"/>
    <cellStyle name="Normal 7 6 2 5 4 2" xfId="24404" xr:uid="{FF928902-5FAB-491E-94A9-CC6410DAF7CB}"/>
    <cellStyle name="Normal 7 6 2 5 4 3" xfId="26435" xr:uid="{92080964-D7FF-4FC2-9B39-69DF9E261DF5}"/>
    <cellStyle name="Normal 7 6 2 5 4 4" xfId="17614" xr:uid="{A1508B5E-4B42-4C5E-8E1E-D427EE683154}"/>
    <cellStyle name="Normal 7 6 2 5 5" xfId="10067" xr:uid="{5E8CB66E-C768-459E-B683-3A13F096FB12}"/>
    <cellStyle name="Normal 7 6 2 5 5 2" xfId="29466" xr:uid="{A01A7646-22A0-41C3-B691-FACD4DA56448}"/>
    <cellStyle name="Normal 7 6 2 5 5 3" xfId="20447" xr:uid="{E4F574C7-E9B7-468D-9451-085997566E7D}"/>
    <cellStyle name="Normal 7 6 2 5 6" xfId="25143" xr:uid="{1CD5A22A-E0C0-40E0-BF04-96020AA18368}"/>
    <cellStyle name="Normal 7 6 2 5 7" xfId="14080" xr:uid="{6F77A334-7E8D-454F-9079-979D25F26416}"/>
    <cellStyle name="Normal 7 6 2 6" xfId="1484" xr:uid="{00000000-0005-0000-0000-0000A5070000}"/>
    <cellStyle name="Normal 7 6 2 6 2" xfId="2500" xr:uid="{00000000-0005-0000-0000-0000FB080000}"/>
    <cellStyle name="Normal 7 6 2 6 2 2" xfId="7624" xr:uid="{6DA91824-4395-46A4-B38A-CA6BA7737022}"/>
    <cellStyle name="Normal 7 6 2 6 2 2 2" xfId="18004" xr:uid="{B286C0FC-B35F-4A65-8F1E-46A4D3D798C7}"/>
    <cellStyle name="Normal 7 6 2 6 2 3" xfId="10457" xr:uid="{F0F27D90-69BA-4FBF-9D6A-63517C68C43B}"/>
    <cellStyle name="Normal 7 6 2 6 2 3 2" xfId="20837" xr:uid="{5D964759-6C67-4757-A5AD-5C7EDC1A05BE}"/>
    <cellStyle name="Normal 7 6 2 6 2 4" xfId="28456" xr:uid="{14B8BD50-F673-4976-A063-187232F799C6}"/>
    <cellStyle name="Normal 7 6 2 6 2 5" xfId="15171" xr:uid="{B518ABFA-065B-423C-BD0E-6902CAC24386}"/>
    <cellStyle name="Normal 7 6 2 6 3" xfId="2047" xr:uid="{00000000-0005-0000-0000-0000A5070000}"/>
    <cellStyle name="Normal 7 6 2 6 4" xfId="5483" xr:uid="{A67FD77B-8C42-46EF-8626-0391DF1149CC}"/>
    <cellStyle name="Normal 7 6 2 6 4 2" xfId="29746" xr:uid="{5D856566-71DC-4B60-BA54-4AAFB41ABC56}"/>
    <cellStyle name="Normal 7 6 2 6 5" xfId="22766" xr:uid="{55D9A16F-D7A4-4684-8925-24433A61B1FE}"/>
    <cellStyle name="Normal 7 6 2 6 6" xfId="12887" xr:uid="{23CC4D2E-FB2B-433A-8457-8D4F882A536F}"/>
    <cellStyle name="Normal 7 6 2 7" xfId="2194" xr:uid="{00000000-0005-0000-0000-0000E5080000}"/>
    <cellStyle name="Normal 7 6 2 7 2" xfId="7320" xr:uid="{BF72EEEC-0363-42E3-BC13-D45899A28E16}"/>
    <cellStyle name="Normal 7 6 2 7 2 2" xfId="25933" xr:uid="{B86B97D5-6C7E-4598-A23A-995132FA8F68}"/>
    <cellStyle name="Normal 7 6 2 7 2 3" xfId="17700" xr:uid="{4BEFBD65-26C5-4811-A175-AF2DB6BCCA56}"/>
    <cellStyle name="Normal 7 6 2 7 3" xfId="10153" xr:uid="{21A3D271-F3A0-4463-94E9-EDCAD5111008}"/>
    <cellStyle name="Normal 7 6 2 7 3 2" xfId="20533" xr:uid="{E0479714-0684-4F81-93CE-59DB467146FA}"/>
    <cellStyle name="Normal 7 6 2 7 4" xfId="24912" xr:uid="{8956E53A-E2B5-4656-A712-A63BE9BA9A20}"/>
    <cellStyle name="Normal 7 6 2 7 5" xfId="14867" xr:uid="{53DC5CB4-8DC4-4461-95A0-784F72F2BAF7}"/>
    <cellStyle name="Normal 7 6 2 8" xfId="24377" xr:uid="{ED4EC8EF-5843-457B-AF88-4D7D2FF16CC9}"/>
    <cellStyle name="Normal 7 6 2 8 2" xfId="26103" xr:uid="{1718AF5F-58E8-4B0F-AB17-E916184D4514}"/>
    <cellStyle name="Normal 7 6 2 9" xfId="26698" xr:uid="{6293BA1F-4F0E-4845-A691-991D33328C21}"/>
    <cellStyle name="Normal 7 6 20" xfId="12402" xr:uid="{4D736B5C-A5E8-4CE8-A84B-CC95F0450F18}"/>
    <cellStyle name="Normal 7 6 21" xfId="29835" xr:uid="{14591012-5BF2-4661-84EF-D3C202A421F1}"/>
    <cellStyle name="Normal 7 6 21 2" xfId="31504" xr:uid="{AE07DE1B-668E-4B16-88FD-3A9EC54BD8AE}"/>
    <cellStyle name="Normal 7 6 22" xfId="29980" xr:uid="{9BCCC15C-78C9-486F-A701-1A52E6003D5D}"/>
    <cellStyle name="Normal 7 6 23" xfId="30163" xr:uid="{49D357EA-AD67-4E3B-A3C0-C67DEDCA22C2}"/>
    <cellStyle name="Normal 7 6 3" xfId="1485" xr:uid="{00000000-0005-0000-0000-0000A6070000}"/>
    <cellStyle name="Normal 7 6 3 10" xfId="5484" xr:uid="{0FF0B9C9-C1B6-4F32-B56F-A6E9F15C0064}"/>
    <cellStyle name="Normal 7 6 3 10 2" xfId="14782" xr:uid="{11F63485-85EE-419C-92E1-1121CED9FCEE}"/>
    <cellStyle name="Normal 7 6 3 11" xfId="7235" xr:uid="{C03B5CF4-3859-4FAB-B0F8-AD00D31F5CD5}"/>
    <cellStyle name="Normal 7 6 3 11 2" xfId="17615" xr:uid="{3965AFF5-D500-4564-8608-7B8F9F639B94}"/>
    <cellStyle name="Normal 7 6 3 12" xfId="10068" xr:uid="{FB397A62-BE51-4249-8822-47E85F69ACF6}"/>
    <cellStyle name="Normal 7 6 3 12 2" xfId="20448" xr:uid="{2017A004-559C-4D69-BB7E-AF23B9128025}"/>
    <cellStyle name="Normal 7 6 3 13" xfId="24059" xr:uid="{00283BD8-6DFE-4D42-A8C9-DE55BB8542D4}"/>
    <cellStyle name="Normal 7 6 3 14" xfId="12462" xr:uid="{330A2FA6-1B02-4750-856C-3013779CABB4}"/>
    <cellStyle name="Normal 7 6 3 2" xfId="1486" xr:uid="{00000000-0005-0000-0000-0000A7070000}"/>
    <cellStyle name="Normal 7 6 3 2 10" xfId="10069" xr:uid="{C384459C-EE0B-4E33-B24B-329E5047D295}"/>
    <cellStyle name="Normal 7 6 3 2 10 2" xfId="20449" xr:uid="{36061472-8AC3-4274-8073-CEF844A71F48}"/>
    <cellStyle name="Normal 7 6 3 2 11" xfId="24504" xr:uid="{4204AB79-5DC5-4919-B457-C0C5904DDC3B}"/>
    <cellStyle name="Normal 7 6 3 2 12" xfId="12644" xr:uid="{22329E4F-DB2C-4C3F-9CF0-92AE194A115C}"/>
    <cellStyle name="Normal 7 6 3 2 2" xfId="1487" xr:uid="{00000000-0005-0000-0000-0000A8070000}"/>
    <cellStyle name="Normal 7 6 3 2 2 2" xfId="3490" xr:uid="{00000000-0005-0000-0000-0000FF080000}"/>
    <cellStyle name="Normal 7 6 3 2 2 2 2" xfId="6544" xr:uid="{A75AD212-DE64-4528-9504-E8C40F6BFFD9}"/>
    <cellStyle name="Normal 7 6 3 2 2 2 2 2" xfId="24604" xr:uid="{A8C4C092-3BDF-4E13-8A90-AF197A9ED4D0}"/>
    <cellStyle name="Normal 7 6 3 2 2 2 2 3" xfId="27047" xr:uid="{2ED1A404-9ADC-44F3-A047-EBCF7D564F86}"/>
    <cellStyle name="Normal 7 6 3 2 2 2 2 4" xfId="16115" xr:uid="{EF263C13-2736-4C6F-8F51-B5CEE61F346C}"/>
    <cellStyle name="Normal 7 6 3 2 2 2 3" xfId="8568" xr:uid="{32111021-159F-4647-B700-FE0DBF32DC34}"/>
    <cellStyle name="Normal 7 6 3 2 2 2 3 2" xfId="28949" xr:uid="{EAA0EE0C-4FE5-4161-BCED-F3045E4F6B01}"/>
    <cellStyle name="Normal 7 6 3 2 2 2 3 3" xfId="18948" xr:uid="{BFC8A839-9433-4509-8CDC-EE5B8F75A796}"/>
    <cellStyle name="Normal 7 6 3 2 2 2 4" xfId="11401" xr:uid="{3903FC95-6D88-43D5-B48C-BF1168E91186}"/>
    <cellStyle name="Normal 7 6 3 2 2 2 4 2" xfId="21781" xr:uid="{85F0D391-5129-4115-8BDB-5E45211D7ADD}"/>
    <cellStyle name="Normal 7 6 3 2 2 2 5" xfId="24105" xr:uid="{53B646B6-BDEF-47EF-BC18-89C8554F3A50}"/>
    <cellStyle name="Normal 7 6 3 2 2 2 6" xfId="14082" xr:uid="{BAE7D445-FB7C-42D7-AD8B-B9AC3626DEDA}"/>
    <cellStyle name="Normal 7 6 3 2 2 3" xfId="4378" xr:uid="{C162742C-DE66-4955-A711-6E4484B11279}"/>
    <cellStyle name="Normal 7 6 3 2 2 3 2" xfId="9149" xr:uid="{0918B151-3C2B-4B85-A6EE-AA68960CB029}"/>
    <cellStyle name="Normal 7 6 3 2 2 3 2 2" xfId="29192" xr:uid="{88587D24-EEEF-4814-86EC-5BC5CAA19DD2}"/>
    <cellStyle name="Normal 7 6 3 2 2 3 2 3" xfId="19529" xr:uid="{8B3E029C-4D34-4CE9-B3C5-4B123FC6AEC1}"/>
    <cellStyle name="Normal 7 6 3 2 2 3 3" xfId="11982" xr:uid="{266513DF-7348-434C-8067-A7FDC9FC347D}"/>
    <cellStyle name="Normal 7 6 3 2 2 3 3 2" xfId="22362" xr:uid="{F34BC78C-C166-4889-B870-241F722142EB}"/>
    <cellStyle name="Normal 7 6 3 2 2 3 4" xfId="24115" xr:uid="{9C2A6350-DC11-4F7E-A855-98DE6405744B}"/>
    <cellStyle name="Normal 7 6 3 2 2 3 5" xfId="16696" xr:uid="{EA3FD3EA-104B-4372-8508-1829A0B44B5A}"/>
    <cellStyle name="Normal 7 6 3 2 2 4" xfId="5486" xr:uid="{F6EB880C-ED38-43AD-9751-1348F342E406}"/>
    <cellStyle name="Normal 7 6 3 2 2 4 2" xfId="26681" xr:uid="{174D04E0-A481-4349-AFBB-03F3FEE58C33}"/>
    <cellStyle name="Normal 7 6 3 2 2 4 3" xfId="14784" xr:uid="{1351964C-5036-4720-AC2B-4923681CF4AE}"/>
    <cellStyle name="Normal 7 6 3 2 2 5" xfId="7237" xr:uid="{B202CF5B-A6DC-4139-A90D-747D11398E52}"/>
    <cellStyle name="Normal 7 6 3 2 2 5 2" xfId="17617" xr:uid="{B893D070-4A71-4F7A-9322-7BF783E4AD36}"/>
    <cellStyle name="Normal 7 6 3 2 2 6" xfId="10070" xr:uid="{4F20E983-D5B4-4F3B-9774-CCF5C3CD4021}"/>
    <cellStyle name="Normal 7 6 3 2 2 6 2" xfId="20450" xr:uid="{EF6D2DA0-8AC6-416D-AB1F-40B3D31A6C2B}"/>
    <cellStyle name="Normal 7 6 3 2 2 7" xfId="25105" xr:uid="{89018BB3-8938-462E-AEA3-006F14FFFBAD}"/>
    <cellStyle name="Normal 7 6 3 2 2 8" xfId="13325" xr:uid="{61F590E0-3462-4D35-AD10-130D37A535D8}"/>
    <cellStyle name="Normal 7 6 3 2 3" xfId="3491" xr:uid="{00000000-0005-0000-0000-000000090000}"/>
    <cellStyle name="Normal 7 6 3 2 3 2" xfId="4604" xr:uid="{39ECBFA1-EFA7-434E-B5B7-F7621C6DED91}"/>
    <cellStyle name="Normal 7 6 3 2 3 2 2" xfId="9375" xr:uid="{6A24BE19-D00A-402A-BF36-29A11EF1785A}"/>
    <cellStyle name="Normal 7 6 3 2 3 2 2 2" xfId="29344" xr:uid="{1EFC031E-8BC5-41C9-B3F7-ADEFFFCEF88E}"/>
    <cellStyle name="Normal 7 6 3 2 3 2 2 3" xfId="19755" xr:uid="{F8C1338B-9D46-4335-A532-D1A8DCD6CDB1}"/>
    <cellStyle name="Normal 7 6 3 2 3 2 3" xfId="12208" xr:uid="{E79DF795-2412-48C3-839B-400AC4100CB6}"/>
    <cellStyle name="Normal 7 6 3 2 3 2 3 2" xfId="22588" xr:uid="{90C6B6F4-9B46-4D95-BA39-EA67B5D745C0}"/>
    <cellStyle name="Normal 7 6 3 2 3 2 4" xfId="25652" xr:uid="{2CE1781A-5E26-4029-AEFA-75D6D87258A2}"/>
    <cellStyle name="Normal 7 6 3 2 3 2 5" xfId="16922" xr:uid="{9B51D3E1-8B40-45FB-B22D-E8E0CBC33D80}"/>
    <cellStyle name="Normal 7 6 3 2 3 3" xfId="6545" xr:uid="{E4F7623D-6662-4A7F-8469-B85FD6B2A69A}"/>
    <cellStyle name="Normal 7 6 3 2 3 3 2" xfId="26833" xr:uid="{EBEE138B-E2C0-41E6-96F2-23A53F2328CC}"/>
    <cellStyle name="Normal 7 6 3 2 3 3 3" xfId="16116" xr:uid="{94112684-D143-469E-B73F-BA75177662C5}"/>
    <cellStyle name="Normal 7 6 3 2 3 4" xfId="8569" xr:uid="{204587C1-477C-4F02-AC2C-FB776FA0CC80}"/>
    <cellStyle name="Normal 7 6 3 2 3 4 2" xfId="18949" xr:uid="{5C79DCA2-4A5F-46C4-AAFF-A42ADB2FB554}"/>
    <cellStyle name="Normal 7 6 3 2 3 5" xfId="11402" xr:uid="{AEB043DD-3436-4ACC-B81C-0B3407855D19}"/>
    <cellStyle name="Normal 7 6 3 2 3 5 2" xfId="21782" xr:uid="{BAC586FA-8088-469D-8538-E78A0BE57809}"/>
    <cellStyle name="Normal 7 6 3 2 3 6" xfId="24226" xr:uid="{8EED4C54-AB70-4569-8CE6-1053658155E5}"/>
    <cellStyle name="Normal 7 6 3 2 3 7" xfId="14083" xr:uid="{30054B3B-B915-405B-ADE7-584368C336C6}"/>
    <cellStyle name="Normal 7 6 3 2 4" xfId="3489" xr:uid="{00000000-0005-0000-0000-000001090000}"/>
    <cellStyle name="Normal 7 6 3 2 4 2" xfId="6543" xr:uid="{7B6E7000-0441-4622-945D-CE45B7D4AB6B}"/>
    <cellStyle name="Normal 7 6 3 2 4 2 2" xfId="26592" xr:uid="{4BCE06FB-C81E-4322-B29F-BBE14600E106}"/>
    <cellStyle name="Normal 7 6 3 2 4 2 3" xfId="16114" xr:uid="{3A1732FA-27B6-45A2-AF77-63EB64C97D89}"/>
    <cellStyle name="Normal 7 6 3 2 4 3" xfId="8567" xr:uid="{9DD597EA-EC23-4792-894C-E9B1C33E94AE}"/>
    <cellStyle name="Normal 7 6 3 2 4 3 2" xfId="18947" xr:uid="{362CFB7D-F2B8-4926-B044-983395B01BA1}"/>
    <cellStyle name="Normal 7 6 3 2 4 4" xfId="11400" xr:uid="{D92811AC-761B-403F-B3BF-E85A22387678}"/>
    <cellStyle name="Normal 7 6 3 2 4 4 2" xfId="21780" xr:uid="{FB91684D-B12B-42F6-90A5-428E33A98090}"/>
    <cellStyle name="Normal 7 6 3 2 4 5" xfId="23523" xr:uid="{8A11F309-5766-481E-9FEA-7954DA7B47B4}"/>
    <cellStyle name="Normal 7 6 3 2 4 6" xfId="14081" xr:uid="{CE988D99-B1B8-4C92-985D-D11FA4B9C379}"/>
    <cellStyle name="Normal 7 6 3 2 5" xfId="2537" xr:uid="{00000000-0005-0000-0000-000002090000}"/>
    <cellStyle name="Normal 7 6 3 2 5 2" xfId="5810" xr:uid="{F4DFDF64-7DF7-4B91-90EE-A93EAE6980E3}"/>
    <cellStyle name="Normal 7 6 3 2 5 2 2" xfId="27622" xr:uid="{63BA84BA-A60E-4664-B663-17E1FEC0AD59}"/>
    <cellStyle name="Normal 7 6 3 2 5 2 3" xfId="15208" xr:uid="{BBE616B4-4FED-4FAD-9B28-D5068FF531DD}"/>
    <cellStyle name="Normal 7 6 3 2 5 3" xfId="7661" xr:uid="{61134F25-A1A6-4156-9344-85714967A00C}"/>
    <cellStyle name="Normal 7 6 3 2 5 3 2" xfId="18041" xr:uid="{05AE6B0B-E90F-496D-9F41-02F654425368}"/>
    <cellStyle name="Normal 7 6 3 2 5 4" xfId="10494" xr:uid="{5797FCFC-89AF-49F9-9975-DF75035D6631}"/>
    <cellStyle name="Normal 7 6 3 2 5 4 2" xfId="20874" xr:uid="{D1EF8E00-47DB-4AF1-89E3-031429467C7E}"/>
    <cellStyle name="Normal 7 6 3 2 5 5" xfId="24102" xr:uid="{037A8E6B-0580-4D89-A363-ABD4DA75EE1C}"/>
    <cellStyle name="Normal 7 6 3 2 5 6" xfId="12924" xr:uid="{F05D9D0A-05DF-4E0B-BA3C-4F5C0046ED46}"/>
    <cellStyle name="Normal 7 6 3 2 6" xfId="2411" xr:uid="{00000000-0005-0000-0000-0000FD080000}"/>
    <cellStyle name="Normal 7 6 3 2 6 2" xfId="7537" xr:uid="{0AF1B255-9782-4AA0-85B9-E2F027122566}"/>
    <cellStyle name="Normal 7 6 3 2 6 2 2" xfId="17917" xr:uid="{A8F0BB78-33FF-4A33-9C14-85171F59F9D7}"/>
    <cellStyle name="Normal 7 6 3 2 6 3" xfId="10370" xr:uid="{748D5359-7EA2-4C9F-A25C-AC466CAA6C64}"/>
    <cellStyle name="Normal 7 6 3 2 6 3 2" xfId="20750" xr:uid="{21BAC3C7-CA48-4471-B2F8-D6F7724DCB22}"/>
    <cellStyle name="Normal 7 6 3 2 6 4" xfId="24578" xr:uid="{7DA92AAD-0C30-4D70-8EF8-F92F27EDCF5E}"/>
    <cellStyle name="Normal 7 6 3 2 6 5" xfId="15084" xr:uid="{3F5B5856-726F-4C40-B48C-00F81E228475}"/>
    <cellStyle name="Normal 7 6 3 2 7" xfId="4083" xr:uid="{8905C58B-3AA2-4522-9658-D1A4F26EBCA6}"/>
    <cellStyle name="Normal 7 6 3 2 7 2" xfId="8860" xr:uid="{AE4A32B9-46AF-4B7A-9737-F3E5908BFA7F}"/>
    <cellStyle name="Normal 7 6 3 2 7 2 2" xfId="19240" xr:uid="{9A3E086B-6CD9-4D34-9AB3-3AECDBA64CA3}"/>
    <cellStyle name="Normal 7 6 3 2 7 3" xfId="11693" xr:uid="{6653D4D5-6BF4-413E-A5D3-BE0A02CE4719}"/>
    <cellStyle name="Normal 7 6 3 2 7 3 2" xfId="22073" xr:uid="{0D8C75DD-86CE-40BD-B9F8-D0241E611C28}"/>
    <cellStyle name="Normal 7 6 3 2 7 4" xfId="16407" xr:uid="{24095FED-6EE3-4AC6-9E67-DA564407F3A5}"/>
    <cellStyle name="Normal 7 6 3 2 8" xfId="5485" xr:uid="{1C04D63F-2527-4922-B84E-C8532F610DB5}"/>
    <cellStyle name="Normal 7 6 3 2 8 2" xfId="14783" xr:uid="{FE9598D6-D404-4D12-A2A9-953F6914CC16}"/>
    <cellStyle name="Normal 7 6 3 2 9" xfId="7236" xr:uid="{EF280821-8194-4C2F-9C83-1E7EDD85217C}"/>
    <cellStyle name="Normal 7 6 3 2 9 2" xfId="17616" xr:uid="{74D5B46C-9487-40D8-BBB3-53F2C6750AFE}"/>
    <cellStyle name="Normal 7 6 3 3" xfId="1488" xr:uid="{00000000-0005-0000-0000-0000A9070000}"/>
    <cellStyle name="Normal 7 6 3 3 2" xfId="1489" xr:uid="{00000000-0005-0000-0000-0000AA070000}"/>
    <cellStyle name="Normal 7 6 3 3 2 2" xfId="1490" xr:uid="{00000000-0005-0000-0000-0000AB070000}"/>
    <cellStyle name="Normal 7 6 3 3 2 2 2" xfId="3494" xr:uid="{00000000-0005-0000-0000-000005090000}"/>
    <cellStyle name="Normal 7 6 3 3 2 2 2 2" xfId="8571" xr:uid="{8B74FCD3-3004-4FF9-A207-3B34207350F0}"/>
    <cellStyle name="Normal 7 6 3 3 2 2 2 2 2" xfId="28951" xr:uid="{7332878A-36D6-4C54-9958-DC49BDBA1940}"/>
    <cellStyle name="Normal 7 6 3 3 2 2 2 2 3" xfId="18951" xr:uid="{5421953C-2644-4634-A08A-92CAB110B78D}"/>
    <cellStyle name="Normal 7 6 3 3 2 2 2 3" xfId="11404" xr:uid="{595A7502-EE64-4239-A595-0E27D4A90B57}"/>
    <cellStyle name="Normal 7 6 3 3 2 2 2 3 2" xfId="21784" xr:uid="{AD091209-4EC8-4E66-94C2-820E502DE9F6}"/>
    <cellStyle name="Normal 7 6 3 3 2 2 2 4" xfId="23833" xr:uid="{1CC13E34-5A25-404A-9A23-D6B30847F204}"/>
    <cellStyle name="Normal 7 6 3 3 2 2 2 5" xfId="16118" xr:uid="{2C6D172E-98DF-4EBB-AA83-BFF35D6113D1}"/>
    <cellStyle name="Normal 7 6 3 3 2 2 3" xfId="3624" xr:uid="{00000000-0005-0000-0000-0000AB070000}"/>
    <cellStyle name="Normal 7 6 3 3 2 2 3 2" xfId="28143" xr:uid="{8EEB4BA7-6823-4210-B5A8-6255A1ED9AD1}"/>
    <cellStyle name="Normal 7 6 3 3 2 2 3 3" xfId="26090" xr:uid="{EB27B8F3-FCF2-43E1-9E0B-18AE21233D3B}"/>
    <cellStyle name="Normal 7 6 3 3 2 2 4" xfId="5487" xr:uid="{3D8DF5C9-2CCE-4182-AF0F-F0C5756989A7}"/>
    <cellStyle name="Normal 7 6 3 3 2 2 4 2" xfId="29785" xr:uid="{AEE5E8D0-64E0-4EF2-B258-9A2F3F526AE1}"/>
    <cellStyle name="Normal 7 6 3 3 2 2 5" xfId="24558" xr:uid="{B922943A-682E-4BDA-97D1-4B15684C58BE}"/>
    <cellStyle name="Normal 7 6 3 3 2 2 6" xfId="14085" xr:uid="{962D000C-A1AC-4453-ACAB-73642BEFA1C9}"/>
    <cellStyle name="Normal 7 6 3 3 2 3" xfId="3493" xr:uid="{00000000-0005-0000-0000-000006090000}"/>
    <cellStyle name="Normal 7 6 3 3 2 3 2" xfId="30073" xr:uid="{32C9490F-223B-4F54-991F-4B3A7967E779}"/>
    <cellStyle name="Normal 7 6 3 3 2 4" xfId="2846" xr:uid="{00000000-0005-0000-0000-000004090000}"/>
    <cellStyle name="Normal 7 6 3 3 2 4 2" xfId="7967" xr:uid="{7FEAC7C5-8702-4A4A-B139-616752534E0F}"/>
    <cellStyle name="Normal 7 6 3 3 2 4 2 2" xfId="26704" xr:uid="{CB561070-5FA2-49DC-A8AE-EB062A357746}"/>
    <cellStyle name="Normal 7 6 3 3 2 4 2 3" xfId="18347" xr:uid="{B7D03DF5-BD0B-495C-8930-FF0F2A8CD2C0}"/>
    <cellStyle name="Normal 7 6 3 3 2 4 3" xfId="10800" xr:uid="{F0E2E89E-372C-4389-8A1A-DBA4DCC2754E}"/>
    <cellStyle name="Normal 7 6 3 3 2 4 3 2" xfId="21180" xr:uid="{10594F66-5859-4BA2-8F95-ABD9FCBFBF80}"/>
    <cellStyle name="Normal 7 6 3 3 2 4 4" xfId="22793" xr:uid="{19E007BA-7098-4A3F-9530-9818CE4A424A}"/>
    <cellStyle name="Normal 7 6 3 3 2 4 5" xfId="15514" xr:uid="{08EB1DFA-FFE2-4B40-9F7A-2B80C57D678F}"/>
    <cellStyle name="Normal 7 6 3 3 2 5" xfId="3768" xr:uid="{00000000-0005-0000-0000-000009070000}"/>
    <cellStyle name="Normal 7 6 3 3 2 5 2" xfId="4095" xr:uid="{9ECDFCFE-9E25-458F-A3CA-22ABFB47DDE6}"/>
    <cellStyle name="Normal 7 6 3 3 2 5 2 2" xfId="29805" xr:uid="{5B30EC69-E692-4A67-825D-515A3CD295B3}"/>
    <cellStyle name="Normal 7 6 3 3 2 5 3" xfId="23111" xr:uid="{8B9C337C-9F1F-4B71-B33C-4BBF8768F2B4}"/>
    <cellStyle name="Normal 7 6 3 3 2 5 3 2" xfId="30093" xr:uid="{704ABBA2-7391-4C03-A229-8C5BE6596277}"/>
    <cellStyle name="Normal 7 6 3 3 2 5 4" xfId="25623" xr:uid="{08F19465-FA20-4EFC-BDBA-F333EA0FE99C}"/>
    <cellStyle name="Normal 7 6 3 3 2 5 5" xfId="30292" xr:uid="{B0B0FC5E-A681-4C7A-9402-587E6D246449}"/>
    <cellStyle name="Normal 7 6 3 3 2 5 5 2" xfId="31435" xr:uid="{0C479F8B-31BC-4A83-A9FF-C393F1C53DF5}"/>
    <cellStyle name="Normal 7 6 3 3 2 5 6" xfId="31632" xr:uid="{30D63F68-2665-4D62-BFD1-4D3B105583A0}"/>
    <cellStyle name="Normal 7 6 3 3 2 6" xfId="23048" xr:uid="{6A1329E9-4F61-4AE7-A038-DC47D92FCBA5}"/>
    <cellStyle name="Normal 7 6 3 3 2 6 2" xfId="31145" xr:uid="{34B83ACE-44A3-4940-AFE5-B4EF022905B3}"/>
    <cellStyle name="Normal 7 6 3 3 2 6 3" xfId="30913" xr:uid="{6E2A21CD-035E-489F-A7DE-293D595960DB}"/>
    <cellStyle name="Normal 7 6 3 3 2 7" xfId="13326" xr:uid="{F64208F4-0E3F-4CEE-8256-88031B63933C}"/>
    <cellStyle name="Normal 7 6 3 3 2 8" xfId="30925" xr:uid="{9FCF0968-A979-4539-AD90-D2D9D79CDAFE}"/>
    <cellStyle name="Normal 7 6 3 3 3" xfId="1491" xr:uid="{00000000-0005-0000-0000-0000AC070000}"/>
    <cellStyle name="Normal 7 6 3 3 3 2" xfId="3495" xr:uid="{00000000-0005-0000-0000-000007090000}"/>
    <cellStyle name="Normal 7 6 3 3 3 2 2" xfId="8572" xr:uid="{EF5855A4-E2C1-49DF-9504-E2EA90CE0347}"/>
    <cellStyle name="Normal 7 6 3 3 3 2 2 2" xfId="28952" xr:uid="{025541B1-DBD4-4EEF-9100-08DB729F7508}"/>
    <cellStyle name="Normal 7 6 3 3 3 2 2 3" xfId="18952" xr:uid="{63D9C151-495E-40D9-AF42-DAF5A7960CFA}"/>
    <cellStyle name="Normal 7 6 3 3 3 2 2 4" xfId="29815" xr:uid="{A6D295F5-EE7B-4174-AF97-372C2354F921}"/>
    <cellStyle name="Normal 7 6 3 3 3 2 3" xfId="11405" xr:uid="{36AF5DE9-B923-43DA-853A-9DA9024BB51D}"/>
    <cellStyle name="Normal 7 6 3 3 3 2 3 2" xfId="21785" xr:uid="{1F465D1C-26CD-4943-9251-547D0E3620B2}"/>
    <cellStyle name="Normal 7 6 3 3 3 2 4" xfId="25233" xr:uid="{ACDE281D-914C-4269-A204-0BEA3AA49052}"/>
    <cellStyle name="Normal 7 6 3 3 3 2 5" xfId="24789" xr:uid="{E7424FEE-A287-4278-8785-A45E7B369859}"/>
    <cellStyle name="Normal 7 6 3 3 3 2 6" xfId="16119" xr:uid="{36AD8D00-0916-4C96-8A04-308D4955D853}"/>
    <cellStyle name="Normal 7 6 3 3 3 3" xfId="3582" xr:uid="{00000000-0005-0000-0000-0000AC070000}"/>
    <cellStyle name="Normal 7 6 3 3 3 3 2" xfId="22701" xr:uid="{AA2F5C75-DC2C-4230-A5D8-101807C85474}"/>
    <cellStyle name="Normal 7 6 3 3 3 3 2 2" xfId="29818" xr:uid="{780A20BF-D728-490A-A368-FF54E81B0461}"/>
    <cellStyle name="Normal 7 6 3 3 3 3 3" xfId="23938" xr:uid="{BF96C682-830A-4B3C-86E6-BED0BFAFAB1E}"/>
    <cellStyle name="Normal 7 6 3 3 3 4" xfId="4605" xr:uid="{B2D18F5D-868F-400D-8613-513DEF26BB5F}"/>
    <cellStyle name="Normal 7 6 3 3 3 4 2" xfId="9376" xr:uid="{0425B6A6-629F-4611-80FC-EDBECEF46DCF}"/>
    <cellStyle name="Normal 7 6 3 3 3 4 2 2" xfId="19756" xr:uid="{F252610E-686D-4982-B396-9C861E514B40}"/>
    <cellStyle name="Normal 7 6 3 3 3 4 2 3" xfId="31106" xr:uid="{8CB3474E-5571-49FA-AE72-8D5E115219A0}"/>
    <cellStyle name="Normal 7 6 3 3 3 4 2 4" xfId="30914" xr:uid="{DE5E27BB-B822-402D-923F-F9EA10B0EB4E}"/>
    <cellStyle name="Normal 7 6 3 3 3 4 3" xfId="12209" xr:uid="{380CCD94-C053-4C53-BD94-FFD08E872D30}"/>
    <cellStyle name="Normal 7 6 3 3 3 4 3 2" xfId="22589" xr:uid="{6FDC5E10-66D4-454D-ADAD-CEBBF6359800}"/>
    <cellStyle name="Normal 7 6 3 3 3 4 4" xfId="16923" xr:uid="{F6ECB581-5B9B-47AF-9F76-84B6EC88C8E6}"/>
    <cellStyle name="Normal 7 6 3 3 3 5" xfId="5488" xr:uid="{E526189A-FBBF-4CD8-BD80-1D49B21A9FC2}"/>
    <cellStyle name="Normal 7 6 3 3 3 5 2" xfId="29709" xr:uid="{04BD60D3-49F8-449A-9143-0C78D84BF8AD}"/>
    <cellStyle name="Normal 7 6 3 3 3 5 2 2" xfId="30952" xr:uid="{B3D80988-D845-47B0-B2DE-F9006412263D}"/>
    <cellStyle name="Normal 7 6 3 3 3 6" xfId="22963" xr:uid="{A39247FC-957C-4179-8B1D-E102D3CFAC6C}"/>
    <cellStyle name="Normal 7 6 3 3 3 6 2" xfId="29673" xr:uid="{CA9E9E34-311D-47F7-9DA7-90D58AC2FE83}"/>
    <cellStyle name="Normal 7 6 3 3 3 7" xfId="25778" xr:uid="{E22A0136-BAAB-4D71-B4B6-C80D15B87F53}"/>
    <cellStyle name="Normal 7 6 3 3 3 8" xfId="14086" xr:uid="{574FAC05-942C-4FEA-9B51-28FD901D0829}"/>
    <cellStyle name="Normal 7 6 3 3 4" xfId="3492" xr:uid="{00000000-0005-0000-0000-000008090000}"/>
    <cellStyle name="Normal 7 6 3 3 4 2" xfId="6546" xr:uid="{F5FEA776-40B7-467D-A373-0714A130124A}"/>
    <cellStyle name="Normal 7 6 3 3 4 2 2" xfId="23241" xr:uid="{51F7082C-2196-41C7-B373-69BB56C93B1A}"/>
    <cellStyle name="Normal 7 6 3 3 4 2 3" xfId="28159" xr:uid="{DC6147DF-82B5-4E3B-916F-0BCF6F0F8E91}"/>
    <cellStyle name="Normal 7 6 3 3 4 2 4" xfId="16117" xr:uid="{30F026B2-B805-4647-990F-CDDA94500353}"/>
    <cellStyle name="Normal 7 6 3 3 4 2 5" xfId="30569" xr:uid="{84B7872D-76F9-4A5E-9DB5-AB13DBD0B9B6}"/>
    <cellStyle name="Normal 7 6 3 3 4 3" xfId="8570" xr:uid="{1B8B625A-97E3-41E8-AF27-40244788585F}"/>
    <cellStyle name="Normal 7 6 3 3 4 3 2" xfId="28950" xr:uid="{3B3AD2CA-9486-42DA-8189-C299B1046117}"/>
    <cellStyle name="Normal 7 6 3 3 4 3 3" xfId="18950" xr:uid="{82189C2D-B2BE-4B80-88E4-6F1F020896B9}"/>
    <cellStyle name="Normal 7 6 3 3 4 4" xfId="11403" xr:uid="{303873E4-CF73-49B2-B038-F358E018E3BA}"/>
    <cellStyle name="Normal 7 6 3 3 4 4 2" xfId="21783" xr:uid="{5ED4D9AD-9B8A-4975-ACB2-0C70ABBDF531}"/>
    <cellStyle name="Normal 7 6 3 3 4 5" xfId="23497" xr:uid="{32B2BFD8-525E-4378-91D5-DDA650781DB0}"/>
    <cellStyle name="Normal 7 6 3 3 4 6" xfId="26301" xr:uid="{7E74C817-56EC-4084-A037-5AED7963C962}"/>
    <cellStyle name="Normal 7 6 3 3 4 7" xfId="14084" xr:uid="{470675C5-9F8B-41C5-B2C5-F6046364DB90}"/>
    <cellStyle name="Normal 7 6 3 3 5" xfId="2639" xr:uid="{00000000-0005-0000-0000-000009090000}"/>
    <cellStyle name="Normal 7 6 3 3 5 2" xfId="5900" xr:uid="{48132DCA-E8C2-4B60-8DE5-7EB3B66FFC2A}"/>
    <cellStyle name="Normal 7 6 3 3 5 2 2" xfId="15310" xr:uid="{0F63A216-69B1-45FD-AB2D-0A9A1A2FF379}"/>
    <cellStyle name="Normal 7 6 3 3 5 3" xfId="7763" xr:uid="{DBB43D33-4A0F-4C79-9AD8-720A439FBA15}"/>
    <cellStyle name="Normal 7 6 3 3 5 3 2" xfId="18143" xr:uid="{8030CBFF-0684-4121-AA6D-DB623D42B6E4}"/>
    <cellStyle name="Normal 7 6 3 3 5 4" xfId="10596" xr:uid="{389C6673-130F-44DE-BAD7-639E6FAAE7BC}"/>
    <cellStyle name="Normal 7 6 3 3 5 4 2" xfId="20976" xr:uid="{132AC504-2503-4B3D-AFD5-9A34968FC33D}"/>
    <cellStyle name="Normal 7 6 3 3 5 5" xfId="22689" xr:uid="{3688B1EF-53C5-488A-ACE0-5EA188193F00}"/>
    <cellStyle name="Normal 7 6 3 3 5 6" xfId="27188" xr:uid="{C5DA87B6-E3B5-4F70-81FF-F04A3C4CD07F}"/>
    <cellStyle name="Normal 7 6 3 3 5 7" xfId="13027" xr:uid="{CEBC3EB5-DFC0-40A5-A11A-60194FAE245D}"/>
    <cellStyle name="Normal 7 6 3 3 6" xfId="2152" xr:uid="{00000000-0005-0000-0000-000031030000}"/>
    <cellStyle name="Normal 7 6 3 3 6 2" xfId="4639" xr:uid="{DDD6DC4B-9466-4B61-9B06-D6792D4BBF9B}"/>
    <cellStyle name="Normal 7 6 3 3 6 3" xfId="30232" xr:uid="{6645CF52-C51C-46A3-B69A-670BFF6D043C}"/>
    <cellStyle name="Normal 7 6 3 3 6 3 2" xfId="31376" xr:uid="{9C0664F1-2BC2-4486-BD5C-A88F2827CD6E}"/>
    <cellStyle name="Normal 7 6 3 3 6 4" xfId="31572" xr:uid="{B935607C-FA16-46A0-8678-73DBE2437CBD}"/>
    <cellStyle name="Normal 7 6 3 3 7" xfId="4084" xr:uid="{FF6F513F-DDB9-462A-B13C-92776B7D2349}"/>
    <cellStyle name="Normal 7 6 3 3 7 2" xfId="4735" xr:uid="{CF2CB097-34DC-4247-8F0E-ABB43BA53B2B}"/>
    <cellStyle name="Normal 7 6 3 3 7 2 2" xfId="27717" xr:uid="{1EDD18A6-6835-40A8-88E3-C4F11ED69DE5}"/>
    <cellStyle name="Normal 7 6 3 3 7 3" xfId="26787" xr:uid="{96671C3B-A1B1-44DF-9104-304A20AEB2C0}"/>
    <cellStyle name="Normal 7 6 3 3 7 3 2" xfId="31184" xr:uid="{6E7833E5-778C-465E-8DE0-065A447A6E20}"/>
    <cellStyle name="Normal 7 6 3 3 7 4" xfId="27626" xr:uid="{D690042B-48A8-4B37-88B6-2BF49BC9445A}"/>
    <cellStyle name="Normal 7 6 3 3 7 5" xfId="30346" xr:uid="{9CC4D4A5-A59A-485D-9725-F0B5952F9150}"/>
    <cellStyle name="Normal 7 6 3 3 7 5 2" xfId="31488" xr:uid="{7896352E-95E3-41EA-B176-36FF0CEE565A}"/>
    <cellStyle name="Normal 7 6 3 3 7 6" xfId="31686" xr:uid="{D11F685F-83BD-4E7B-A8DA-FFB6C0997B38}"/>
    <cellStyle name="Normal 7 6 3 3 8" xfId="29681" xr:uid="{DDD031FA-DD35-4F20-99A5-AA11D3C98D44}"/>
    <cellStyle name="Normal 7 6 3 3 8 2" xfId="30544" xr:uid="{DE3B6B93-E2A5-480B-9010-B39AA1DCB833}"/>
    <cellStyle name="Normal 7 6 3 3 9" xfId="29669" xr:uid="{5A811436-6D74-48D3-AB9A-EE7538A6A6FC}"/>
    <cellStyle name="Normal 7 6 3 4" xfId="1492" xr:uid="{00000000-0005-0000-0000-0000AD070000}"/>
    <cellStyle name="Normal 7 6 3 4 2" xfId="3496" xr:uid="{00000000-0005-0000-0000-00000B090000}"/>
    <cellStyle name="Normal 7 6 3 4 2 2" xfId="6547" xr:uid="{BDCE6B7E-62BD-4044-B894-D9E0A2E850C9}"/>
    <cellStyle name="Normal 7 6 3 4 2 2 2" xfId="25816" xr:uid="{7B4532F0-478E-4AB7-9ED1-5AA482BF542A}"/>
    <cellStyle name="Normal 7 6 3 4 2 2 3" xfId="16120" xr:uid="{35E135D1-54BB-4081-99BA-AEF677987A76}"/>
    <cellStyle name="Normal 7 6 3 4 2 3" xfId="8573" xr:uid="{90BA02D6-CC03-4693-9CC9-BCB83579C29B}"/>
    <cellStyle name="Normal 7 6 3 4 2 3 2" xfId="18953" xr:uid="{65545394-FAE5-44BB-B2F1-507185147897}"/>
    <cellStyle name="Normal 7 6 3 4 2 4" xfId="11406" xr:uid="{CFF84FD6-9744-4EFE-86F3-8F7164451CEF}"/>
    <cellStyle name="Normal 7 6 3 4 2 4 2" xfId="21786" xr:uid="{1D951B25-C0C3-4BD6-96F5-5A17B8028CF0}"/>
    <cellStyle name="Normal 7 6 3 4 2 5" xfId="23154" xr:uid="{2B59EF41-2E53-450E-A5F1-810ABB2CF3ED}"/>
    <cellStyle name="Normal 7 6 3 4 2 6" xfId="14087" xr:uid="{9879ECFA-35C0-46D6-8663-23859D7AC2AF}"/>
    <cellStyle name="Normal 7 6 3 4 3" xfId="2845" xr:uid="{00000000-0005-0000-0000-00000C090000}"/>
    <cellStyle name="Normal 7 6 3 4 3 2" xfId="6058" xr:uid="{7FB49BD6-6F31-4B45-B557-17E3453C031E}"/>
    <cellStyle name="Normal 7 6 3 4 3 2 2" xfId="27110" xr:uid="{55A0543A-1117-4D83-A7B8-F9A9D7E41E40}"/>
    <cellStyle name="Normal 7 6 3 4 3 2 3" xfId="15513" xr:uid="{D16F7FB5-F41D-421D-A9B9-779147882517}"/>
    <cellStyle name="Normal 7 6 3 4 3 3" xfId="7966" xr:uid="{15655578-63B4-41BF-A5B3-024B7D70EB39}"/>
    <cellStyle name="Normal 7 6 3 4 3 3 2" xfId="18346" xr:uid="{630A5C95-8882-492D-8B3C-D91C8593B88B}"/>
    <cellStyle name="Normal 7 6 3 4 3 4" xfId="10799" xr:uid="{3EEDB382-2C2E-4827-8256-DD31D1484B28}"/>
    <cellStyle name="Normal 7 6 3 4 3 4 2" xfId="21179" xr:uid="{9D54FC28-AC6C-48D7-AEFC-121BF1CB48EB}"/>
    <cellStyle name="Normal 7 6 3 4 3 5" xfId="25337" xr:uid="{16C01234-1BA7-4D1A-9A8A-A36392ED2FF9}"/>
    <cellStyle name="Normal 7 6 3 4 3 6" xfId="13324" xr:uid="{DE1E783A-8BA0-4C3B-8CCC-83EDD34DE2B3}"/>
    <cellStyle name="Normal 7 6 3 4 4" xfId="4228" xr:uid="{32C5111D-E894-401D-8BA7-B9AF0DE3D009}"/>
    <cellStyle name="Normal 7 6 3 4 4 2" xfId="8999" xr:uid="{75079CD1-BECF-4205-B52C-BD9B59C4C153}"/>
    <cellStyle name="Normal 7 6 3 4 4 2 2" xfId="19379" xr:uid="{F7166BD3-B39C-465F-B5F9-DDCE8F8F3F52}"/>
    <cellStyle name="Normal 7 6 3 4 4 3" xfId="11832" xr:uid="{1463F024-B423-4C98-815A-F12B8C80C849}"/>
    <cellStyle name="Normal 7 6 3 4 4 3 2" xfId="22212" xr:uid="{13DD88AD-FF73-4A21-BE70-28E43FA1F7E0}"/>
    <cellStyle name="Normal 7 6 3 4 4 4" xfId="23207" xr:uid="{BBA65995-B27D-45A9-BD56-3555EE9DE275}"/>
    <cellStyle name="Normal 7 6 3 4 4 5" xfId="16546" xr:uid="{23563D06-ACFA-4D53-8FAB-2687F20D5518}"/>
    <cellStyle name="Normal 7 6 3 4 5" xfId="5489" xr:uid="{B1CB6DCF-31E2-43F8-A244-6C39885D46AF}"/>
    <cellStyle name="Normal 7 6 3 4 5 2" xfId="14785" xr:uid="{95E64EF2-3171-4025-9C61-DD362010BBE1}"/>
    <cellStyle name="Normal 7 6 3 4 6" xfId="7238" xr:uid="{108BD58C-916F-48C3-9672-7A310AE010EF}"/>
    <cellStyle name="Normal 7 6 3 4 6 2" xfId="17618" xr:uid="{C5E76D88-3368-4496-BCBD-A49B920BB512}"/>
    <cellStyle name="Normal 7 6 3 4 7" xfId="10071" xr:uid="{1CFE59E8-5846-4B0B-A048-57B198C01098}"/>
    <cellStyle name="Normal 7 6 3 4 7 2" xfId="20451" xr:uid="{2EC0ED5F-C82F-46A2-8D96-111897ACAF92}"/>
    <cellStyle name="Normal 7 6 3 4 8" xfId="25110" xr:uid="{1645CE95-CC52-4795-AA28-D0ACA599BC28}"/>
    <cellStyle name="Normal 7 6 3 4 9" xfId="12802" xr:uid="{861CFB80-084F-49F2-BC7A-8CE1FD2B9E70}"/>
    <cellStyle name="Normal 7 6 3 5" xfId="1493" xr:uid="{00000000-0005-0000-0000-0000AE070000}"/>
    <cellStyle name="Normal 7 6 3 5 2" xfId="4606" xr:uid="{334770A4-F9AD-44B1-9E35-20123E2610C4}"/>
    <cellStyle name="Normal 7 6 3 5 2 2" xfId="9377" xr:uid="{0A3E0FEE-8653-4C0D-A345-B0A5A370D5F5}"/>
    <cellStyle name="Normal 7 6 3 5 2 2 2" xfId="29345" xr:uid="{BA7A14BD-8546-4157-B552-4D65E2B154EF}"/>
    <cellStyle name="Normal 7 6 3 5 2 2 3" xfId="19757" xr:uid="{55B73C30-5F3E-4A07-AAD1-7978DB1C75D8}"/>
    <cellStyle name="Normal 7 6 3 5 2 3" xfId="12210" xr:uid="{00F0E0D4-CA95-4E8F-A0C3-023838EADDCF}"/>
    <cellStyle name="Normal 7 6 3 5 2 3 2" xfId="22590" xr:uid="{2DBB6977-B16C-4C03-9F51-82159352EC90}"/>
    <cellStyle name="Normal 7 6 3 5 2 4" xfId="25452" xr:uid="{F2EF33B9-DD57-4843-BF51-CF9E8EF3466B}"/>
    <cellStyle name="Normal 7 6 3 5 2 5" xfId="16924" xr:uid="{8A2C4A4E-12AD-476D-B7FD-3F9AE25A9C30}"/>
    <cellStyle name="Normal 7 6 3 5 3" xfId="5490" xr:uid="{78A76860-74B0-42D7-8CAB-5F737FE07FBE}"/>
    <cellStyle name="Normal 7 6 3 5 3 2" xfId="27480" xr:uid="{7F98AA3E-87F5-46D2-8F9F-22BC5432271A}"/>
    <cellStyle name="Normal 7 6 3 5 3 3" xfId="14786" xr:uid="{4591BEF2-F23B-4A12-B0A5-E1E40B0CBD23}"/>
    <cellStyle name="Normal 7 6 3 5 4" xfId="7239" xr:uid="{C134C1AF-352F-41CC-A63F-8160F9B16606}"/>
    <cellStyle name="Normal 7 6 3 5 4 2" xfId="17619" xr:uid="{908330EF-5FDB-4180-9CAA-5D7CAC7F7E2B}"/>
    <cellStyle name="Normal 7 6 3 5 5" xfId="10072" xr:uid="{8374ABE6-97A6-401D-8078-3437C41512B6}"/>
    <cellStyle name="Normal 7 6 3 5 5 2" xfId="20452" xr:uid="{A09BCBE1-F36A-4F23-8013-7B3682F03646}"/>
    <cellStyle name="Normal 7 6 3 5 6" xfId="24064" xr:uid="{F27258FD-AF9D-4FDF-AFF2-21ACF01FCDB7}"/>
    <cellStyle name="Normal 7 6 3 5 7" xfId="14088" xr:uid="{6FE82AB9-A0E6-4E41-AB83-B9B16AA87F12}"/>
    <cellStyle name="Normal 7 6 3 6" xfId="3001" xr:uid="{00000000-0005-0000-0000-00000E090000}"/>
    <cellStyle name="Normal 7 6 3 6 2" xfId="6149" xr:uid="{D2225D40-537E-4931-856D-C80A52FF4BFA}"/>
    <cellStyle name="Normal 7 6 3 6 2 2" xfId="24292" xr:uid="{26C16EB9-858D-4BD4-9CFC-A8959CDF03BA}"/>
    <cellStyle name="Normal 7 6 3 6 2 3" xfId="15627" xr:uid="{27642C92-841C-4AFF-A755-FBC6D1CD5A2F}"/>
    <cellStyle name="Normal 7 6 3 6 3" xfId="8080" xr:uid="{CAC6634D-B02E-46B0-97B1-64A92891BB5A}"/>
    <cellStyle name="Normal 7 6 3 6 3 2" xfId="18460" xr:uid="{011E2817-E21F-42F8-8972-6FD23128CA95}"/>
    <cellStyle name="Normal 7 6 3 6 4" xfId="10913" xr:uid="{A9C75B3C-8F6C-49E9-9579-D72106984BF7}"/>
    <cellStyle name="Normal 7 6 3 6 4 2" xfId="21293" xr:uid="{2DDB2999-8856-41A9-BB9E-8E60C308C139}"/>
    <cellStyle name="Normal 7 6 3 6 5" xfId="23061" xr:uid="{E42710B7-7567-4CFC-8C13-A58F2CF6B02A}"/>
    <cellStyle name="Normal 7 6 3 6 6" xfId="13500" xr:uid="{262120CC-206C-4228-98C6-2FE900E4E433}"/>
    <cellStyle name="Normal 7 6 3 7" xfId="2477" xr:uid="{00000000-0005-0000-0000-00000F090000}"/>
    <cellStyle name="Normal 7 6 3 7 2" xfId="5764" xr:uid="{D54B627D-F2BB-47A4-8AAC-8C90500B1422}"/>
    <cellStyle name="Normal 7 6 3 7 2 2" xfId="27189" xr:uid="{5AE2C8CB-5B95-4C16-9ED1-D003474EDB5F}"/>
    <cellStyle name="Normal 7 6 3 7 2 3" xfId="15148" xr:uid="{228B54B7-1555-4C16-BE58-ACEEF3A67042}"/>
    <cellStyle name="Normal 7 6 3 7 3" xfId="7601" xr:uid="{4BD16946-689F-47B3-8C7A-0D7BA2F18EA5}"/>
    <cellStyle name="Normal 7 6 3 7 3 2" xfId="17981" xr:uid="{8F73512D-077C-4320-8FF6-BC40E720BEE9}"/>
    <cellStyle name="Normal 7 6 3 7 4" xfId="10434" xr:uid="{2CFE7D18-FF92-4123-B761-3B4491F2CFA2}"/>
    <cellStyle name="Normal 7 6 3 7 4 2" xfId="20814" xr:uid="{2707D9FB-9E67-43DB-962B-7B7F5F705B63}"/>
    <cellStyle name="Normal 7 6 3 7 5" xfId="23767" xr:uid="{936336D0-0778-4AE6-9464-D33BF9F6A356}"/>
    <cellStyle name="Normal 7 6 3 7 6" xfId="12864" xr:uid="{082891E5-27E3-4D78-A5F1-3147C37C3EE4}"/>
    <cellStyle name="Normal 7 6 3 8" xfId="2231" xr:uid="{00000000-0005-0000-0000-0000FC080000}"/>
    <cellStyle name="Normal 7 6 3 8 2" xfId="7357" xr:uid="{B0DD7F28-8B64-421D-811E-519E770901DA}"/>
    <cellStyle name="Normal 7 6 3 8 2 2" xfId="17737" xr:uid="{BB0AB26C-8DA6-4783-AA0E-4EAA007CB7EF}"/>
    <cellStyle name="Normal 7 6 3 8 3" xfId="10190" xr:uid="{BEBBE2B1-8816-4318-AE32-5D46A10282F2}"/>
    <cellStyle name="Normal 7 6 3 8 3 2" xfId="20570" xr:uid="{B88BB2F0-AE3C-4FF5-95A4-01B02DFB5404}"/>
    <cellStyle name="Normal 7 6 3 8 4" xfId="23683" xr:uid="{CED53B9C-BA16-4491-B6F8-6BD65392DCD9}"/>
    <cellStyle name="Normal 7 6 3 8 5" xfId="14904" xr:uid="{7AF9EC48-2BFE-41A4-97B8-C7DC6094307C}"/>
    <cellStyle name="Normal 7 6 3 9" xfId="4082" xr:uid="{EF2773C0-75F8-4338-8D49-6A223B83D823}"/>
    <cellStyle name="Normal 7 6 3 9 2" xfId="8859" xr:uid="{C24C100F-3C93-4C78-BABE-8D3DA12C1E19}"/>
    <cellStyle name="Normal 7 6 3 9 2 2" xfId="19239" xr:uid="{B526C73A-CE7A-462A-BBCE-70A06B044FE8}"/>
    <cellStyle name="Normal 7 6 3 9 3" xfId="11692" xr:uid="{A39B2275-139E-43AE-9E93-1C45495EAD8D}"/>
    <cellStyle name="Normal 7 6 3 9 3 2" xfId="22072" xr:uid="{24D02D32-3058-49EF-824F-F7408B5EB3A0}"/>
    <cellStyle name="Normal 7 6 3 9 4" xfId="16406" xr:uid="{F289F06D-4061-4F56-A06D-D8BCDAA2EEB2}"/>
    <cellStyle name="Normal 7 6 4" xfId="1494" xr:uid="{00000000-0005-0000-0000-0000AF070000}"/>
    <cellStyle name="Normal 7 6 4 10" xfId="7240" xr:uid="{035EE198-4A52-4876-87A0-070F5F7708CF}"/>
    <cellStyle name="Normal 7 6 4 10 2" xfId="17620" xr:uid="{D89DF4CC-0987-4DE1-8B85-5A0C99566751}"/>
    <cellStyle name="Normal 7 6 4 11" xfId="10073" xr:uid="{F5343F40-5D9A-4340-8BBF-07E79251F3C3}"/>
    <cellStyle name="Normal 7 6 4 11 2" xfId="20453" xr:uid="{B702B95F-96D1-4434-9D40-676A330F5478}"/>
    <cellStyle name="Normal 7 6 4 12" xfId="24698" xr:uid="{0F9783B3-1B61-4494-BDB0-5321A3955761}"/>
    <cellStyle name="Normal 7 6 4 13" xfId="12442" xr:uid="{E596B25F-4216-4C7F-AFEA-51C74067E89C}"/>
    <cellStyle name="Normal 7 6 4 2" xfId="1495" xr:uid="{00000000-0005-0000-0000-0000B0070000}"/>
    <cellStyle name="Normal 7 6 4 2 10" xfId="10074" xr:uid="{49AB007F-0B85-4E9B-9297-7FAB9EDD1A13}"/>
    <cellStyle name="Normal 7 6 4 2 10 2" xfId="20454" xr:uid="{07B8A567-6003-482F-A8D1-6F8D08720156}"/>
    <cellStyle name="Normal 7 6 4 2 11" xfId="24833" xr:uid="{84097491-E54A-4F8D-89AD-642D736C2ECF}"/>
    <cellStyle name="Normal 7 6 4 2 12" xfId="12645" xr:uid="{D133F7A5-CB7E-41D0-B1D2-C6384AA4A48A}"/>
    <cellStyle name="Normal 7 6 4 2 2" xfId="1496" xr:uid="{00000000-0005-0000-0000-0000B1070000}"/>
    <cellStyle name="Normal 7 6 4 2 2 2" xfId="3498" xr:uid="{00000000-0005-0000-0000-000013090000}"/>
    <cellStyle name="Normal 7 6 4 2 2 2 2" xfId="6549" xr:uid="{214EEB64-1D93-45D2-8CEE-24CCB5F09020}"/>
    <cellStyle name="Normal 7 6 4 2 2 2 2 2" xfId="26709" xr:uid="{2A3AD107-4414-477B-8FB4-A88673D3BC25}"/>
    <cellStyle name="Normal 7 6 4 2 2 2 2 3" xfId="27004" xr:uid="{39EEA1F4-25C0-4828-9CB9-0A7767AB67EE}"/>
    <cellStyle name="Normal 7 6 4 2 2 2 2 4" xfId="16122" xr:uid="{C223E3D0-527D-4D4A-AC2A-7D30010B4321}"/>
    <cellStyle name="Normal 7 6 4 2 2 2 3" xfId="8575" xr:uid="{CA2E8B40-3298-401D-9DF9-9D47F9083327}"/>
    <cellStyle name="Normal 7 6 4 2 2 2 3 2" xfId="28953" xr:uid="{285D4BB7-57D0-491B-8105-EBF2388F0C4C}"/>
    <cellStyle name="Normal 7 6 4 2 2 2 3 3" xfId="18955" xr:uid="{A56A4225-07CA-4D6C-95D3-ED802EA7B0A3}"/>
    <cellStyle name="Normal 7 6 4 2 2 2 4" xfId="11408" xr:uid="{DA0BBD34-69D9-440E-BD34-6F0EE9C954A7}"/>
    <cellStyle name="Normal 7 6 4 2 2 2 4 2" xfId="21788" xr:uid="{674CA4BB-0812-40C8-A408-5A3CF9E6C347}"/>
    <cellStyle name="Normal 7 6 4 2 2 2 5" xfId="25575" xr:uid="{2A25585F-AAD2-4C72-8326-06640CEA80EE}"/>
    <cellStyle name="Normal 7 6 4 2 2 2 6" xfId="14090" xr:uid="{62891AED-D085-4513-83D0-0FDF749C6787}"/>
    <cellStyle name="Normal 7 6 4 2 2 3" xfId="4379" xr:uid="{6B0C6F2C-F1EA-4317-B151-4A0E02E17B31}"/>
    <cellStyle name="Normal 7 6 4 2 2 3 2" xfId="9150" xr:uid="{5E25D483-94C1-4C6C-8F93-262F279AE31D}"/>
    <cellStyle name="Normal 7 6 4 2 2 3 2 2" xfId="29193" xr:uid="{1C357637-EB2A-4B49-B8E1-5CFCFBEF3DA0}"/>
    <cellStyle name="Normal 7 6 4 2 2 3 2 3" xfId="19530" xr:uid="{008419AC-12D3-4030-8471-7A11685807FB}"/>
    <cellStyle name="Normal 7 6 4 2 2 3 3" xfId="11983" xr:uid="{CE59ADFC-3D0E-4D8E-A1E0-67BF151C7A21}"/>
    <cellStyle name="Normal 7 6 4 2 2 3 3 2" xfId="22363" xr:uid="{D470C0D9-346B-4FF2-AE3C-7631F48FE8B6}"/>
    <cellStyle name="Normal 7 6 4 2 2 3 4" xfId="24132" xr:uid="{01CA1647-475F-4DAE-A951-51BAB4AE9EB2}"/>
    <cellStyle name="Normal 7 6 4 2 2 3 5" xfId="16697" xr:uid="{ADD8F09B-422D-4159-884D-963C9A8967E0}"/>
    <cellStyle name="Normal 7 6 4 2 2 4" xfId="5493" xr:uid="{C30A7CF7-8099-4867-879B-2A15BF15C23D}"/>
    <cellStyle name="Normal 7 6 4 2 2 4 2" xfId="26926" xr:uid="{51714018-8DA3-4B95-8778-06DDBC6938DC}"/>
    <cellStyle name="Normal 7 6 4 2 2 4 3" xfId="14789" xr:uid="{76D31EED-C37C-4B0B-9F52-FB4C8E514434}"/>
    <cellStyle name="Normal 7 6 4 2 2 5" xfId="7242" xr:uid="{80EAA8DB-BAA0-4ABA-8A4D-573BCCD6D179}"/>
    <cellStyle name="Normal 7 6 4 2 2 5 2" xfId="17622" xr:uid="{96D2DF67-A618-41C9-9E6F-6575B034B959}"/>
    <cellStyle name="Normal 7 6 4 2 2 6" xfId="10075" xr:uid="{5C6DCC4E-28BF-4E27-8114-ADE19AE0B452}"/>
    <cellStyle name="Normal 7 6 4 2 2 6 2" xfId="20455" xr:uid="{8A009F11-04D3-497F-9B78-CB0EFDD8CB6B}"/>
    <cellStyle name="Normal 7 6 4 2 2 7" xfId="24577" xr:uid="{1A61F48B-7205-49C2-AA4D-4F3208C1919B}"/>
    <cellStyle name="Normal 7 6 4 2 2 8" xfId="13328" xr:uid="{6FA52218-8A77-4EF4-94F5-80A5FB768C2E}"/>
    <cellStyle name="Normal 7 6 4 2 3" xfId="3499" xr:uid="{00000000-0005-0000-0000-000014090000}"/>
    <cellStyle name="Normal 7 6 4 2 3 2" xfId="4607" xr:uid="{66F6D489-D49B-45AF-ADD0-5A63CD6F86D1}"/>
    <cellStyle name="Normal 7 6 4 2 3 2 2" xfId="9378" xr:uid="{13F6ED99-B520-4F0F-962D-7C6496C77841}"/>
    <cellStyle name="Normal 7 6 4 2 3 2 2 2" xfId="29346" xr:uid="{111B7E26-43CD-4734-AC48-BDB1414D34B9}"/>
    <cellStyle name="Normal 7 6 4 2 3 2 2 3" xfId="19758" xr:uid="{0AAD0977-7135-4C42-8D21-D2C61851AABF}"/>
    <cellStyle name="Normal 7 6 4 2 3 2 3" xfId="12211" xr:uid="{0428E7B4-13B1-4215-8937-D2289B0A14E5}"/>
    <cellStyle name="Normal 7 6 4 2 3 2 3 2" xfId="22591" xr:uid="{A0B6B42E-F3D2-408A-BC8A-BADCC9B082A8}"/>
    <cellStyle name="Normal 7 6 4 2 3 2 4" xfId="23244" xr:uid="{09DA1CB3-B645-49A8-8DCF-D310CFCEAA5B}"/>
    <cellStyle name="Normal 7 6 4 2 3 2 5" xfId="16925" xr:uid="{C7D63BF1-7F62-45F4-BCC1-DEFBD46C845A}"/>
    <cellStyle name="Normal 7 6 4 2 3 3" xfId="6550" xr:uid="{F5922A6E-BDD9-4825-BAF7-237878C34A8D}"/>
    <cellStyle name="Normal 7 6 4 2 3 3 2" xfId="27768" xr:uid="{D3CFDD13-73FD-4080-8D31-72CE817E5517}"/>
    <cellStyle name="Normal 7 6 4 2 3 3 3" xfId="16123" xr:uid="{569ACA0E-6D2C-41EF-9BF3-A6E20F299AFA}"/>
    <cellStyle name="Normal 7 6 4 2 3 4" xfId="8576" xr:uid="{0B4CADA8-46D5-435B-AE28-90CAFED1AF89}"/>
    <cellStyle name="Normal 7 6 4 2 3 4 2" xfId="18956" xr:uid="{34F622B0-3350-4944-8D8B-BC2F93F58DE3}"/>
    <cellStyle name="Normal 7 6 4 2 3 5" xfId="11409" xr:uid="{31F6793A-534E-42E2-AD39-BA9DD8743DB4}"/>
    <cellStyle name="Normal 7 6 4 2 3 5 2" xfId="21789" xr:uid="{5673C078-898F-4C9D-B37B-B7F3C28FF66A}"/>
    <cellStyle name="Normal 7 6 4 2 3 6" xfId="23959" xr:uid="{D783E5CE-2E14-4883-88B2-8675FBE6978F}"/>
    <cellStyle name="Normal 7 6 4 2 3 7" xfId="14091" xr:uid="{E2CF11E8-08A7-456F-ABF1-92CDC18F2C5C}"/>
    <cellStyle name="Normal 7 6 4 2 4" xfId="3497" xr:uid="{00000000-0005-0000-0000-000015090000}"/>
    <cellStyle name="Normal 7 6 4 2 4 2" xfId="6548" xr:uid="{CD82B9AD-1120-4375-8BF3-85B1EB5A0DFC}"/>
    <cellStyle name="Normal 7 6 4 2 4 2 2" xfId="26286" xr:uid="{8525F22A-04E3-4DB9-A4BB-91F8DD646266}"/>
    <cellStyle name="Normal 7 6 4 2 4 2 3" xfId="16121" xr:uid="{623069F8-A423-469D-A071-FE11F0374414}"/>
    <cellStyle name="Normal 7 6 4 2 4 3" xfId="8574" xr:uid="{49DD5175-9EA0-48AC-BDD5-DEB9FB6E8565}"/>
    <cellStyle name="Normal 7 6 4 2 4 3 2" xfId="18954" xr:uid="{337F8F82-4C28-41F2-B7E5-F877F277B9EE}"/>
    <cellStyle name="Normal 7 6 4 2 4 4" xfId="11407" xr:uid="{2368853A-E8C0-46E9-A1A2-939D1BB14FD5}"/>
    <cellStyle name="Normal 7 6 4 2 4 4 2" xfId="21787" xr:uid="{69D7CCEF-F97D-42F4-94BB-EB13570F5694}"/>
    <cellStyle name="Normal 7 6 4 2 4 5" xfId="22702" xr:uid="{297823CD-807C-4D59-BFA8-2B0411ACC5E4}"/>
    <cellStyle name="Normal 7 6 4 2 4 6" xfId="14089" xr:uid="{03F4B3A2-BAFC-45D5-9F9A-E46A98E9A94B}"/>
    <cellStyle name="Normal 7 6 4 2 5" xfId="2620" xr:uid="{00000000-0005-0000-0000-000016090000}"/>
    <cellStyle name="Normal 7 6 4 2 5 2" xfId="5881" xr:uid="{CA82C9FA-ECBB-4830-AAC9-1A35263FD096}"/>
    <cellStyle name="Normal 7 6 4 2 5 2 2" xfId="27734" xr:uid="{B4311067-D804-4D03-B5B7-74D45B43874D}"/>
    <cellStyle name="Normal 7 6 4 2 5 2 3" xfId="15291" xr:uid="{062D6E6D-9851-4F2C-B5D5-BD6F47412466}"/>
    <cellStyle name="Normal 7 6 4 2 5 3" xfId="7744" xr:uid="{D11D1D9F-CBC8-439E-9280-87A8061AD43A}"/>
    <cellStyle name="Normal 7 6 4 2 5 3 2" xfId="18124" xr:uid="{C2F39C00-C66C-4C15-BBDB-2798A8E8031C}"/>
    <cellStyle name="Normal 7 6 4 2 5 4" xfId="10577" xr:uid="{03D8FC28-5C5B-4C0F-95C5-F44C702848F1}"/>
    <cellStyle name="Normal 7 6 4 2 5 4 2" xfId="20957" xr:uid="{BA2958BA-73A3-40F8-BDF5-31AD53E6180E}"/>
    <cellStyle name="Normal 7 6 4 2 5 5" xfId="23641" xr:uid="{89F6BECF-0EC9-478F-B1DE-95553FB28B0C}"/>
    <cellStyle name="Normal 7 6 4 2 5 6" xfId="13007" xr:uid="{B1E7B27F-1398-479E-9BD9-CC4DE1E4F93F}"/>
    <cellStyle name="Normal 7 6 4 2 6" xfId="2412" xr:uid="{00000000-0005-0000-0000-000011090000}"/>
    <cellStyle name="Normal 7 6 4 2 6 2" xfId="7538" xr:uid="{909C80D6-F97A-4A5F-9535-F2822C42DD2D}"/>
    <cellStyle name="Normal 7 6 4 2 6 2 2" xfId="17918" xr:uid="{2E747C5F-4256-4B90-9FCC-72116FC8D146}"/>
    <cellStyle name="Normal 7 6 4 2 6 3" xfId="10371" xr:uid="{DA9631A7-2BA3-48D2-B158-0A801C9D75EF}"/>
    <cellStyle name="Normal 7 6 4 2 6 3 2" xfId="20751" xr:uid="{218BD272-9FA9-449E-989D-FAA0659443DC}"/>
    <cellStyle name="Normal 7 6 4 2 6 4" xfId="22962" xr:uid="{DB140B91-8617-458B-A1D6-A52A595FFBAA}"/>
    <cellStyle name="Normal 7 6 4 2 6 5" xfId="15085" xr:uid="{9D2CFA7D-55B1-4DF9-9125-26CBC1EC63D4}"/>
    <cellStyle name="Normal 7 6 4 2 7" xfId="4109" xr:uid="{77E46761-4AE2-4ED7-BEE7-7728377FC1FB}"/>
    <cellStyle name="Normal 7 6 4 2 7 2" xfId="8880" xr:uid="{6C0F0865-8587-43DB-AB1E-FC6EE651C3FE}"/>
    <cellStyle name="Normal 7 6 4 2 7 2 2" xfId="19260" xr:uid="{79693B14-F256-438F-80F3-2E9EAE2685D3}"/>
    <cellStyle name="Normal 7 6 4 2 7 3" xfId="11713" xr:uid="{BD46F7F7-AF10-44E4-A8E7-4A239FB3CAE8}"/>
    <cellStyle name="Normal 7 6 4 2 7 3 2" xfId="22093" xr:uid="{4BC53BCB-BF34-4BCB-87E8-584A463F96BE}"/>
    <cellStyle name="Normal 7 6 4 2 7 4" xfId="16427" xr:uid="{161D2999-90BA-4C98-82B4-AAA544CB94F7}"/>
    <cellStyle name="Normal 7 6 4 2 8" xfId="5492" xr:uid="{ED208182-AB4A-43E2-B8D4-3D0E4CE3FC3D}"/>
    <cellStyle name="Normal 7 6 4 2 8 2" xfId="14788" xr:uid="{827BB9A6-6F22-42F9-97F6-75D452236B82}"/>
    <cellStyle name="Normal 7 6 4 2 9" xfId="7241" xr:uid="{5FCE118D-9011-46AC-97E4-C1A923D60652}"/>
    <cellStyle name="Normal 7 6 4 2 9 2" xfId="17621" xr:uid="{F5FC5549-0709-4391-A1B4-7DFCAB1765FB}"/>
    <cellStyle name="Normal 7 6 4 3" xfId="1497" xr:uid="{00000000-0005-0000-0000-0000B2070000}"/>
    <cellStyle name="Normal 7 6 4 3 2" xfId="3500" xr:uid="{00000000-0005-0000-0000-000018090000}"/>
    <cellStyle name="Normal 7 6 4 3 2 2" xfId="6551" xr:uid="{D5D721FD-4294-41E9-9E53-B39918ABA39F}"/>
    <cellStyle name="Normal 7 6 4 3 2 2 2" xfId="23054" xr:uid="{3BE78620-1BC4-4DF3-A5DE-DB2C98BC7C91}"/>
    <cellStyle name="Normal 7 6 4 3 2 2 3" xfId="26087" xr:uid="{F8B224D6-DEB0-48B7-8C9E-E1D80A12A2C2}"/>
    <cellStyle name="Normal 7 6 4 3 2 2 4" xfId="16124" xr:uid="{A36195B5-1EBC-40F4-A100-AC26DF93E762}"/>
    <cellStyle name="Normal 7 6 4 3 2 3" xfId="8577" xr:uid="{937966F0-4210-4544-AC52-3D1795A1E072}"/>
    <cellStyle name="Normal 7 6 4 3 2 3 2" xfId="28954" xr:uid="{A459C81F-790B-4A1C-B115-EB72415FCA89}"/>
    <cellStyle name="Normal 7 6 4 3 2 3 3" xfId="18957" xr:uid="{C9A2FCA2-BCF3-40D5-9E91-1625D7C4269A}"/>
    <cellStyle name="Normal 7 6 4 3 2 4" xfId="11410" xr:uid="{781009EA-ACEE-4181-95A0-1AD5234FF42C}"/>
    <cellStyle name="Normal 7 6 4 3 2 4 2" xfId="21790" xr:uid="{DF504D84-6586-4591-BEFB-5063037976D2}"/>
    <cellStyle name="Normal 7 6 4 3 2 5" xfId="24722" xr:uid="{E9ECF8B6-8C80-4E7D-A69B-84FDD893AE7D}"/>
    <cellStyle name="Normal 7 6 4 3 2 6" xfId="14092" xr:uid="{82571571-29DA-43BB-B6F9-C12F49F1DAAC}"/>
    <cellStyle name="Normal 7 6 4 3 3" xfId="2847" xr:uid="{00000000-0005-0000-0000-000019090000}"/>
    <cellStyle name="Normal 7 6 4 3 3 2" xfId="6059" xr:uid="{0DA2B59D-B791-46D6-8532-4C10B6B91FBA}"/>
    <cellStyle name="Normal 7 6 4 3 3 2 2" xfId="28356" xr:uid="{5D105145-8517-4BE2-A09D-ECFB5DEA7455}"/>
    <cellStyle name="Normal 7 6 4 3 3 2 3" xfId="15515" xr:uid="{096319CA-E769-4DE6-BECA-93CE94F800F8}"/>
    <cellStyle name="Normal 7 6 4 3 3 3" xfId="7968" xr:uid="{2F5CE179-3A0F-4A9D-B401-53D318BCBD18}"/>
    <cellStyle name="Normal 7 6 4 3 3 3 2" xfId="18348" xr:uid="{FBFA4E50-9252-468E-8F29-60E2C05BE592}"/>
    <cellStyle name="Normal 7 6 4 3 3 4" xfId="10801" xr:uid="{3E22AB5A-4335-420E-80AD-C0134BE393BF}"/>
    <cellStyle name="Normal 7 6 4 3 3 4 2" xfId="21181" xr:uid="{8CE11DFB-2E08-48D4-ABB7-4E2446763A20}"/>
    <cellStyle name="Normal 7 6 4 3 3 5" xfId="24986" xr:uid="{2B1A971E-F5B0-47FF-8658-F8F56EDA747D}"/>
    <cellStyle name="Normal 7 6 4 3 3 6" xfId="13327" xr:uid="{4E9911BA-E1F1-432A-85FE-474B10F1C98E}"/>
    <cellStyle name="Normal 7 6 4 3 4" xfId="4229" xr:uid="{5644E9A4-EBAE-4A30-A3A7-814AEB5E2BBD}"/>
    <cellStyle name="Normal 7 6 4 3 4 2" xfId="9000" xr:uid="{1F1E9345-0D5F-4EB5-BC77-66AA88AF8084}"/>
    <cellStyle name="Normal 7 6 4 3 4 2 2" xfId="29075" xr:uid="{04EF2121-8F9D-47E1-95D6-2A96462046A0}"/>
    <cellStyle name="Normal 7 6 4 3 4 2 3" xfId="19380" xr:uid="{00120F8E-2E91-487F-AC3F-BD77EFA709C8}"/>
    <cellStyle name="Normal 7 6 4 3 4 3" xfId="11833" xr:uid="{3133CD66-DEC5-48F4-9AAD-E488D033F91C}"/>
    <cellStyle name="Normal 7 6 4 3 4 3 2" xfId="22213" xr:uid="{AB3E41C7-A31C-482C-8829-CDF220706801}"/>
    <cellStyle name="Normal 7 6 4 3 4 4" xfId="22915" xr:uid="{117F10E1-0F2A-436E-ACBF-F6C29F47C5A9}"/>
    <cellStyle name="Normal 7 6 4 3 4 5" xfId="16547" xr:uid="{A5BEF6C1-15E3-4E49-8272-A8C2C967417A}"/>
    <cellStyle name="Normal 7 6 4 3 5" xfId="5494" xr:uid="{B08F0AA9-0A61-4228-BEC0-06332A122D18}"/>
    <cellStyle name="Normal 7 6 4 3 5 2" xfId="28395" xr:uid="{761A86C3-ED31-49F1-93DC-0C7D04858817}"/>
    <cellStyle name="Normal 7 6 4 3 5 3" xfId="14790" xr:uid="{49F51432-65E2-4899-8358-EACE04E00462}"/>
    <cellStyle name="Normal 7 6 4 3 6" xfId="7243" xr:uid="{F646D13A-AED6-4D8D-A845-E6F81DC4ECAA}"/>
    <cellStyle name="Normal 7 6 4 3 6 2" xfId="17623" xr:uid="{F4ED4057-A56C-40B8-B84C-F083BD5C8E7D}"/>
    <cellStyle name="Normal 7 6 4 3 7" xfId="10076" xr:uid="{DF3E602C-AE99-4F19-BF5D-BA08004E781C}"/>
    <cellStyle name="Normal 7 6 4 3 7 2" xfId="20456" xr:uid="{6D5DAEA5-68AE-4405-8C12-ECE841313B1E}"/>
    <cellStyle name="Normal 7 6 4 3 8" xfId="23340" xr:uid="{635B3F8E-57FD-4427-A73F-46D378261E0D}"/>
    <cellStyle name="Normal 7 6 4 3 9" xfId="12803" xr:uid="{6E0D6631-0B8D-43E8-9700-2101A92FE9BC}"/>
    <cellStyle name="Normal 7 6 4 4" xfId="1498" xr:uid="{00000000-0005-0000-0000-0000B3070000}"/>
    <cellStyle name="Normal 7 6 4 4 2" xfId="4608" xr:uid="{B16931EB-7DAE-4907-8E70-D8B738510EE6}"/>
    <cellStyle name="Normal 7 6 4 4 2 2" xfId="9379" xr:uid="{D3C7172B-6501-44FC-BC19-3FAAE562FBFB}"/>
    <cellStyle name="Normal 7 6 4 4 2 2 2" xfId="29347" xr:uid="{5028358C-192B-4348-BDD4-2BD130CC8A4F}"/>
    <cellStyle name="Normal 7 6 4 4 2 2 3" xfId="19759" xr:uid="{13D538F3-9528-4969-A811-47504BBADF1D}"/>
    <cellStyle name="Normal 7 6 4 4 2 3" xfId="12212" xr:uid="{74B0E405-8302-4CE7-8775-ECA51A499A38}"/>
    <cellStyle name="Normal 7 6 4 4 2 3 2" xfId="22592" xr:uid="{A8AB96D9-7258-42D5-99A1-55B661C2972D}"/>
    <cellStyle name="Normal 7 6 4 4 2 4" xfId="23736" xr:uid="{9C5B22E1-2BF8-44D0-8F15-C795EA035DF6}"/>
    <cellStyle name="Normal 7 6 4 4 2 5" xfId="16926" xr:uid="{7512255A-B8C1-4313-98A9-B8AAA554676D}"/>
    <cellStyle name="Normal 7 6 4 4 3" xfId="5495" xr:uid="{0773F734-9059-4CFF-8EC5-101FF109C416}"/>
    <cellStyle name="Normal 7 6 4 4 3 2" xfId="27783" xr:uid="{1A12C115-CC31-43A4-9197-A7CD1F6F391C}"/>
    <cellStyle name="Normal 7 6 4 4 3 3" xfId="14791" xr:uid="{C18CF4CC-B277-44AB-828B-A04FF0926824}"/>
    <cellStyle name="Normal 7 6 4 4 4" xfId="7244" xr:uid="{6240168D-E640-496A-96A9-F337D8E4203C}"/>
    <cellStyle name="Normal 7 6 4 4 4 2" xfId="17624" xr:uid="{525548CA-F646-40DD-BC6F-23687FEDF6FD}"/>
    <cellStyle name="Normal 7 6 4 4 5" xfId="10077" xr:uid="{CE001266-510D-4FC6-B297-6ECD56E12BDC}"/>
    <cellStyle name="Normal 7 6 4 4 5 2" xfId="20457" xr:uid="{B242D98E-EABD-4686-955D-F8E4E40B0A18}"/>
    <cellStyle name="Normal 7 6 4 4 6" xfId="23473" xr:uid="{D2D71813-8875-4C5D-B3D6-044D13BE8A19}"/>
    <cellStyle name="Normal 7 6 4 4 7" xfId="14093" xr:uid="{AD175A59-4B0F-44EC-9EE9-E862184E4AF4}"/>
    <cellStyle name="Normal 7 6 4 5" xfId="3002" xr:uid="{00000000-0005-0000-0000-00001B090000}"/>
    <cellStyle name="Normal 7 6 4 5 2" xfId="6150" xr:uid="{90578136-11C7-49EF-81BA-156BF174B318}"/>
    <cellStyle name="Normal 7 6 4 5 2 2" xfId="25646" xr:uid="{50B6CDAF-0D17-4CD8-90BD-95FF3A06F049}"/>
    <cellStyle name="Normal 7 6 4 5 2 3" xfId="27507" xr:uid="{E3DABAFF-4279-48AD-9175-C601B5BFAC61}"/>
    <cellStyle name="Normal 7 6 4 5 2 4" xfId="15628" xr:uid="{59D28FE0-3EBB-4B33-8B51-3592740E3B8E}"/>
    <cellStyle name="Normal 7 6 4 5 3" xfId="8081" xr:uid="{1593290C-B0DA-4379-A3E0-534ACFF6909F}"/>
    <cellStyle name="Normal 7 6 4 5 3 2" xfId="28771" xr:uid="{03946E0B-3269-497D-B1B4-77B97149BEDE}"/>
    <cellStyle name="Normal 7 6 4 5 3 3" xfId="18461" xr:uid="{BF16C1A0-9822-4D47-A742-0B5348BF515D}"/>
    <cellStyle name="Normal 7 6 4 5 4" xfId="10914" xr:uid="{15D1B895-427B-42C9-8218-BC101DA53385}"/>
    <cellStyle name="Normal 7 6 4 5 4 2" xfId="21294" xr:uid="{07E05386-D6B5-4F0F-9541-E2ADBF877C18}"/>
    <cellStyle name="Normal 7 6 4 5 5" xfId="22987" xr:uid="{AA691454-5113-4FB4-87D2-11739E7C604C}"/>
    <cellStyle name="Normal 7 6 4 5 6" xfId="13501" xr:uid="{80EDD499-EB67-449A-A662-417C08D2759D}"/>
    <cellStyle name="Normal 7 6 4 6" xfId="2457" xr:uid="{00000000-0005-0000-0000-00001C090000}"/>
    <cellStyle name="Normal 7 6 4 6 2" xfId="5748" xr:uid="{5C7ECC11-5A5E-4742-93C1-93ABCAF451DD}"/>
    <cellStyle name="Normal 7 6 4 6 2 2" xfId="27518" xr:uid="{0B431D5C-5A9F-40C1-A469-B3FB46C54045}"/>
    <cellStyle name="Normal 7 6 4 6 2 3" xfId="15128" xr:uid="{7786E342-5940-4005-A46E-4386156685AA}"/>
    <cellStyle name="Normal 7 6 4 6 3" xfId="7581" xr:uid="{6614F47F-3B61-438F-A015-54D8ED0B784D}"/>
    <cellStyle name="Normal 7 6 4 6 3 2" xfId="17961" xr:uid="{582818AA-C3A4-4DAA-8F13-7948F36C02D0}"/>
    <cellStyle name="Normal 7 6 4 6 4" xfId="10414" xr:uid="{0840C9DB-4E69-40F0-BEE7-88E70FFD731F}"/>
    <cellStyle name="Normal 7 6 4 6 4 2" xfId="20794" xr:uid="{12344003-0DAF-491F-972E-91BB6DFF52CC}"/>
    <cellStyle name="Normal 7 6 4 6 5" xfId="23395" xr:uid="{9FA5B035-2601-4F75-8A83-5A87EB96104D}"/>
    <cellStyle name="Normal 7 6 4 6 6" xfId="12844" xr:uid="{9ED57ABB-C750-4436-896D-DA1DBDFB3F0B}"/>
    <cellStyle name="Normal 7 6 4 7" xfId="2211" xr:uid="{00000000-0005-0000-0000-000010090000}"/>
    <cellStyle name="Normal 7 6 4 7 2" xfId="7337" xr:uid="{C6DD2CEB-8E2E-467D-BAE0-3FBCF447319B}"/>
    <cellStyle name="Normal 7 6 4 7 2 2" xfId="17717" xr:uid="{29EE4852-5465-45F1-8671-6D1F0111BE9B}"/>
    <cellStyle name="Normal 7 6 4 7 3" xfId="10170" xr:uid="{41AD4F93-CE63-4CAF-8287-65AE5F09F554}"/>
    <cellStyle name="Normal 7 6 4 7 3 2" xfId="20550" xr:uid="{438D9016-FB78-4B8E-BF5E-6395939B03E9}"/>
    <cellStyle name="Normal 7 6 4 7 4" xfId="23894" xr:uid="{0CADA542-F7D4-4031-8302-CBD27A5EA11C}"/>
    <cellStyle name="Normal 7 6 4 7 5" xfId="14884" xr:uid="{2FCCF03A-40FB-4A4C-BEB3-A1933E008AB1}"/>
    <cellStyle name="Normal 7 6 4 8" xfId="4085" xr:uid="{11850CE3-2A1F-47EF-B471-999DD0D6EC39}"/>
    <cellStyle name="Normal 7 6 4 8 2" xfId="8861" xr:uid="{FE95634D-8F33-41D2-9E6C-F65192F00752}"/>
    <cellStyle name="Normal 7 6 4 8 2 2" xfId="19241" xr:uid="{8BE33F30-94BC-4BBC-8383-2CB6173F8692}"/>
    <cellStyle name="Normal 7 6 4 8 3" xfId="11694" xr:uid="{CE13F861-80D1-45D9-B0C6-B1E764EFA1C2}"/>
    <cellStyle name="Normal 7 6 4 8 3 2" xfId="22074" xr:uid="{95A5F071-E116-4268-8948-93F70ECB1FF0}"/>
    <cellStyle name="Normal 7 6 4 8 4" xfId="16408" xr:uid="{C8F0C22F-C200-44E0-8CBD-0716BEC85CC9}"/>
    <cellStyle name="Normal 7 6 4 9" xfId="5491" xr:uid="{D292BAB4-4D87-46A6-BF4A-6386D5DA9302}"/>
    <cellStyle name="Normal 7 6 4 9 2" xfId="14787" xr:uid="{50E78859-CACB-4E35-B1CA-1A390D183C89}"/>
    <cellStyle name="Normal 7 6 5" xfId="1499" xr:uid="{00000000-0005-0000-0000-0000B4070000}"/>
    <cellStyle name="Normal 7 6 5 10" xfId="10078" xr:uid="{DF3FBC87-0B9B-40A1-AE4C-0EAC5DF663CA}"/>
    <cellStyle name="Normal 7 6 5 10 2" xfId="20458" xr:uid="{4EC8ADD7-9EF6-408B-969E-A98714B64BE2}"/>
    <cellStyle name="Normal 7 6 5 11" xfId="24068" xr:uid="{E61F5D74-F8CC-4F82-8A62-7F385A9996D1}"/>
    <cellStyle name="Normal 7 6 5 12" xfId="12646" xr:uid="{FB75F0C5-BC27-4FA1-8CDF-8AB2BD8454C9}"/>
    <cellStyle name="Normal 7 6 5 2" xfId="1500" xr:uid="{00000000-0005-0000-0000-0000B5070000}"/>
    <cellStyle name="Normal 7 6 5 2 2" xfId="1501" xr:uid="{00000000-0005-0000-0000-0000B6070000}"/>
    <cellStyle name="Normal 7 6 5 2 2 2" xfId="5498" xr:uid="{E7D01064-A9DA-43E2-BD7F-8BE99A6CBE46}"/>
    <cellStyle name="Normal 7 6 5 2 2 2 2" xfId="24803" xr:uid="{D74CCB81-EE89-40BD-A651-D2397EED77F1}"/>
    <cellStyle name="Normal 7 6 5 2 2 2 3" xfId="27835" xr:uid="{858DF70D-599C-44FE-BC8D-CCEEAE3631E2}"/>
    <cellStyle name="Normal 7 6 5 2 2 2 4" xfId="14794" xr:uid="{5AFCEABD-88CD-4BC1-A9F3-858BA1A0DB98}"/>
    <cellStyle name="Normal 7 6 5 2 2 3" xfId="7247" xr:uid="{205E6962-B9B9-4764-A254-6B36C81DAA70}"/>
    <cellStyle name="Normal 7 6 5 2 2 3 2" xfId="27679" xr:uid="{903D530F-9213-4378-A3E2-20DB1D6D8E2E}"/>
    <cellStyle name="Normal 7 6 5 2 2 3 3" xfId="27829" xr:uid="{B8EB2944-3F2D-4394-970A-437B5D6F330F}"/>
    <cellStyle name="Normal 7 6 5 2 2 3 4" xfId="17627" xr:uid="{51A2E2CE-64DE-40DE-A6A2-316D44780599}"/>
    <cellStyle name="Normal 7 6 5 2 2 4" xfId="10080" xr:uid="{1A92C8BC-D39C-4639-8D36-28691DFCA540}"/>
    <cellStyle name="Normal 7 6 5 2 2 4 2" xfId="29467" xr:uid="{9F20443E-21B9-494F-B24D-1211805F4477}"/>
    <cellStyle name="Normal 7 6 5 2 2 4 3" xfId="20460" xr:uid="{93EC5B0D-A3C5-4AFE-ADC9-40F688624D8C}"/>
    <cellStyle name="Normal 7 6 5 2 2 5" xfId="24686" xr:uid="{DE10F9B7-7379-4872-8B6A-23698B840900}"/>
    <cellStyle name="Normal 7 6 5 2 2 6" xfId="14094" xr:uid="{B0BE8522-4076-441B-96EA-40824BB98BCA}"/>
    <cellStyle name="Normal 7 6 5 2 3" xfId="2848" xr:uid="{00000000-0005-0000-0000-000020090000}"/>
    <cellStyle name="Normal 7 6 5 2 3 2" xfId="6060" xr:uid="{2D925E2C-A4E9-4D58-917A-11A3E56E570C}"/>
    <cellStyle name="Normal 7 6 5 2 3 2 2" xfId="27686" xr:uid="{08579B00-37A0-4D2D-B741-0D76075C24B8}"/>
    <cellStyle name="Normal 7 6 5 2 3 2 3" xfId="15516" xr:uid="{937FC035-2C2E-4A21-989C-416B995AE6D9}"/>
    <cellStyle name="Normal 7 6 5 2 3 3" xfId="7969" xr:uid="{564FBD73-78CC-4849-8011-285DF5FAEA1D}"/>
    <cellStyle name="Normal 7 6 5 2 3 3 2" xfId="18349" xr:uid="{4B9EECFA-4E80-40F4-8D21-9F0CD286499E}"/>
    <cellStyle name="Normal 7 6 5 2 3 4" xfId="10802" xr:uid="{643B0A30-BEED-4CC2-9056-F8CB97C651AA}"/>
    <cellStyle name="Normal 7 6 5 2 3 4 2" xfId="21182" xr:uid="{BC6BBA72-C174-4E41-B37A-38CFFE3AF547}"/>
    <cellStyle name="Normal 7 6 5 2 3 5" xfId="24229" xr:uid="{2DD603A8-BED6-4F04-BFF2-A5BDD9C3C6AE}"/>
    <cellStyle name="Normal 7 6 5 2 3 6" xfId="13329" xr:uid="{E11FFCF2-C722-4897-80E4-2E9BB38A8AAB}"/>
    <cellStyle name="Normal 7 6 5 2 4" xfId="4230" xr:uid="{BEFF7DA6-1B62-4455-981F-FF52525144C4}"/>
    <cellStyle name="Normal 7 6 5 2 4 2" xfId="9001" xr:uid="{052E31BB-E2DA-475B-AF01-E6B7DC9A4042}"/>
    <cellStyle name="Normal 7 6 5 2 4 2 2" xfId="29076" xr:uid="{F6532E92-B218-496F-A9A0-A9A7BD61A0F8}"/>
    <cellStyle name="Normal 7 6 5 2 4 2 3" xfId="19381" xr:uid="{7DD29C7B-D90B-4FBB-A9F7-7C6E62FCEBD4}"/>
    <cellStyle name="Normal 7 6 5 2 4 3" xfId="11834" xr:uid="{33D767A8-829E-46E3-896D-5754A6CF897C}"/>
    <cellStyle name="Normal 7 6 5 2 4 3 2" xfId="22214" xr:uid="{DD737A68-9990-408A-95BA-F9BE69979620}"/>
    <cellStyle name="Normal 7 6 5 2 4 4" xfId="23843" xr:uid="{D76A78E7-45C2-4F5D-8A2F-1A50B7832796}"/>
    <cellStyle name="Normal 7 6 5 2 4 5" xfId="16548" xr:uid="{2890542C-1270-4BDE-AF4B-E1326976F566}"/>
    <cellStyle name="Normal 7 6 5 2 5" xfId="5497" xr:uid="{57B78EE6-7841-42ED-A2A6-9BDAEA7C889A}"/>
    <cellStyle name="Normal 7 6 5 2 5 2" xfId="27138" xr:uid="{3CB9700E-5A5C-4819-AB08-22F6E62D5BE7}"/>
    <cellStyle name="Normal 7 6 5 2 5 3" xfId="14793" xr:uid="{A7FE7C76-E922-4743-B111-09BC9106E9CC}"/>
    <cellStyle name="Normal 7 6 5 2 6" xfId="7246" xr:uid="{4862564F-D428-4D96-A80C-2DCBD8993F2B}"/>
    <cellStyle name="Normal 7 6 5 2 6 2" xfId="17626" xr:uid="{562F2376-9098-419C-95D0-4E76847DFC1B}"/>
    <cellStyle name="Normal 7 6 5 2 7" xfId="10079" xr:uid="{DC63A437-50E5-491A-AD3F-C1CABC2759BE}"/>
    <cellStyle name="Normal 7 6 5 2 7 2" xfId="20459" xr:uid="{5124A459-17B2-48D3-91D4-BD503E8A9CF2}"/>
    <cellStyle name="Normal 7 6 5 2 8" xfId="23237" xr:uid="{9E3CA18B-B945-400C-9C14-33091210BAF6}"/>
    <cellStyle name="Normal 7 6 5 2 9" xfId="12804" xr:uid="{C37684F4-A37F-4EA8-AAA9-4B7A6619FBB3}"/>
    <cellStyle name="Normal 7 6 5 3" xfId="1502" xr:uid="{00000000-0005-0000-0000-0000B7070000}"/>
    <cellStyle name="Normal 7 6 5 3 2" xfId="4609" xr:uid="{A31E5E11-9452-49DF-82C6-7A872B65B43C}"/>
    <cellStyle name="Normal 7 6 5 3 2 2" xfId="9380" xr:uid="{5D7F5286-3528-42BB-8D71-FDB46231D195}"/>
    <cellStyle name="Normal 7 6 5 3 2 2 2" xfId="29348" xr:uid="{6FA31A69-84ED-4BEC-A0E2-88DDF5E61206}"/>
    <cellStyle name="Normal 7 6 5 3 2 2 3" xfId="19760" xr:uid="{9FBC37E3-2557-4260-A526-F7BB117EF95D}"/>
    <cellStyle name="Normal 7 6 5 3 2 3" xfId="12213" xr:uid="{3BB80120-C50E-4D9B-8D76-121F08A551F3}"/>
    <cellStyle name="Normal 7 6 5 3 2 3 2" xfId="22593" xr:uid="{6BF84990-48C2-4EC4-9B8F-77256D126BCB}"/>
    <cellStyle name="Normal 7 6 5 3 2 4" xfId="23874" xr:uid="{A4373488-25F7-4AE1-A30A-4A24639504D8}"/>
    <cellStyle name="Normal 7 6 5 3 2 5" xfId="16927" xr:uid="{EAA94611-9138-4B12-9179-5EA06D298EEA}"/>
    <cellStyle name="Normal 7 6 5 3 3" xfId="5499" xr:uid="{E7DAD043-6AE3-4AC1-B786-9BBFE7339374}"/>
    <cellStyle name="Normal 7 6 5 3 3 2" xfId="25800" xr:uid="{44967C79-7D0B-4E84-A99E-681F3E8F24C1}"/>
    <cellStyle name="Normal 7 6 5 3 3 3" xfId="28113" xr:uid="{B93C29BC-09E4-4A66-8E44-8F0A6CF78288}"/>
    <cellStyle name="Normal 7 6 5 3 3 4" xfId="14795" xr:uid="{D165794D-EA70-4A47-8B38-33BA446E4169}"/>
    <cellStyle name="Normal 7 6 5 3 4" xfId="7248" xr:uid="{81B50CBF-AC87-4D6C-8852-00497000B5CD}"/>
    <cellStyle name="Normal 7 6 5 3 4 2" xfId="24854" xr:uid="{FE06049C-30C1-43B9-B38C-3DFFB8716974}"/>
    <cellStyle name="Normal 7 6 5 3 4 3" xfId="27205" xr:uid="{63796442-6B39-4ABD-BFF2-28A58284432A}"/>
    <cellStyle name="Normal 7 6 5 3 4 4" xfId="17628" xr:uid="{A5F050B3-85E0-4682-A9DB-664CDC9A79EF}"/>
    <cellStyle name="Normal 7 6 5 3 5" xfId="10081" xr:uid="{D7DC216D-1E73-4623-8389-1E20B8153073}"/>
    <cellStyle name="Normal 7 6 5 3 5 2" xfId="29468" xr:uid="{200210D5-41D4-42EC-8CE0-4DC6FEF33C50}"/>
    <cellStyle name="Normal 7 6 5 3 5 3" xfId="20461" xr:uid="{A19966B2-E5BB-4CC7-A122-3C1E264E1887}"/>
    <cellStyle name="Normal 7 6 5 3 6" xfId="23589" xr:uid="{82992022-37F0-40A8-9867-021839D0216E}"/>
    <cellStyle name="Normal 7 6 5 3 7" xfId="14095" xr:uid="{B9886D02-1060-421F-98E1-3B9D47822D62}"/>
    <cellStyle name="Normal 7 6 5 4" xfId="1503" xr:uid="{00000000-0005-0000-0000-0000B8070000}"/>
    <cellStyle name="Normal 7 6 5 4 2" xfId="5500" xr:uid="{0448C5CA-400A-4F9A-9F2C-FFC0C2A5BC16}"/>
    <cellStyle name="Normal 7 6 5 4 2 2" xfId="25064" xr:uid="{6D85387C-BEE5-4EA8-8562-29F7FEAF8C54}"/>
    <cellStyle name="Normal 7 6 5 4 2 3" xfId="28316" xr:uid="{5BA3CC29-3443-4898-BCAE-1DE0AD6F8EB1}"/>
    <cellStyle name="Normal 7 6 5 4 2 4" xfId="14796" xr:uid="{F6A537C0-D38D-49E9-A143-B03E526A3625}"/>
    <cellStyle name="Normal 7 6 5 4 3" xfId="7249" xr:uid="{D3E2AE04-D1F3-4C38-A891-B9B7297207D2}"/>
    <cellStyle name="Normal 7 6 5 4 3 2" xfId="27310" xr:uid="{96C97A13-D7ED-428C-8971-01428BF5CD64}"/>
    <cellStyle name="Normal 7 6 5 4 3 3" xfId="17629" xr:uid="{137D9BBF-689C-40AD-98C7-64A77D725B87}"/>
    <cellStyle name="Normal 7 6 5 4 4" xfId="10082" xr:uid="{0A5C38E3-CD4B-488F-97E0-91E36EEDF728}"/>
    <cellStyle name="Normal 7 6 5 4 4 2" xfId="20462" xr:uid="{39388F70-C8A2-4962-AC8A-626FD65554AC}"/>
    <cellStyle name="Normal 7 6 5 4 5" xfId="23553" xr:uid="{98F9B7CA-BCF9-44B6-A03D-846CA1C21B07}"/>
    <cellStyle name="Normal 7 6 5 4 6" xfId="13502" xr:uid="{8D2DF42F-EFC1-44D8-9472-20F47BF14A7E}"/>
    <cellStyle name="Normal 7 6 5 5" xfId="2517" xr:uid="{00000000-0005-0000-0000-000023090000}"/>
    <cellStyle name="Normal 7 6 5 5 2" xfId="5794" xr:uid="{A9F19D54-6E6A-46E2-9C4C-8DF33B402472}"/>
    <cellStyle name="Normal 7 6 5 5 2 2" xfId="26307" xr:uid="{60489D58-1A9D-4CF3-9EED-BEEB248944F9}"/>
    <cellStyle name="Normal 7 6 5 5 2 3" xfId="15188" xr:uid="{59C38AAD-98DE-48FB-8D51-B5ED5DB69078}"/>
    <cellStyle name="Normal 7 6 5 5 3" xfId="7641" xr:uid="{114DA3DD-D026-404F-B1D3-2312EE0C354A}"/>
    <cellStyle name="Normal 7 6 5 5 3 2" xfId="18021" xr:uid="{0DD8FB3C-2F4B-4FDF-AF12-910BBC8759CD}"/>
    <cellStyle name="Normal 7 6 5 5 4" xfId="10474" xr:uid="{3E356359-D060-4D23-991E-B97B13F06CB5}"/>
    <cellStyle name="Normal 7 6 5 5 4 2" xfId="20854" xr:uid="{44EECC84-9E0F-4F15-B137-F654756F5474}"/>
    <cellStyle name="Normal 7 6 5 5 5" xfId="23905" xr:uid="{E3F90392-059D-469A-AC0E-0BDACDF09501}"/>
    <cellStyle name="Normal 7 6 5 5 6" xfId="12904" xr:uid="{C1D38FF7-5C92-4681-BF21-05503F8663E1}"/>
    <cellStyle name="Normal 7 6 5 6" xfId="2413" xr:uid="{00000000-0005-0000-0000-00001D090000}"/>
    <cellStyle name="Normal 7 6 5 6 2" xfId="7539" xr:uid="{3508834D-B89E-46C8-B299-CDA7B4274BBE}"/>
    <cellStyle name="Normal 7 6 5 6 2 2" xfId="28430" xr:uid="{4C9CF324-6BA4-4F60-B99D-0370AA4F4A93}"/>
    <cellStyle name="Normal 7 6 5 6 2 3" xfId="17919" xr:uid="{99EA2127-49D3-4607-95F1-053C6827513B}"/>
    <cellStyle name="Normal 7 6 5 6 3" xfId="10372" xr:uid="{B72334EA-2842-42B8-AE23-5F70208D013F}"/>
    <cellStyle name="Normal 7 6 5 6 3 2" xfId="20752" xr:uid="{FA60AE56-242F-41F8-94D0-21A1BEDA3DB4}"/>
    <cellStyle name="Normal 7 6 5 6 4" xfId="24939" xr:uid="{CFE09879-813F-4BF0-BF6F-92F31AC8B8AC}"/>
    <cellStyle name="Normal 7 6 5 6 5" xfId="15086" xr:uid="{5E843A23-20EA-4DBC-8888-73032B54F864}"/>
    <cellStyle name="Normal 7 6 5 7" xfId="4086" xr:uid="{B50348EB-0804-4161-A015-D162F110C8BD}"/>
    <cellStyle name="Normal 7 6 5 7 2" xfId="8862" xr:uid="{24B99DFC-2ACB-4ED6-90AC-1BBEFE0B71C7}"/>
    <cellStyle name="Normal 7 6 5 7 2 2" xfId="19242" xr:uid="{4C2B3425-55F2-43B2-9249-D780CDF9D891}"/>
    <cellStyle name="Normal 7 6 5 7 3" xfId="11695" xr:uid="{2357267F-3C24-4CB3-8332-CAA36D5BC0A7}"/>
    <cellStyle name="Normal 7 6 5 7 3 2" xfId="22075" xr:uid="{2DD6BFAA-42BC-4F91-A4AF-9EC1FA3D0BA3}"/>
    <cellStyle name="Normal 7 6 5 7 4" xfId="27364" xr:uid="{DBD02698-3E7A-4D39-940A-E12FE30B168E}"/>
    <cellStyle name="Normal 7 6 5 7 5" xfId="16409" xr:uid="{A55057EA-B0DE-44A3-86F5-D09B84CC644A}"/>
    <cellStyle name="Normal 7 6 5 8" xfId="5496" xr:uid="{C4B4A565-1729-4507-AEF3-F0F3746693D0}"/>
    <cellStyle name="Normal 7 6 5 8 2" xfId="14792" xr:uid="{39D3E485-0063-4AE3-A647-329FAC49358D}"/>
    <cellStyle name="Normal 7 6 5 9" xfId="7245" xr:uid="{FDBB60B6-CCCA-4215-9EBD-417F9A818965}"/>
    <cellStyle name="Normal 7 6 5 9 2" xfId="17625" xr:uid="{4C1C3760-73F1-4520-AA0E-3E8190282C36}"/>
    <cellStyle name="Normal 7 6 6" xfId="1504" xr:uid="{00000000-0005-0000-0000-0000B9070000}"/>
    <cellStyle name="Normal 7 6 6 10" xfId="10083" xr:uid="{9B121F16-A290-4197-B44F-6E69836089B0}"/>
    <cellStyle name="Normal 7 6 6 10 2" xfId="20463" xr:uid="{30DC266A-56CA-4C6B-A34D-80F0098443A0}"/>
    <cellStyle name="Normal 7 6 6 11" xfId="24360" xr:uid="{6410A27D-6B69-46D0-8F51-0ED5BF83BC57}"/>
    <cellStyle name="Normal 7 6 6 12" xfId="12647" xr:uid="{E9519333-2B6F-4A8D-856E-C824E5F393D6}"/>
    <cellStyle name="Normal 7 6 6 2" xfId="1505" xr:uid="{00000000-0005-0000-0000-0000BA070000}"/>
    <cellStyle name="Normal 7 6 6 2 2" xfId="1506" xr:uid="{00000000-0005-0000-0000-0000BB070000}"/>
    <cellStyle name="Normal 7 6 6 2 2 2" xfId="5503" xr:uid="{66B9D532-A4E6-42C2-84FA-23C65AFFCF31}"/>
    <cellStyle name="Normal 7 6 6 2 2 2 2" xfId="25083" xr:uid="{6B52F8F8-4313-4B80-9398-0AA11670A4A1}"/>
    <cellStyle name="Normal 7 6 6 2 2 2 3" xfId="26241" xr:uid="{84E34A4D-CE0E-4BF4-81D8-3BF44BBD6CCA}"/>
    <cellStyle name="Normal 7 6 6 2 2 2 4" xfId="14799" xr:uid="{E26BC03C-90D7-4629-8D61-133D401B09F6}"/>
    <cellStyle name="Normal 7 6 6 2 2 3" xfId="7252" xr:uid="{E8C4E03D-37ED-4BEB-8E4B-2F11686E682B}"/>
    <cellStyle name="Normal 7 6 6 2 2 3 2" xfId="27681" xr:uid="{65B0E04E-FBEA-48B1-9F0A-4B5EAF851E1F}"/>
    <cellStyle name="Normal 7 6 6 2 2 3 3" xfId="27639" xr:uid="{D0868920-65DE-48FA-BE3C-429C1847C4D3}"/>
    <cellStyle name="Normal 7 6 6 2 2 3 4" xfId="17632" xr:uid="{1605AD8E-97AD-4CF4-BDFA-4E6722E783FB}"/>
    <cellStyle name="Normal 7 6 6 2 2 4" xfId="10085" xr:uid="{D4EFA8F4-58C7-4071-B63C-6B349D4907A1}"/>
    <cellStyle name="Normal 7 6 6 2 2 4 2" xfId="29469" xr:uid="{9D218204-F3AE-4304-ACCF-308F57A75CDE}"/>
    <cellStyle name="Normal 7 6 6 2 2 4 3" xfId="20465" xr:uid="{D9DB5CF1-0839-47D2-9A8B-2EB8139606C1}"/>
    <cellStyle name="Normal 7 6 6 2 2 5" xfId="23186" xr:uid="{8F807369-CD25-4CCE-A376-550BCE61BF84}"/>
    <cellStyle name="Normal 7 6 6 2 2 6" xfId="14096" xr:uid="{A23A3A3E-B6FB-4F24-99A8-FF3721C11DFB}"/>
    <cellStyle name="Normal 7 6 6 2 3" xfId="2849" xr:uid="{00000000-0005-0000-0000-000027090000}"/>
    <cellStyle name="Normal 7 6 6 2 3 2" xfId="6061" xr:uid="{EC8937D3-ACD6-45B5-BB65-2C456B8FDA71}"/>
    <cellStyle name="Normal 7 6 6 2 3 2 2" xfId="26789" xr:uid="{3C319A9D-AB1A-4A43-AF91-B55E12066FFB}"/>
    <cellStyle name="Normal 7 6 6 2 3 2 3" xfId="15517" xr:uid="{54B92E17-B78D-4634-8730-CE48B4B24AAB}"/>
    <cellStyle name="Normal 7 6 6 2 3 3" xfId="7970" xr:uid="{AD8F4644-535B-4915-883A-88DC203AB579}"/>
    <cellStyle name="Normal 7 6 6 2 3 3 2" xfId="18350" xr:uid="{87FB52A6-6CE3-4283-BEB4-B7E4BFC29F79}"/>
    <cellStyle name="Normal 7 6 6 2 3 4" xfId="10803" xr:uid="{C3DD5877-10AA-4D2E-9371-104F91F5B5C6}"/>
    <cellStyle name="Normal 7 6 6 2 3 4 2" xfId="21183" xr:uid="{884396C8-AED6-46D9-A577-228829186CC5}"/>
    <cellStyle name="Normal 7 6 6 2 3 5" xfId="24223" xr:uid="{C9354425-C819-4EC8-8BD8-F1436EE5B4A5}"/>
    <cellStyle name="Normal 7 6 6 2 3 6" xfId="13330" xr:uid="{48A48117-C8D3-4B37-9DDF-316FB5CE0346}"/>
    <cellStyle name="Normal 7 6 6 2 4" xfId="4231" xr:uid="{96586672-87B1-4913-984A-17E53571DCBA}"/>
    <cellStyle name="Normal 7 6 6 2 4 2" xfId="9002" xr:uid="{7AE56A67-32F7-4039-AA29-2DF78912FDB0}"/>
    <cellStyle name="Normal 7 6 6 2 4 2 2" xfId="29077" xr:uid="{85A50398-B79F-4714-9769-7B93ABC37BED}"/>
    <cellStyle name="Normal 7 6 6 2 4 2 3" xfId="19382" xr:uid="{74EAF74C-BCFA-4DE5-8BD8-45CE8CE70AEB}"/>
    <cellStyle name="Normal 7 6 6 2 4 3" xfId="11835" xr:uid="{CCE31F3E-1130-444E-ACBD-CC971A255CB3}"/>
    <cellStyle name="Normal 7 6 6 2 4 3 2" xfId="22215" xr:uid="{7676A053-1EDB-4EE4-ADD5-287BA4D75F4C}"/>
    <cellStyle name="Normal 7 6 6 2 4 4" xfId="23140" xr:uid="{7DACF0CB-2FDB-41C4-AE40-507DD9740409}"/>
    <cellStyle name="Normal 7 6 6 2 4 5" xfId="16549" xr:uid="{72D1934E-2114-4BE2-80BA-195B8E688A8F}"/>
    <cellStyle name="Normal 7 6 6 2 5" xfId="5502" xr:uid="{60C0B025-1DC6-42ED-8C10-81AF1593DD4B}"/>
    <cellStyle name="Normal 7 6 6 2 5 2" xfId="28109" xr:uid="{BEA1BF45-6A94-4922-B8F9-A7D08A4CAD92}"/>
    <cellStyle name="Normal 7 6 6 2 5 3" xfId="14798" xr:uid="{8011D1AE-A096-49B3-A833-5A3211D0A05D}"/>
    <cellStyle name="Normal 7 6 6 2 6" xfId="7251" xr:uid="{7CF328A4-4908-44FA-B972-75D59A28DDA1}"/>
    <cellStyle name="Normal 7 6 6 2 6 2" xfId="17631" xr:uid="{2938AFDE-3D6F-4AFC-A431-0AFC23B4817B}"/>
    <cellStyle name="Normal 7 6 6 2 7" xfId="10084" xr:uid="{B600220D-9330-452C-85B4-091C21D3E5D2}"/>
    <cellStyle name="Normal 7 6 6 2 7 2" xfId="20464" xr:uid="{1CF45A2F-4BDD-463E-8AE8-125CAD9CE958}"/>
    <cellStyle name="Normal 7 6 6 2 8" xfId="25386" xr:uid="{5569986E-846C-48E9-B343-C5A293E1820F}"/>
    <cellStyle name="Normal 7 6 6 2 9" xfId="12805" xr:uid="{C145EB29-7EE7-41FA-8EEE-0623BCB2FF8B}"/>
    <cellStyle name="Normal 7 6 6 3" xfId="1507" xr:uid="{00000000-0005-0000-0000-0000BC070000}"/>
    <cellStyle name="Normal 7 6 6 3 2" xfId="4610" xr:uid="{F14CE967-CAE8-4480-8105-4FCB90A37042}"/>
    <cellStyle name="Normal 7 6 6 3 2 2" xfId="9381" xr:uid="{C99E997D-08CD-4908-985C-5EC8E1428681}"/>
    <cellStyle name="Normal 7 6 6 3 2 2 2" xfId="29349" xr:uid="{8727CD08-8DE0-4178-8FAB-9EEDB235D22A}"/>
    <cellStyle name="Normal 7 6 6 3 2 2 3" xfId="19761" xr:uid="{06F669DE-4B87-41B7-8C2F-116D16D00B6F}"/>
    <cellStyle name="Normal 7 6 6 3 2 3" xfId="12214" xr:uid="{D7CCF65F-3506-4683-96F9-F5E823D11A84}"/>
    <cellStyle name="Normal 7 6 6 3 2 3 2" xfId="22594" xr:uid="{AAFEA359-EC7A-4C13-808A-D5B42C63E00B}"/>
    <cellStyle name="Normal 7 6 6 3 2 4" xfId="22978" xr:uid="{C7FDCBBD-6BCC-405C-A3A9-76D67F1E25D8}"/>
    <cellStyle name="Normal 7 6 6 3 2 5" xfId="16928" xr:uid="{4DC315E7-0311-4131-B8D5-1E08462052FA}"/>
    <cellStyle name="Normal 7 6 6 3 3" xfId="5504" xr:uid="{8522F306-649E-4170-97FC-7493F82F02D9}"/>
    <cellStyle name="Normal 7 6 6 3 3 2" xfId="26884" xr:uid="{01DA18E4-630B-407C-90D8-A91D7245FB40}"/>
    <cellStyle name="Normal 7 6 6 3 3 3" xfId="28168" xr:uid="{7C2D3BB2-4CDA-4B63-808A-80FBE4F1B9CF}"/>
    <cellStyle name="Normal 7 6 6 3 3 4" xfId="14800" xr:uid="{D8150843-5B72-4389-80BE-739888821749}"/>
    <cellStyle name="Normal 7 6 6 3 4" xfId="7253" xr:uid="{F509454B-227C-426F-970A-B489BD7153BC}"/>
    <cellStyle name="Normal 7 6 6 3 4 2" xfId="25900" xr:uid="{03B433BB-282D-4668-99EA-A3DFFEF34C56}"/>
    <cellStyle name="Normal 7 6 6 3 4 3" xfId="28639" xr:uid="{2FC4DC22-583C-4AE0-B574-3F4737361CF8}"/>
    <cellStyle name="Normal 7 6 6 3 4 4" xfId="17633" xr:uid="{632C8BC2-1B4E-4244-AC82-F2BB44834442}"/>
    <cellStyle name="Normal 7 6 6 3 5" xfId="10086" xr:uid="{33884DD8-7790-4C34-9D44-87B0B9071B03}"/>
    <cellStyle name="Normal 7 6 6 3 5 2" xfId="29470" xr:uid="{D657E74B-A85A-4BE1-B0EF-D68ABA591894}"/>
    <cellStyle name="Normal 7 6 6 3 5 3" xfId="20466" xr:uid="{17476645-C583-4B81-BAB9-3D431711E7D8}"/>
    <cellStyle name="Normal 7 6 6 3 6" xfId="24550" xr:uid="{7F04EA5A-7CA8-4E0F-A5D3-9DBD12856DA2}"/>
    <cellStyle name="Normal 7 6 6 3 7" xfId="14097" xr:uid="{2083B337-D404-4396-BEBD-396F3F4FB296}"/>
    <cellStyle name="Normal 7 6 6 4" xfId="1508" xr:uid="{00000000-0005-0000-0000-0000BD070000}"/>
    <cellStyle name="Normal 7 6 6 4 2" xfId="5505" xr:uid="{B1732BA7-F99E-4741-8EAB-B210D7C053B9}"/>
    <cellStyle name="Normal 7 6 6 4 2 2" xfId="24095" xr:uid="{FA1B13A7-D167-4EA2-A350-A98617B2D303}"/>
    <cellStyle name="Normal 7 6 6 4 2 3" xfId="28266" xr:uid="{56DBB3E1-308A-4947-82A4-B10BE50C8A1B}"/>
    <cellStyle name="Normal 7 6 6 4 2 4" xfId="14801" xr:uid="{7E7F5B2D-6716-44CD-94E9-DC067523BD92}"/>
    <cellStyle name="Normal 7 6 6 4 3" xfId="7254" xr:uid="{F8A11A8C-8BFF-48F3-A1FD-EF29614361A6}"/>
    <cellStyle name="Normal 7 6 6 4 3 2" xfId="28369" xr:uid="{FEF2D7E9-A34A-4940-8224-435FEFF01F1D}"/>
    <cellStyle name="Normal 7 6 6 4 3 3" xfId="17634" xr:uid="{4ED87E50-93AE-4538-9786-4F9D0E2789A3}"/>
    <cellStyle name="Normal 7 6 6 4 4" xfId="10087" xr:uid="{FEB4022C-F1E3-4EEA-BC90-D9D14035388A}"/>
    <cellStyle name="Normal 7 6 6 4 4 2" xfId="20467" xr:uid="{FF1819DC-C74B-4760-AC62-38CC67072738}"/>
    <cellStyle name="Normal 7 6 6 4 5" xfId="25458" xr:uid="{884E5F05-DE08-4D40-BA10-0149E35848F9}"/>
    <cellStyle name="Normal 7 6 6 4 6" xfId="13503" xr:uid="{FB128930-BA0C-4BB7-850E-07204CFDD584}"/>
    <cellStyle name="Normal 7 6 6 5" xfId="2580" xr:uid="{00000000-0005-0000-0000-00002A090000}"/>
    <cellStyle name="Normal 7 6 6 5 2" xfId="5844" xr:uid="{FC07E65B-AECC-4723-8B85-42B93FFCFF2A}"/>
    <cellStyle name="Normal 7 6 6 5 2 2" xfId="27771" xr:uid="{9518A7A9-2E88-4A12-8133-4CDBCE5423B9}"/>
    <cellStyle name="Normal 7 6 6 5 2 3" xfId="15251" xr:uid="{08C635A3-EA47-4E40-9C92-EBF23F30B52F}"/>
    <cellStyle name="Normal 7 6 6 5 3" xfId="7704" xr:uid="{0318551E-54D7-4162-BC80-5B7FEAC080D4}"/>
    <cellStyle name="Normal 7 6 6 5 3 2" xfId="18084" xr:uid="{AB883187-AEFB-401B-98C3-A91990143091}"/>
    <cellStyle name="Normal 7 6 6 5 4" xfId="10537" xr:uid="{623578DD-EDBB-4CB0-B8A4-201B6942FEDD}"/>
    <cellStyle name="Normal 7 6 6 5 4 2" xfId="20917" xr:uid="{30F4F925-14E5-44E2-A19C-94BA78423C76}"/>
    <cellStyle name="Normal 7 6 6 5 5" xfId="25130" xr:uid="{0B389366-22C8-49F9-AF34-069A9E312800}"/>
    <cellStyle name="Normal 7 6 6 5 6" xfId="12967" xr:uid="{797A1FFD-B612-440A-BE6B-1FFE202CD8F2}"/>
    <cellStyle name="Normal 7 6 6 6" xfId="2414" xr:uid="{00000000-0005-0000-0000-000024090000}"/>
    <cellStyle name="Normal 7 6 6 6 2" xfId="7540" xr:uid="{4FDC4E51-6D31-4A25-8512-CBBA185C9F63}"/>
    <cellStyle name="Normal 7 6 6 6 2 2" xfId="26819" xr:uid="{A4D45A25-76E5-4F37-89C4-1606FF657ECD}"/>
    <cellStyle name="Normal 7 6 6 6 2 3" xfId="17920" xr:uid="{D7558F3D-D4B8-467E-8F01-332C6031EECD}"/>
    <cellStyle name="Normal 7 6 6 6 3" xfId="10373" xr:uid="{EFA65DA9-A015-4BE6-BEA2-4A7A7C5A90AA}"/>
    <cellStyle name="Normal 7 6 6 6 3 2" xfId="20753" xr:uid="{48359B26-D60F-4260-833C-0AC33A063146}"/>
    <cellStyle name="Normal 7 6 6 6 4" xfId="24881" xr:uid="{817D6BB7-50E5-497B-B0F2-3248DEC74781}"/>
    <cellStyle name="Normal 7 6 6 6 5" xfId="15087" xr:uid="{BA3BE017-311B-43EA-8080-8C40EA3F788B}"/>
    <cellStyle name="Normal 7 6 6 7" xfId="4087" xr:uid="{AD82AA17-F863-4080-AE76-D5694A4D0A0D}"/>
    <cellStyle name="Normal 7 6 6 7 2" xfId="8863" xr:uid="{736F0F43-2BD4-47E7-955C-8BE517273D03}"/>
    <cellStyle name="Normal 7 6 6 7 2 2" xfId="19243" xr:uid="{C64B38B8-5287-4B1A-BE40-405A749A9673}"/>
    <cellStyle name="Normal 7 6 6 7 3" xfId="11696" xr:uid="{59C47437-3B8A-4A7D-8C7C-B854A9B0C1D9}"/>
    <cellStyle name="Normal 7 6 6 7 3 2" xfId="22076" xr:uid="{BBA0E55D-6FC3-47E8-A22A-86BC5E1155B7}"/>
    <cellStyle name="Normal 7 6 6 7 4" xfId="28089" xr:uid="{64006040-061F-4846-90B0-61C074CBA756}"/>
    <cellStyle name="Normal 7 6 6 7 5" xfId="16410" xr:uid="{89E87FA3-C5C8-4FE7-9FD5-82141A46A5F7}"/>
    <cellStyle name="Normal 7 6 6 8" xfId="5501" xr:uid="{8C2001EF-CE6E-4312-9B27-D4ED056D7F73}"/>
    <cellStyle name="Normal 7 6 6 8 2" xfId="14797" xr:uid="{AC29F6D8-C066-4EB8-8AAF-790769E45F74}"/>
    <cellStyle name="Normal 7 6 6 9" xfId="7250" xr:uid="{BCFA341F-BBF9-4B76-8716-B250CFC70BA2}"/>
    <cellStyle name="Normal 7 6 6 9 2" xfId="17630" xr:uid="{4A490468-A8E8-4FE8-9B9B-7E76C4A83845}"/>
    <cellStyle name="Normal 7 6 7" xfId="1509" xr:uid="{00000000-0005-0000-0000-0000BE070000}"/>
    <cellStyle name="Normal 7 6 7 10" xfId="12648" xr:uid="{6613BBB2-E1A1-4A0A-B1C4-F1A50DD76820}"/>
    <cellStyle name="Normal 7 6 7 2" xfId="1510" xr:uid="{00000000-0005-0000-0000-0000BF070000}"/>
    <cellStyle name="Normal 7 6 7 2 2" xfId="3003" xr:uid="{00000000-0005-0000-0000-00002D090000}"/>
    <cellStyle name="Normal 7 6 7 2 2 2" xfId="6151" xr:uid="{080ABE97-B2E2-4E61-8652-1A37699BBBF3}"/>
    <cellStyle name="Normal 7 6 7 2 2 2 2" xfId="27713" xr:uid="{27DD2297-39A5-4C35-A642-8D66ED12C58C}"/>
    <cellStyle name="Normal 7 6 7 2 2 2 3" xfId="28215" xr:uid="{6F8031B1-E034-4FD5-9844-F89DC6F10E87}"/>
    <cellStyle name="Normal 7 6 7 2 2 2 4" xfId="15629" xr:uid="{EFBAB4C5-27F5-4952-8540-ABD00479F2B5}"/>
    <cellStyle name="Normal 7 6 7 2 2 3" xfId="8082" xr:uid="{F1B62941-20EB-4DE6-8854-23C934EA88B7}"/>
    <cellStyle name="Normal 7 6 7 2 2 3 2" xfId="28772" xr:uid="{C802CC61-F50C-4C41-8073-E79A2A6DE01B}"/>
    <cellStyle name="Normal 7 6 7 2 2 3 3" xfId="18462" xr:uid="{192526C5-1B6C-409F-B402-201E9EAE43F4}"/>
    <cellStyle name="Normal 7 6 7 2 2 4" xfId="10915" xr:uid="{A810FF71-D6A1-4B30-B447-46D407037906}"/>
    <cellStyle name="Normal 7 6 7 2 2 4 2" xfId="21295" xr:uid="{EF98612A-D2AC-459E-AB5E-66F8C3EB41D6}"/>
    <cellStyle name="Normal 7 6 7 2 2 5" xfId="22731" xr:uid="{BDD1352B-9AF1-4EB1-839C-479DBC5D6CF0}"/>
    <cellStyle name="Normal 7 6 7 2 2 6" xfId="13504" xr:uid="{B40B867E-575C-48C2-96E2-8087B463203C}"/>
    <cellStyle name="Normal 7 6 7 2 3" xfId="5507" xr:uid="{0D1C3F98-7444-4796-9719-7935A150882F}"/>
    <cellStyle name="Normal 7 6 7 2 3 2" xfId="23506" xr:uid="{4B0EDB46-F5A1-417D-AA76-5E18DB7A653B}"/>
    <cellStyle name="Normal 7 6 7 2 3 3" xfId="26810" xr:uid="{A7DBD1A4-A307-40D4-A554-9B49C072DE4B}"/>
    <cellStyle name="Normal 7 6 7 2 3 4" xfId="14803" xr:uid="{6D8CDFE8-C924-40F1-BF4F-87F16F5C7BAF}"/>
    <cellStyle name="Normal 7 6 7 2 4" xfId="7256" xr:uid="{7B4AD736-9165-47FF-8869-95C08FC07855}"/>
    <cellStyle name="Normal 7 6 7 2 4 2" xfId="28088" xr:uid="{272CA894-78E3-437B-854F-B62209FDCA6A}"/>
    <cellStyle name="Normal 7 6 7 2 4 3" xfId="27579" xr:uid="{9381158D-9526-44F0-A16B-A01CC9FE2035}"/>
    <cellStyle name="Normal 7 6 7 2 4 4" xfId="17636" xr:uid="{4AB6D8D8-6B86-4136-BCAD-100867AD5B06}"/>
    <cellStyle name="Normal 7 6 7 2 5" xfId="10089" xr:uid="{5D942458-53FB-4B9E-9596-47BAB7BE0CC8}"/>
    <cellStyle name="Normal 7 6 7 2 5 2" xfId="29471" xr:uid="{E10E9DCB-37C1-4BED-B673-516D0B36DA47}"/>
    <cellStyle name="Normal 7 6 7 2 5 3" xfId="20469" xr:uid="{8CF82372-2F7F-460E-8D13-DE3A3C7EE63E}"/>
    <cellStyle name="Normal 7 6 7 2 6" xfId="24365" xr:uid="{F7B5B9B8-0479-469B-B68B-99E0D8F6747A}"/>
    <cellStyle name="Normal 7 6 7 2 7" xfId="12806" xr:uid="{8E4EE383-B604-480E-BBF7-9D69D7A8B6A6}"/>
    <cellStyle name="Normal 7 6 7 3" xfId="1511" xr:uid="{00000000-0005-0000-0000-0000C0070000}"/>
    <cellStyle name="Normal 7 6 7 3 2" xfId="5508" xr:uid="{34F986F0-B558-46D8-92F7-4FB60422883D}"/>
    <cellStyle name="Normal 7 6 7 3 2 2" xfId="28508" xr:uid="{409834E1-969F-4E1F-9261-1088BCA14ED7}"/>
    <cellStyle name="Normal 7 6 7 3 2 3" xfId="26981" xr:uid="{5045E64F-960D-4A8E-BC82-D7ABA7EF7E8E}"/>
    <cellStyle name="Normal 7 6 7 3 2 4" xfId="14804" xr:uid="{739C2D90-EC90-404C-BA85-EC612F0D9090}"/>
    <cellStyle name="Normal 7 6 7 3 3" xfId="7257" xr:uid="{14C9598E-269D-4F8B-8BB0-669E07821B82}"/>
    <cellStyle name="Normal 7 6 7 3 3 2" xfId="26876" xr:uid="{4BB77D7B-DE4F-4C44-A3AE-A9B7983EA802}"/>
    <cellStyle name="Normal 7 6 7 3 3 3" xfId="27974" xr:uid="{F7BB6B8E-073F-4937-85E9-F14842BDE935}"/>
    <cellStyle name="Normal 7 6 7 3 3 4" xfId="17637" xr:uid="{9D70DA91-48F7-4CD0-9518-4D629D7B8D35}"/>
    <cellStyle name="Normal 7 6 7 3 4" xfId="10090" xr:uid="{136BE510-F66E-4D9E-AF0B-D21EEA11AD1F}"/>
    <cellStyle name="Normal 7 6 7 3 4 2" xfId="29472" xr:uid="{C620F071-D9C4-44CC-8F65-4810C8762C5A}"/>
    <cellStyle name="Normal 7 6 7 3 4 3" xfId="20470" xr:uid="{2E6C462F-8B17-467B-992A-2AFF6727BFD9}"/>
    <cellStyle name="Normal 7 6 7 3 5" xfId="22720" xr:uid="{9EADBDAF-129B-48A4-B542-9DBCA21F384E}"/>
    <cellStyle name="Normal 7 6 7 3 6" xfId="13331" xr:uid="{4C52449C-8F2A-4028-A5A3-3704AF93FD5B}"/>
    <cellStyle name="Normal 7 6 7 4" xfId="2415" xr:uid="{00000000-0005-0000-0000-00002B090000}"/>
    <cellStyle name="Normal 7 6 7 4 2" xfId="7541" xr:uid="{08EB01D6-AB8E-4775-A28B-1EAF80F723E8}"/>
    <cellStyle name="Normal 7 6 7 4 2 2" xfId="28435" xr:uid="{96CDC6F0-1E1B-4294-95F6-6B4B18CFCCA2}"/>
    <cellStyle name="Normal 7 6 7 4 2 3" xfId="17921" xr:uid="{B996FC26-B713-4B53-919A-06E3B34AA916}"/>
    <cellStyle name="Normal 7 6 7 4 3" xfId="10374" xr:uid="{C82718F1-4981-4C5B-8D4B-47DEC2D44FA2}"/>
    <cellStyle name="Normal 7 6 7 4 3 2" xfId="20754" xr:uid="{33A6C9FE-E2BB-4FE8-A69E-B999139845C0}"/>
    <cellStyle name="Normal 7 6 7 4 4" xfId="23924" xr:uid="{8962E17B-97F8-422A-A065-8D564CAC16D7}"/>
    <cellStyle name="Normal 7 6 7 4 5" xfId="15088" xr:uid="{801BA0D2-29DD-457B-A574-172CF5D56217}"/>
    <cellStyle name="Normal 7 6 7 5" xfId="4088" xr:uid="{5447E32B-0A0F-40AE-B370-2B5373924D12}"/>
    <cellStyle name="Normal 7 6 7 5 2" xfId="8864" xr:uid="{4DD92BC6-9875-4460-9CFF-95B3697BAE4B}"/>
    <cellStyle name="Normal 7 6 7 5 2 2" xfId="28998" xr:uid="{2B955F8C-32A2-49D6-BD12-923BA7BE86AD}"/>
    <cellStyle name="Normal 7 6 7 5 2 3" xfId="19244" xr:uid="{339F6D67-D6EB-4190-A170-28821FB76135}"/>
    <cellStyle name="Normal 7 6 7 5 3" xfId="11697" xr:uid="{F50B4B69-54DE-4CA3-8803-277F5240FACE}"/>
    <cellStyle name="Normal 7 6 7 5 3 2" xfId="22077" xr:uid="{4AEA814F-AA9D-4EBF-BD8A-3ADC1E179C3F}"/>
    <cellStyle name="Normal 7 6 7 5 4" xfId="24984" xr:uid="{651AFEB9-E3F7-485D-9E17-42CBD082B1A7}"/>
    <cellStyle name="Normal 7 6 7 5 5" xfId="16411" xr:uid="{5240F479-5ADC-4124-99F2-2DF6F521B8DC}"/>
    <cellStyle name="Normal 7 6 7 6" xfId="5506" xr:uid="{7D013370-A388-4364-BB0A-927C952754BD}"/>
    <cellStyle name="Normal 7 6 7 6 2" xfId="28186" xr:uid="{27220882-AE72-42F7-9892-2AA2D872B6D2}"/>
    <cellStyle name="Normal 7 6 7 6 3" xfId="26096" xr:uid="{B8C32442-4CEC-40FB-826C-CAF41DCA68B8}"/>
    <cellStyle name="Normal 7 6 7 6 4" xfId="14802" xr:uid="{F3ACB335-189C-4282-8A6E-887CA1DA89CE}"/>
    <cellStyle name="Normal 7 6 7 7" xfId="7255" xr:uid="{9A0C3AF1-1982-425A-A7D2-2271FF6BE6FC}"/>
    <cellStyle name="Normal 7 6 7 7 2" xfId="25967" xr:uid="{DB732E0C-CE5D-46CF-8221-5040249B02DE}"/>
    <cellStyle name="Normal 7 6 7 7 3" xfId="17635" xr:uid="{8BA47303-40CB-4C40-85AD-3D9AF7C28189}"/>
    <cellStyle name="Normal 7 6 7 8" xfId="10088" xr:uid="{761919A9-7EFF-4657-BDAA-1C96AFE884F4}"/>
    <cellStyle name="Normal 7 6 7 8 2" xfId="20468" xr:uid="{11FFC442-1C67-45F5-A45D-85E4A1F393F1}"/>
    <cellStyle name="Normal 7 6 7 9" xfId="23149" xr:uid="{5BF4DAFD-94AD-489C-A856-6462CEAE81AE}"/>
    <cellStyle name="Normal 7 6 8" xfId="1512" xr:uid="{00000000-0005-0000-0000-0000C1070000}"/>
    <cellStyle name="Normal 7 6 8 10" xfId="12649" xr:uid="{554EF0C8-2CAF-4171-8C8E-D3D4A4494C79}"/>
    <cellStyle name="Normal 7 6 8 2" xfId="1513" xr:uid="{00000000-0005-0000-0000-0000C2070000}"/>
    <cellStyle name="Normal 7 6 8 2 2" xfId="3004" xr:uid="{00000000-0005-0000-0000-000031090000}"/>
    <cellStyle name="Normal 7 6 8 2 2 2" xfId="6152" xr:uid="{CC140979-0A8B-4FC7-A6E0-1DA3F65E100B}"/>
    <cellStyle name="Normal 7 6 8 2 2 2 2" xfId="27238" xr:uid="{1F315FCD-6B19-4D94-8E5D-3756A45B62F6}"/>
    <cellStyle name="Normal 7 6 8 2 2 2 3" xfId="27515" xr:uid="{2DEB4296-D487-454C-93AA-17F127C0E66A}"/>
    <cellStyle name="Normal 7 6 8 2 2 2 4" xfId="15630" xr:uid="{205D61BA-E6B1-40F9-B3D7-75B50B0AAF82}"/>
    <cellStyle name="Normal 7 6 8 2 2 3" xfId="8083" xr:uid="{826BCC74-F38F-4FEC-A952-AC965578CD6B}"/>
    <cellStyle name="Normal 7 6 8 2 2 3 2" xfId="28773" xr:uid="{656A6E39-2F70-452E-9E11-6A870201D508}"/>
    <cellStyle name="Normal 7 6 8 2 2 3 3" xfId="18463" xr:uid="{17E9700F-9E8B-40A8-BDD6-D59C4AFEF4C9}"/>
    <cellStyle name="Normal 7 6 8 2 2 4" xfId="10916" xr:uid="{5784923F-C5DA-4ED9-96C9-C9E735129722}"/>
    <cellStyle name="Normal 7 6 8 2 2 4 2" xfId="21296" xr:uid="{E094762C-B45A-4663-BAA3-BF7302EC2FD6}"/>
    <cellStyle name="Normal 7 6 8 2 2 5" xfId="24589" xr:uid="{B7D3F56C-7CBC-40E0-8725-AD3257430DA5}"/>
    <cellStyle name="Normal 7 6 8 2 2 6" xfId="13505" xr:uid="{817E433A-E7F3-491F-83E8-97ED8CB429A3}"/>
    <cellStyle name="Normal 7 6 8 2 3" xfId="5510" xr:uid="{52CF00B2-7171-4170-A4FE-F6A5EE947A9D}"/>
    <cellStyle name="Normal 7 6 8 2 3 2" xfId="25043" xr:uid="{DC7F0F18-D9DC-47CB-BA79-F5EB7F822477}"/>
    <cellStyle name="Normal 7 6 8 2 3 3" xfId="27051" xr:uid="{A7714589-F090-46F3-9ABF-D91F8E2BAFD3}"/>
    <cellStyle name="Normal 7 6 8 2 3 4" xfId="14806" xr:uid="{62FC836F-55EE-49EC-A952-822D62A01DDC}"/>
    <cellStyle name="Normal 7 6 8 2 4" xfId="7259" xr:uid="{CD7CFFB2-EE8E-4FEC-B5F5-93CCF6AC1410}"/>
    <cellStyle name="Normal 7 6 8 2 4 2" xfId="27801" xr:uid="{72607EB8-5B14-491F-90F5-7C9C14E39708}"/>
    <cellStyle name="Normal 7 6 8 2 4 3" xfId="26950" xr:uid="{33E49809-0D74-482A-B4ED-F288A9708BA5}"/>
    <cellStyle name="Normal 7 6 8 2 4 4" xfId="17639" xr:uid="{9FC55906-7CB2-4561-8C40-99CC00785CB7}"/>
    <cellStyle name="Normal 7 6 8 2 5" xfId="10092" xr:uid="{789D05B8-2E3D-4ECC-A80D-2993A33489FB}"/>
    <cellStyle name="Normal 7 6 8 2 5 2" xfId="29473" xr:uid="{667EB77B-1A80-4318-AD74-42920ADC3936}"/>
    <cellStyle name="Normal 7 6 8 2 5 3" xfId="20472" xr:uid="{F5E30A7E-E2DF-4D4B-B6B6-CB117F302806}"/>
    <cellStyle name="Normal 7 6 8 2 6" xfId="25132" xr:uid="{9A77F4ED-6C9E-4E29-BFBB-3F66EA865EB2}"/>
    <cellStyle name="Normal 7 6 8 2 7" xfId="12807" xr:uid="{B7D3FC20-7E19-4C7C-84AB-95CECF16A3AC}"/>
    <cellStyle name="Normal 7 6 8 3" xfId="1514" xr:uid="{00000000-0005-0000-0000-0000C3070000}"/>
    <cellStyle name="Normal 7 6 8 3 2" xfId="5511" xr:uid="{B72048B6-0134-4663-BD71-836DDABD42ED}"/>
    <cellStyle name="Normal 7 6 8 3 2 2" xfId="26431" xr:uid="{D360AD84-AB31-47D4-9B09-6CC34916B15E}"/>
    <cellStyle name="Normal 7 6 8 3 2 3" xfId="27464" xr:uid="{966EDC14-457F-4731-9E9E-9A7D295841F5}"/>
    <cellStyle name="Normal 7 6 8 3 2 4" xfId="14807" xr:uid="{4A3FC10F-15B4-4416-90A8-97C0218A902C}"/>
    <cellStyle name="Normal 7 6 8 3 3" xfId="7260" xr:uid="{DD2F54F9-01EF-41D5-8D71-BAEA5EB97AB2}"/>
    <cellStyle name="Normal 7 6 8 3 3 2" xfId="28731" xr:uid="{61D759C3-F0AF-4F79-8D32-4CD39E251A9F}"/>
    <cellStyle name="Normal 7 6 8 3 3 3" xfId="27143" xr:uid="{6079D208-AA83-4A3C-9F0C-DA77242C1108}"/>
    <cellStyle name="Normal 7 6 8 3 3 4" xfId="17640" xr:uid="{12C583DD-6D8F-43DD-81FA-89F597737CEB}"/>
    <cellStyle name="Normal 7 6 8 3 4" xfId="10093" xr:uid="{C6049051-5F2D-4558-9F0E-33787B49DD90}"/>
    <cellStyle name="Normal 7 6 8 3 4 2" xfId="29474" xr:uid="{C3490728-ADAD-44F7-9697-9906C012B277}"/>
    <cellStyle name="Normal 7 6 8 3 4 3" xfId="20473" xr:uid="{A75AB428-9466-42F3-B9BB-2CC6E5C59975}"/>
    <cellStyle name="Normal 7 6 8 3 5" xfId="22979" xr:uid="{F6DBF923-C9F4-4D49-9494-65B04710DE73}"/>
    <cellStyle name="Normal 7 6 8 3 6" xfId="13332" xr:uid="{1369D01F-A10E-49C7-82AB-9D1E5C89697F}"/>
    <cellStyle name="Normal 7 6 8 4" xfId="2416" xr:uid="{00000000-0005-0000-0000-00002F090000}"/>
    <cellStyle name="Normal 7 6 8 4 2" xfId="7542" xr:uid="{C11B5D9B-82E1-4B2F-A1E0-57C0FAA092D5}"/>
    <cellStyle name="Normal 7 6 8 4 2 2" xfId="26461" xr:uid="{99F765B3-02EF-448A-A5DE-D643F9456262}"/>
    <cellStyle name="Normal 7 6 8 4 2 3" xfId="17922" xr:uid="{5D816BAD-016A-4946-9938-937901AC8CE7}"/>
    <cellStyle name="Normal 7 6 8 4 3" xfId="10375" xr:uid="{2F18354F-5E69-4AA1-9CAE-C436E194D724}"/>
    <cellStyle name="Normal 7 6 8 4 3 2" xfId="20755" xr:uid="{69FD87EF-4DC7-4390-B4C4-2BFBBEBCC2CF}"/>
    <cellStyle name="Normal 7 6 8 4 4" xfId="24813" xr:uid="{604949DB-AF2B-489E-ADD6-7C677EF3D0E1}"/>
    <cellStyle name="Normal 7 6 8 4 5" xfId="15089" xr:uid="{5DED99FE-B5E4-4BD5-99B2-F71871C767A3}"/>
    <cellStyle name="Normal 7 6 8 5" xfId="4089" xr:uid="{D9041D1F-885D-434D-AAE9-9E4554E7130B}"/>
    <cellStyle name="Normal 7 6 8 5 2" xfId="8865" xr:uid="{227165F0-0C24-47CF-B5D0-CBC412E44D02}"/>
    <cellStyle name="Normal 7 6 8 5 2 2" xfId="28999" xr:uid="{E80C4487-2BB7-4CB7-86BD-0A5C32B56ADA}"/>
    <cellStyle name="Normal 7 6 8 5 2 3" xfId="19245" xr:uid="{0DACE2F1-CE37-44B0-A659-77EB73846BBE}"/>
    <cellStyle name="Normal 7 6 8 5 3" xfId="11698" xr:uid="{D90B6D2A-7125-4880-909F-BEC13BECF37D}"/>
    <cellStyle name="Normal 7 6 8 5 3 2" xfId="22078" xr:uid="{B07C2314-2E84-479C-95B7-AD9FAFB85B34}"/>
    <cellStyle name="Normal 7 6 8 5 4" xfId="22812" xr:uid="{62FF5670-8968-49EF-B138-03D58E0DC197}"/>
    <cellStyle name="Normal 7 6 8 5 5" xfId="16412" xr:uid="{D25DEB90-37FF-49D3-91CF-BEBF5CF42DB4}"/>
    <cellStyle name="Normal 7 6 8 6" xfId="5509" xr:uid="{158CAD52-D7BF-4F02-8F11-03D9841D0936}"/>
    <cellStyle name="Normal 7 6 8 6 2" xfId="27230" xr:uid="{C56D41CB-4D33-4319-B9D1-37B83C6813E8}"/>
    <cellStyle name="Normal 7 6 8 6 3" xfId="28505" xr:uid="{9A3C800A-03FC-41E2-9A02-1689263DA470}"/>
    <cellStyle name="Normal 7 6 8 6 4" xfId="14805" xr:uid="{7DE166AB-36BD-4CEF-B846-4F5428411E67}"/>
    <cellStyle name="Normal 7 6 8 7" xfId="7258" xr:uid="{6D67B509-3936-48F8-B3E7-C1597928E3DF}"/>
    <cellStyle name="Normal 7 6 8 7 2" xfId="26352" xr:uid="{14C69467-F8F7-4C34-9E1B-82A31847E70A}"/>
    <cellStyle name="Normal 7 6 8 7 3" xfId="17638" xr:uid="{E57FAD4F-7EDC-4D4A-85AE-C8312005B7E4}"/>
    <cellStyle name="Normal 7 6 8 8" xfId="10091" xr:uid="{81DB28D6-C3A6-426F-97FC-0A0E81209779}"/>
    <cellStyle name="Normal 7 6 8 8 2" xfId="20471" xr:uid="{5D1CE01E-DF35-4B11-8062-5C3761B2B427}"/>
    <cellStyle name="Normal 7 6 8 9" xfId="25387" xr:uid="{B3F5AD1B-E2A5-4545-A3E7-526CFA7A2F0B}"/>
    <cellStyle name="Normal 7 6 9" xfId="1515" xr:uid="{00000000-0005-0000-0000-0000C4070000}"/>
    <cellStyle name="Normal 7 6 9 2" xfId="30416" xr:uid="{AB45C2D4-D1A5-4191-A2B5-6B3B04A57500}"/>
    <cellStyle name="Normal 7 6 9 3" xfId="30417" xr:uid="{878EED05-4C5D-4667-BCA2-DAD249232A25}"/>
    <cellStyle name="Normal 7 6 9 3 2" xfId="30570" xr:uid="{1BBA716F-322A-443F-9F1C-34B4B91E48F1}"/>
    <cellStyle name="Normal 7 6 9 3 2 2" xfId="30609" xr:uid="{4BD1B694-F951-4017-95A9-FF534FEB7058}"/>
    <cellStyle name="Normal 7 6 9 3 2 3" xfId="30628" xr:uid="{D926D891-B7C7-4693-8B9F-A282844D3DAF}"/>
    <cellStyle name="Normal 7 6 9 3 2 4" xfId="30935" xr:uid="{D974361E-AECE-4B32-BC25-92B53BFBEF24}"/>
    <cellStyle name="Normal 7 6 9 3 3" xfId="30596" xr:uid="{1CB22FE2-C93E-4B7A-9F83-F05BC42F8988}"/>
    <cellStyle name="Normal 7 6 9 3 3 2" xfId="30637" xr:uid="{0E85BEEA-8502-4FB9-9D7B-9B39FC6894C4}"/>
    <cellStyle name="Normal 7 6 9 3 3 3" xfId="30948" xr:uid="{10A0B2B1-C014-460B-B97B-1F8715293478}"/>
    <cellStyle name="Normal 7 6 9 3 4" xfId="30625" xr:uid="{D5B2EEA1-BA41-4ECF-8645-DC7FCB362E6F}"/>
    <cellStyle name="Normal 7 6 9 3 5" xfId="30923" xr:uid="{59272B79-6782-498A-A565-B27F383EE7E8}"/>
    <cellStyle name="Normal 7 6 9 4" xfId="30573" xr:uid="{AF443EFD-BF75-488F-8C96-3A07A286175C}"/>
    <cellStyle name="Normal 7 6 9 4 2" xfId="30612" xr:uid="{93E0A71D-1FCA-4C1A-8893-2D82F9B7C858}"/>
    <cellStyle name="Normal 7 6 9 4 3" xfId="30631" xr:uid="{32F1BC2F-10D3-4E71-AD07-986C280704B2}"/>
    <cellStyle name="Normal 7 6 9 4 4" xfId="30939" xr:uid="{D4C2894F-E69E-46C0-825F-9DFEC6921BF8}"/>
    <cellStyle name="Normal 7 7" xfId="1516" xr:uid="{00000000-0005-0000-0000-0000C5070000}"/>
    <cellStyle name="Normal 7 7 10" xfId="5512" xr:uid="{B65931B3-EFA4-461D-A169-E0EDDDD36F2D}"/>
    <cellStyle name="Normal 7 7 10 2" xfId="14808" xr:uid="{0644F959-A9B9-428F-B781-384083067488}"/>
    <cellStyle name="Normal 7 7 11" xfId="7261" xr:uid="{F781D481-6E98-44FC-931A-7A16F23FEF0F}"/>
    <cellStyle name="Normal 7 7 11 2" xfId="17641" xr:uid="{882EE3F5-913E-4D35-BF8A-106AC651D1DB}"/>
    <cellStyle name="Normal 7 7 12" xfId="10094" xr:uid="{0A216596-F8DE-459F-BF6E-75A6C3E8BDD6}"/>
    <cellStyle name="Normal 7 7 12 2" xfId="20474" xr:uid="{8091C60B-559A-4150-8F18-7605712FBE1A}"/>
    <cellStyle name="Normal 7 7 13" xfId="24126" xr:uid="{76ABBC37-BB4A-4EAE-8FEE-A63D322C2D72}"/>
    <cellStyle name="Normal 7 7 14" xfId="12416" xr:uid="{A1FE8148-2A66-4DAD-8241-526212D23733}"/>
    <cellStyle name="Normal 7 7 2" xfId="1517" xr:uid="{00000000-0005-0000-0000-0000C6070000}"/>
    <cellStyle name="Normal 7 7 2 10" xfId="7262" xr:uid="{5725BABE-2C86-4433-A52E-0A0E203CEAA2}"/>
    <cellStyle name="Normal 7 7 2 10 2" xfId="17642" xr:uid="{2CF5C8C6-EF94-41E7-AE84-942A241CE748}"/>
    <cellStyle name="Normal 7 7 2 11" xfId="10095" xr:uid="{503BA08A-61CD-4257-80A0-F8CED33380E4}"/>
    <cellStyle name="Normal 7 7 2 11 2" xfId="20475" xr:uid="{1CE5763B-B8A7-4049-AAB9-D0EFD31794BE}"/>
    <cellStyle name="Normal 7 7 2 12" xfId="23661" xr:uid="{203F4F39-A45F-4E4A-BC0F-0D7F44832D20}"/>
    <cellStyle name="Normal 7 7 2 13" xfId="12476" xr:uid="{FE7C9CD0-B5EC-4C63-98D6-58344E375680}"/>
    <cellStyle name="Normal 7 7 2 2" xfId="1518" xr:uid="{00000000-0005-0000-0000-0000C7070000}"/>
    <cellStyle name="Normal 7 7 2 2 10" xfId="13041" xr:uid="{68D862B1-D3A2-4966-8087-882C6E650677}"/>
    <cellStyle name="Normal 7 7 2 2 2" xfId="2852" xr:uid="{00000000-0005-0000-0000-000037090000}"/>
    <cellStyle name="Normal 7 7 2 2 2 2" xfId="3503" xr:uid="{00000000-0005-0000-0000-000038090000}"/>
    <cellStyle name="Normal 7 7 2 2 2 2 2" xfId="6554" xr:uid="{8A7F56BB-97F8-43CC-8A61-6B07154BC05C}"/>
    <cellStyle name="Normal 7 7 2 2 2 2 2 2" xfId="28594" xr:uid="{97BDA337-4F9D-4FD6-A3AC-7B1075FE8142}"/>
    <cellStyle name="Normal 7 7 2 2 2 2 2 3" xfId="16127" xr:uid="{749F2506-1275-4FE1-9B3C-CDBBA18209C4}"/>
    <cellStyle name="Normal 7 7 2 2 2 2 3" xfId="8580" xr:uid="{A27FDD61-B51F-4FF3-A34D-50C81E058EA0}"/>
    <cellStyle name="Normal 7 7 2 2 2 2 3 2" xfId="18960" xr:uid="{070E0826-5C0A-4EAC-A5D5-B9B8AE0D3F26}"/>
    <cellStyle name="Normal 7 7 2 2 2 2 4" xfId="11413" xr:uid="{AD85F889-70BF-4B6F-86E2-4CAF020A8D65}"/>
    <cellStyle name="Normal 7 7 2 2 2 2 4 2" xfId="21793" xr:uid="{666F27A8-083A-41CF-B434-33B854BF45B3}"/>
    <cellStyle name="Normal 7 7 2 2 2 2 5" xfId="23128" xr:uid="{1544CB35-C14E-4597-954C-49812D8BC5E9}"/>
    <cellStyle name="Normal 7 7 2 2 2 2 6" xfId="14100" xr:uid="{39E9F013-8260-4ABF-8905-3CF26F0B8C49}"/>
    <cellStyle name="Normal 7 7 2 2 2 3" xfId="4381" xr:uid="{85F90BBB-79EA-478E-BDB4-7E8FEF344D4D}"/>
    <cellStyle name="Normal 7 7 2 2 2 3 2" xfId="9152" xr:uid="{38B64029-21D7-4897-BA77-1B347FF4F390}"/>
    <cellStyle name="Normal 7 7 2 2 2 3 2 2" xfId="29195" xr:uid="{06DD33A1-CE5A-4EB3-BCBC-B5C0CA49173F}"/>
    <cellStyle name="Normal 7 7 2 2 2 3 2 3" xfId="19532" xr:uid="{A598D3CF-E9CF-409E-8B97-CC87BF0FF12F}"/>
    <cellStyle name="Normal 7 7 2 2 2 3 3" xfId="11985" xr:uid="{D373C97D-45CF-4BEF-A073-82DDB7413D83}"/>
    <cellStyle name="Normal 7 7 2 2 2 3 3 2" xfId="22365" xr:uid="{BEC795A3-CE18-4BE7-BBEC-62059D814D08}"/>
    <cellStyle name="Normal 7 7 2 2 2 3 4" xfId="25310" xr:uid="{1D2493A3-FDCA-495A-A00D-9054AC1C4C25}"/>
    <cellStyle name="Normal 7 7 2 2 2 3 5" xfId="16699" xr:uid="{BA564E98-3E95-425F-9FA4-5844E35C1F0A}"/>
    <cellStyle name="Normal 7 7 2 2 2 4" xfId="6064" xr:uid="{4913AD3F-20F7-4BDA-9BB3-4CE0BCC21811}"/>
    <cellStyle name="Normal 7 7 2 2 2 4 2" xfId="27102" xr:uid="{8A02BD49-AC21-4A59-ABA4-8342BADB1107}"/>
    <cellStyle name="Normal 7 7 2 2 2 4 3" xfId="15520" xr:uid="{EDB941BA-97FF-4D0B-8BF8-E415CA77F7C7}"/>
    <cellStyle name="Normal 7 7 2 2 2 5" xfId="7973" xr:uid="{83DC090E-6FEF-4203-A51F-15D01AE05D3E}"/>
    <cellStyle name="Normal 7 7 2 2 2 5 2" xfId="18353" xr:uid="{2B273C8A-00DB-48EA-81A1-692E752B9199}"/>
    <cellStyle name="Normal 7 7 2 2 2 6" xfId="10806" xr:uid="{ECE1C341-1B68-4022-8AEA-999CFBB31D2C}"/>
    <cellStyle name="Normal 7 7 2 2 2 6 2" xfId="21186" xr:uid="{2C6C8BF7-8425-4C9F-9CE3-1FD679234A8B}"/>
    <cellStyle name="Normal 7 7 2 2 2 7" xfId="22808" xr:uid="{9745E6A6-F7C5-449A-A002-2EFF8514DA9F}"/>
    <cellStyle name="Normal 7 7 2 2 2 8" xfId="13335" xr:uid="{F701AE6D-CFB1-425D-8A6E-47148B9CE4F5}"/>
    <cellStyle name="Normal 7 7 2 2 3" xfId="3504" xr:uid="{00000000-0005-0000-0000-000039090000}"/>
    <cellStyle name="Normal 7 7 2 2 3 2" xfId="4611" xr:uid="{CE2BAE83-4160-4C93-BE4F-5776AB29D064}"/>
    <cellStyle name="Normal 7 7 2 2 3 2 2" xfId="9382" xr:uid="{611FFDF8-3421-4D2D-8B18-059E921A591E}"/>
    <cellStyle name="Normal 7 7 2 2 3 2 2 2" xfId="19762" xr:uid="{60986F51-A049-4B2D-98B9-635DA865E423}"/>
    <cellStyle name="Normal 7 7 2 2 3 2 3" xfId="12215" xr:uid="{B849224E-1C69-47F9-A9C3-81F3BDC81132}"/>
    <cellStyle name="Normal 7 7 2 2 3 2 3 2" xfId="22595" xr:uid="{9A475CEB-EAD1-42D7-A212-781A1D748227}"/>
    <cellStyle name="Normal 7 7 2 2 3 2 4" xfId="27483" xr:uid="{2695481F-4E16-4567-94BC-F425171C3220}"/>
    <cellStyle name="Normal 7 7 2 2 3 2 5" xfId="16929" xr:uid="{CFFD335A-CFC9-483B-9AA9-8A636E873DAD}"/>
    <cellStyle name="Normal 7 7 2 2 3 3" xfId="6555" xr:uid="{6A997E21-21D9-4D28-BB9F-EFF44D1DEC54}"/>
    <cellStyle name="Normal 7 7 2 2 3 3 2" xfId="16128" xr:uid="{98EA32EC-176A-4F2A-A1E5-AB0855E7FDF9}"/>
    <cellStyle name="Normal 7 7 2 2 3 4" xfId="8581" xr:uid="{A94759A3-7CAD-458E-AFD5-E11467111F6E}"/>
    <cellStyle name="Normal 7 7 2 2 3 4 2" xfId="18961" xr:uid="{F67D37A4-7FAD-4B31-817F-AD4EC7DD8553}"/>
    <cellStyle name="Normal 7 7 2 2 3 5" xfId="11414" xr:uid="{4FDF9CA4-E128-44DD-9D8E-A74EA72AE15C}"/>
    <cellStyle name="Normal 7 7 2 2 3 5 2" xfId="21794" xr:uid="{2124FE84-72A1-4CA6-9CBA-212E6C07F703}"/>
    <cellStyle name="Normal 7 7 2 2 3 6" xfId="25124" xr:uid="{CA259301-9E2C-45FF-8833-2E2A107B0C1C}"/>
    <cellStyle name="Normal 7 7 2 2 3 7" xfId="14101" xr:uid="{05C014A3-96AE-4AB2-AC0C-ECF1386EEE7D}"/>
    <cellStyle name="Normal 7 7 2 2 4" xfId="3502" xr:uid="{00000000-0005-0000-0000-00003A090000}"/>
    <cellStyle name="Normal 7 7 2 2 4 2" xfId="6553" xr:uid="{B95E6696-FDC6-4E21-8239-05764AEE9548}"/>
    <cellStyle name="Normal 7 7 2 2 4 2 2" xfId="28429" xr:uid="{06B56C5B-3707-41FB-BA0C-C9CA506A321E}"/>
    <cellStyle name="Normal 7 7 2 2 4 2 3" xfId="16126" xr:uid="{EC1CB896-F84C-4D63-9AA4-FA793E838C91}"/>
    <cellStyle name="Normal 7 7 2 2 4 3" xfId="8579" xr:uid="{195E87B3-5AA1-4A48-A601-AD26DCC7C1F0}"/>
    <cellStyle name="Normal 7 7 2 2 4 3 2" xfId="18959" xr:uid="{F962E145-9005-4470-9F8D-C8C2B973C01D}"/>
    <cellStyle name="Normal 7 7 2 2 4 4" xfId="11412" xr:uid="{DA19A551-FC06-42D2-8792-781DC09997D7}"/>
    <cellStyle name="Normal 7 7 2 2 4 4 2" xfId="21792" xr:uid="{8174A278-1E41-4832-A302-CBBAE22B57A2}"/>
    <cellStyle name="Normal 7 7 2 2 4 5" xfId="22769" xr:uid="{A0C9C968-AA72-45F4-9E8F-B6D3CF0D4FC2}"/>
    <cellStyle name="Normal 7 7 2 2 4 6" xfId="14099" xr:uid="{353CAE13-8D4C-46D6-9905-B586747E12DF}"/>
    <cellStyle name="Normal 7 7 2 2 5" xfId="4243" xr:uid="{02C7555F-C4FD-492B-8F94-B1D216A041FD}"/>
    <cellStyle name="Normal 7 7 2 2 5 2" xfId="9014" xr:uid="{7DF9B4B5-E7FA-41F8-B2DB-8E3BC72C2903}"/>
    <cellStyle name="Normal 7 7 2 2 5 2 2" xfId="29085" xr:uid="{BBB082D7-D16D-4803-ABDB-876E5E068720}"/>
    <cellStyle name="Normal 7 7 2 2 5 2 3" xfId="19394" xr:uid="{F570B7DD-221F-47C6-9633-EBAF1981BB43}"/>
    <cellStyle name="Normal 7 7 2 2 5 3" xfId="11847" xr:uid="{76711169-FECD-4892-B761-A9AFAFC415D1}"/>
    <cellStyle name="Normal 7 7 2 2 5 3 2" xfId="22227" xr:uid="{4BB2516E-AEFA-4EA7-A252-4C1E062D57F0}"/>
    <cellStyle name="Normal 7 7 2 2 5 4" xfId="24415" xr:uid="{170A7A7D-C5AD-4006-AFF0-83ABD7F0A9D6}"/>
    <cellStyle name="Normal 7 7 2 2 5 5" xfId="16561" xr:uid="{25434C06-C725-4848-8B23-7CB867832F3D}"/>
    <cellStyle name="Normal 7 7 2 2 6" xfId="5514" xr:uid="{EA6BF84F-EF85-44FD-B505-0BD2CD2D6439}"/>
    <cellStyle name="Normal 7 7 2 2 6 2" xfId="26751" xr:uid="{535669B0-D7BE-4815-953A-A0E07F2ECAA3}"/>
    <cellStyle name="Normal 7 7 2 2 6 3" xfId="14810" xr:uid="{4A8885DF-14D8-480D-ABE4-644DA944A0A4}"/>
    <cellStyle name="Normal 7 7 2 2 7" xfId="7263" xr:uid="{AA3516CF-9252-4C9E-9A3F-AAC0CBFA7F80}"/>
    <cellStyle name="Normal 7 7 2 2 7 2" xfId="17643" xr:uid="{7FFE5E33-05BA-4D50-A39E-539BBC0007B4}"/>
    <cellStyle name="Normal 7 7 2 2 8" xfId="10096" xr:uid="{334158FD-A5F5-4E42-A86B-BA8B0A40062D}"/>
    <cellStyle name="Normal 7 7 2 2 8 2" xfId="20476" xr:uid="{9DE1F241-217F-4C6A-9172-1BFCA0E5912A}"/>
    <cellStyle name="Normal 7 7 2 2 9" xfId="22728" xr:uid="{BB04A600-8A16-4C3E-9E6F-DC38BB302AC7}"/>
    <cellStyle name="Normal 7 7 2 3" xfId="2851" xr:uid="{00000000-0005-0000-0000-00003B090000}"/>
    <cellStyle name="Normal 7 7 2 3 2" xfId="3505" xr:uid="{00000000-0005-0000-0000-00003C090000}"/>
    <cellStyle name="Normal 7 7 2 3 2 2" xfId="6556" xr:uid="{74C32873-4400-4FDE-BE43-EBFF4EB983DA}"/>
    <cellStyle name="Normal 7 7 2 3 2 2 2" xfId="28232" xr:uid="{CC7EF20A-BAF7-4373-81C4-99490C3B13DD}"/>
    <cellStyle name="Normal 7 7 2 3 2 2 3" xfId="16129" xr:uid="{C8D02C5F-17F1-4725-9205-7E487E442A5B}"/>
    <cellStyle name="Normal 7 7 2 3 2 3" xfId="8582" xr:uid="{75B88EDC-E732-4C87-8875-B89974FECFEF}"/>
    <cellStyle name="Normal 7 7 2 3 2 3 2" xfId="18962" xr:uid="{47FD6994-A31C-4DA0-826F-BB8704FBEB0B}"/>
    <cellStyle name="Normal 7 7 2 3 2 4" xfId="11415" xr:uid="{360655D1-6344-4F6B-BF55-EE289793D602}"/>
    <cellStyle name="Normal 7 7 2 3 2 4 2" xfId="21795" xr:uid="{2C9FEAA2-CA1A-4DDB-B8E3-59DB57CAF968}"/>
    <cellStyle name="Normal 7 7 2 3 2 5" xfId="24327" xr:uid="{E303D694-140B-447F-A192-9E37FB506793}"/>
    <cellStyle name="Normal 7 7 2 3 2 6" xfId="14102" xr:uid="{D99ABD0F-A978-4142-958A-BDD5E38D9E01}"/>
    <cellStyle name="Normal 7 7 2 3 3" xfId="4380" xr:uid="{11705BEB-5E02-4E11-AB5F-7A28B705A6EB}"/>
    <cellStyle name="Normal 7 7 2 3 3 2" xfId="9151" xr:uid="{DC88A757-CBE9-4871-98FB-470EF2AF4483}"/>
    <cellStyle name="Normal 7 7 2 3 3 2 2" xfId="29194" xr:uid="{CE364987-8BB2-408D-A423-FE4299C75767}"/>
    <cellStyle name="Normal 7 7 2 3 3 2 3" xfId="19531" xr:uid="{D6DF9143-5493-4087-869E-2B14BCB446BF}"/>
    <cellStyle name="Normal 7 7 2 3 3 3" xfId="11984" xr:uid="{441CD3BF-032E-462C-8A92-46A68399F7E4}"/>
    <cellStyle name="Normal 7 7 2 3 3 3 2" xfId="22364" xr:uid="{767C7C25-FFA2-4DD6-B662-D9ECA62A27F9}"/>
    <cellStyle name="Normal 7 7 2 3 3 4" xfId="23599" xr:uid="{6C98C5C0-C0B6-48E1-9DC3-5C7AFA9B2A2C}"/>
    <cellStyle name="Normal 7 7 2 3 3 5" xfId="16698" xr:uid="{26064FA9-A3CF-49E6-A2AE-E6CFDEF805AB}"/>
    <cellStyle name="Normal 7 7 2 3 4" xfId="6063" xr:uid="{910300EE-64A3-4AA8-9876-D5905525DDE7}"/>
    <cellStyle name="Normal 7 7 2 3 4 2" xfId="27192" xr:uid="{D6837CDE-3448-4E7A-8B46-01FF125A9F72}"/>
    <cellStyle name="Normal 7 7 2 3 4 3" xfId="15519" xr:uid="{ECF19E94-8C03-4482-B0B9-EDF99F2F95F9}"/>
    <cellStyle name="Normal 7 7 2 3 5" xfId="7972" xr:uid="{8D198D18-1126-4592-9441-15F49CA4550B}"/>
    <cellStyle name="Normal 7 7 2 3 5 2" xfId="18352" xr:uid="{4BB0996E-FB10-4A95-A636-B4C9250FCC36}"/>
    <cellStyle name="Normal 7 7 2 3 6" xfId="10805" xr:uid="{8AE028EE-40DB-4E3F-B2AC-45A6795FA071}"/>
    <cellStyle name="Normal 7 7 2 3 6 2" xfId="21185" xr:uid="{442527F8-D175-426B-8BCF-89A0BDD12D2A}"/>
    <cellStyle name="Normal 7 7 2 3 7" xfId="23249" xr:uid="{FE9FFA83-38C0-434F-9212-EDB55AC66800}"/>
    <cellStyle name="Normal 7 7 2 3 8" xfId="13334" xr:uid="{2AB79A17-E891-4166-B5A1-3B7735F0A94E}"/>
    <cellStyle name="Normal 7 7 2 4" xfId="3506" xr:uid="{00000000-0005-0000-0000-00003D090000}"/>
    <cellStyle name="Normal 7 7 2 4 2" xfId="4612" xr:uid="{18CAA640-6556-42AE-8F98-37BA36952E4C}"/>
    <cellStyle name="Normal 7 7 2 4 2 2" xfId="9383" xr:uid="{F93D302A-ABD3-47F5-ABAC-118282B8BA8D}"/>
    <cellStyle name="Normal 7 7 2 4 2 2 2" xfId="19763" xr:uid="{3BAB0E7C-A9A2-4610-B07F-49103E3E2BFF}"/>
    <cellStyle name="Normal 7 7 2 4 2 3" xfId="12216" xr:uid="{0290D4EB-95E3-4800-B034-DE84BE33121E}"/>
    <cellStyle name="Normal 7 7 2 4 2 3 2" xfId="22596" xr:uid="{63B5A958-CD44-4AA4-8665-DFA2B6927A0F}"/>
    <cellStyle name="Normal 7 7 2 4 2 4" xfId="26734" xr:uid="{83471AB3-1BEA-47B6-A89A-DC88358E0FC5}"/>
    <cellStyle name="Normal 7 7 2 4 2 5" xfId="16930" xr:uid="{01CBAAEA-9B2E-4411-A2DF-09E44DB7863D}"/>
    <cellStyle name="Normal 7 7 2 4 3" xfId="6557" xr:uid="{2C4972A3-539A-4EEF-81DF-322B26E56178}"/>
    <cellStyle name="Normal 7 7 2 4 3 2" xfId="16130" xr:uid="{7F54276A-4DED-4EE8-B380-72562D86ADE1}"/>
    <cellStyle name="Normal 7 7 2 4 4" xfId="8583" xr:uid="{02F6784B-F759-42E7-B1D2-3BF47A98356E}"/>
    <cellStyle name="Normal 7 7 2 4 4 2" xfId="18963" xr:uid="{5394B1FA-B686-44C9-AB3D-FD4E8C76B3BF}"/>
    <cellStyle name="Normal 7 7 2 4 5" xfId="11416" xr:uid="{78A4CAEC-81D6-4084-A8BB-60CCFA5D6450}"/>
    <cellStyle name="Normal 7 7 2 4 5 2" xfId="21796" xr:uid="{FB44EFB1-93E2-4525-8CD0-5B3A0590DE40}"/>
    <cellStyle name="Normal 7 7 2 4 6" xfId="25476" xr:uid="{FC04CEE0-1EF2-49D9-B678-B5E49C2DCCC7}"/>
    <cellStyle name="Normal 7 7 2 4 7" xfId="14103" xr:uid="{2DF58188-7F74-40DC-81D6-0BE8F5911262}"/>
    <cellStyle name="Normal 7 7 2 5" xfId="3501" xr:uid="{00000000-0005-0000-0000-00003E090000}"/>
    <cellStyle name="Normal 7 7 2 5 2" xfId="6552" xr:uid="{744E8FEC-BB66-403F-9219-1A9096D30CA3}"/>
    <cellStyle name="Normal 7 7 2 5 2 2" xfId="27446" xr:uid="{4318EE14-9EA5-4287-A009-C15F27EE49EF}"/>
    <cellStyle name="Normal 7 7 2 5 2 3" xfId="16125" xr:uid="{7CDE6C64-659F-4DE3-BD73-7B8A01EE1139}"/>
    <cellStyle name="Normal 7 7 2 5 3" xfId="8578" xr:uid="{4F0CB3D6-4986-472E-916C-8026CE28F1AA}"/>
    <cellStyle name="Normal 7 7 2 5 3 2" xfId="18958" xr:uid="{4A82204B-4A83-43F6-A1E7-B1AC6F7EF695}"/>
    <cellStyle name="Normal 7 7 2 5 4" xfId="11411" xr:uid="{2A46D254-9B3E-4597-946D-E560017E6407}"/>
    <cellStyle name="Normal 7 7 2 5 4 2" xfId="21791" xr:uid="{A75CC807-F6BC-48DB-9BFC-9CBCF0E393EB}"/>
    <cellStyle name="Normal 7 7 2 5 5" xfId="23076" xr:uid="{38185F1E-9A85-4922-ACD6-988073C3BE36}"/>
    <cellStyle name="Normal 7 7 2 5 6" xfId="14098" xr:uid="{AD4F087C-6797-4F8B-BC18-D91177481C8F}"/>
    <cellStyle name="Normal 7 7 2 6" xfId="2551" xr:uid="{00000000-0005-0000-0000-00003F090000}"/>
    <cellStyle name="Normal 7 7 2 6 2" xfId="5822" xr:uid="{55FDA0E5-B7A5-4C7D-A6AE-4E27236F019B}"/>
    <cellStyle name="Normal 7 7 2 6 2 2" xfId="26759" xr:uid="{FF5A90EE-9ED1-4201-8BAA-0570895F5DFD}"/>
    <cellStyle name="Normal 7 7 2 6 2 3" xfId="15222" xr:uid="{A1833B6B-45CB-4E2E-A29F-F98B210BA2AC}"/>
    <cellStyle name="Normal 7 7 2 6 3" xfId="7675" xr:uid="{0C046EB4-3079-4CF8-9250-B840841387EF}"/>
    <cellStyle name="Normal 7 7 2 6 3 2" xfId="18055" xr:uid="{A1819B08-C3E9-4709-9A61-311CE1A80C26}"/>
    <cellStyle name="Normal 7 7 2 6 4" xfId="10508" xr:uid="{E135B376-9EE0-4910-850C-9FF8DEC2F005}"/>
    <cellStyle name="Normal 7 7 2 6 4 2" xfId="20888" xr:uid="{D478F345-D789-4531-974D-0DB27AF6DCEE}"/>
    <cellStyle name="Normal 7 7 2 6 5" xfId="22828" xr:uid="{F828551F-C002-41D8-91B3-2456343F7AB8}"/>
    <cellStyle name="Normal 7 7 2 6 6" xfId="12938" xr:uid="{6466CFE4-7C87-4F70-A313-C28E5FA435CD}"/>
    <cellStyle name="Normal 7 7 2 7" xfId="2245" xr:uid="{00000000-0005-0000-0000-000035090000}"/>
    <cellStyle name="Normal 7 7 2 7 2" xfId="7371" xr:uid="{C90A7C76-9FBA-4F49-B74D-620A284E05B2}"/>
    <cellStyle name="Normal 7 7 2 7 2 2" xfId="17751" xr:uid="{214AC6BA-9E2E-4049-869A-D296B8488A81}"/>
    <cellStyle name="Normal 7 7 2 7 3" xfId="10204" xr:uid="{222B8ACB-F360-48CC-9C41-5C5F6E216311}"/>
    <cellStyle name="Normal 7 7 2 7 3 2" xfId="20584" xr:uid="{8EBA7DCE-D183-4FAA-B2B3-C3CAC029ADDA}"/>
    <cellStyle name="Normal 7 7 2 7 4" xfId="25369" xr:uid="{A2861691-64ED-4C59-A9EB-142B63F50E5A}"/>
    <cellStyle name="Normal 7 7 2 7 5" xfId="14918" xr:uid="{933DB0ED-1D3B-4955-BC4C-3152E12FEF4D}"/>
    <cellStyle name="Normal 7 7 2 8" xfId="3798" xr:uid="{E5E400FB-C358-4E4D-B459-DD38D66E6E48}"/>
    <cellStyle name="Normal 7 7 2 8 2" xfId="8633" xr:uid="{9C5CA804-3A2C-4EA5-A190-E58CF3A306D5}"/>
    <cellStyle name="Normal 7 7 2 8 2 2" xfId="19013" xr:uid="{DE7F16E4-AA72-4DC9-8C67-2B6F6F4E7487}"/>
    <cellStyle name="Normal 7 7 2 8 3" xfId="11466" xr:uid="{5F8BF3F2-0546-426E-919A-D58EB0D5EC30}"/>
    <cellStyle name="Normal 7 7 2 8 3 2" xfId="21846" xr:uid="{18DD9CC4-9F3D-449B-974E-5EA1558F48CB}"/>
    <cellStyle name="Normal 7 7 2 8 4" xfId="16180" xr:uid="{1695695F-2464-41D6-AAB1-EFDD296FE4A2}"/>
    <cellStyle name="Normal 7 7 2 9" xfId="5513" xr:uid="{67402623-62A7-484C-BBBD-29B0747A30AE}"/>
    <cellStyle name="Normal 7 7 2 9 2" xfId="14809" xr:uid="{C623544B-77DF-432D-98B2-3EFA6A5FBC1B}"/>
    <cellStyle name="Normal 7 7 3" xfId="1519" xr:uid="{00000000-0005-0000-0000-0000C8070000}"/>
    <cellStyle name="Normal 7 7 3 10" xfId="10097" xr:uid="{E889C744-B608-43B5-BB3E-ACFE2A4C50EA}"/>
    <cellStyle name="Normal 7 7 3 10 2" xfId="20477" xr:uid="{8D285B90-6549-4EE6-AB9F-079A362A9800}"/>
    <cellStyle name="Normal 7 7 3 11" xfId="22640" xr:uid="{A5951408-860D-411A-BD5F-CA66E2B35D51}"/>
    <cellStyle name="Normal 7 7 3 12" xfId="12650" xr:uid="{03EE881B-1C63-4E95-9385-147D60493E94}"/>
    <cellStyle name="Normal 7 7 3 2" xfId="2853" xr:uid="{00000000-0005-0000-0000-000041090000}"/>
    <cellStyle name="Normal 7 7 3 2 2" xfId="3508" xr:uid="{00000000-0005-0000-0000-000042090000}"/>
    <cellStyle name="Normal 7 7 3 2 2 2" xfId="6559" xr:uid="{2C71E10F-77E2-480D-992A-F093AC9F1BCE}"/>
    <cellStyle name="Normal 7 7 3 2 2 2 2" xfId="25911" xr:uid="{98416AC1-7510-4ECC-8DB9-CA572F2882A9}"/>
    <cellStyle name="Normal 7 7 3 2 2 2 3" xfId="16132" xr:uid="{D062C442-F187-4EAD-91F9-D04044821CDA}"/>
    <cellStyle name="Normal 7 7 3 2 2 3" xfId="8585" xr:uid="{B7C43149-46D8-4831-A649-740A5B6F2BDD}"/>
    <cellStyle name="Normal 7 7 3 2 2 3 2" xfId="18965" xr:uid="{E547BB34-0BE3-4C17-8AF5-1E2A567BE5AB}"/>
    <cellStyle name="Normal 7 7 3 2 2 4" xfId="11418" xr:uid="{FF2A3025-8A1F-441D-ACE8-64BDE0D1135C}"/>
    <cellStyle name="Normal 7 7 3 2 2 4 2" xfId="21798" xr:uid="{EA46ECA1-2BDF-4F03-977D-5861686BFB7C}"/>
    <cellStyle name="Normal 7 7 3 2 2 5" xfId="24042" xr:uid="{DE9FD3CB-5AE4-43AC-BED0-8D042F99DAA2}"/>
    <cellStyle name="Normal 7 7 3 2 2 6" xfId="14105" xr:uid="{759737F0-C4A8-4FBA-82DF-065AEDEA5EAA}"/>
    <cellStyle name="Normal 7 7 3 2 3" xfId="4382" xr:uid="{3C28BC18-1B7B-43C7-8BF0-93A4A445BB24}"/>
    <cellStyle name="Normal 7 7 3 2 3 2" xfId="9153" xr:uid="{2D561BC2-362F-450B-825F-BA789CCF5760}"/>
    <cellStyle name="Normal 7 7 3 2 3 2 2" xfId="29196" xr:uid="{A0E574BF-9E24-48E1-A271-0DFCAA34FABA}"/>
    <cellStyle name="Normal 7 7 3 2 3 2 3" xfId="19533" xr:uid="{ED971030-3520-4518-A462-0354BF77764C}"/>
    <cellStyle name="Normal 7 7 3 2 3 3" xfId="11986" xr:uid="{89053BC3-BE6D-4BA1-A02E-7C814AAD062A}"/>
    <cellStyle name="Normal 7 7 3 2 3 3 2" xfId="22366" xr:uid="{8FB6A495-6AAC-4A79-958E-26038FB2225B}"/>
    <cellStyle name="Normal 7 7 3 2 3 4" xfId="24518" xr:uid="{DABB4DE9-D7AF-438F-B64E-5FCAFC4C9344}"/>
    <cellStyle name="Normal 7 7 3 2 3 5" xfId="16700" xr:uid="{EC4484C3-4297-406D-8770-5C9C01B586CD}"/>
    <cellStyle name="Normal 7 7 3 2 4" xfId="6065" xr:uid="{6D51BC33-05C7-4AA0-91CE-E2E28C585877}"/>
    <cellStyle name="Normal 7 7 3 2 4 2" xfId="27250" xr:uid="{B1C0F13B-5457-42CF-BF0D-1810B67828FE}"/>
    <cellStyle name="Normal 7 7 3 2 4 3" xfId="15521" xr:uid="{3A80E960-9A1C-4E96-93ED-B76F8CFDB768}"/>
    <cellStyle name="Normal 7 7 3 2 5" xfId="7974" xr:uid="{DC3F4607-8FBF-4229-ABF0-992CE51C53E7}"/>
    <cellStyle name="Normal 7 7 3 2 5 2" xfId="18354" xr:uid="{FBCE5760-87AC-4838-A3E6-27D17E88049E}"/>
    <cellStyle name="Normal 7 7 3 2 6" xfId="10807" xr:uid="{33977F88-70FF-460E-B122-E4355F19D071}"/>
    <cellStyle name="Normal 7 7 3 2 6 2" xfId="21187" xr:uid="{CF81CA87-9367-4294-9F2C-D29238041B5A}"/>
    <cellStyle name="Normal 7 7 3 2 7" xfId="24267" xr:uid="{227AD105-8158-4CA4-8393-6C398F7799EA}"/>
    <cellStyle name="Normal 7 7 3 2 8" xfId="13336" xr:uid="{8548A3FC-6708-4D3D-8F1C-19F3CF3BD883}"/>
    <cellStyle name="Normal 7 7 3 3" xfId="3509" xr:uid="{00000000-0005-0000-0000-000043090000}"/>
    <cellStyle name="Normal 7 7 3 3 2" xfId="4613" xr:uid="{89F2C6BD-23ED-462B-BE28-A288060C0DFC}"/>
    <cellStyle name="Normal 7 7 3 3 2 2" xfId="9384" xr:uid="{6BD16B65-C7FD-4472-AF20-AED7BF8EB114}"/>
    <cellStyle name="Normal 7 7 3 3 2 2 2" xfId="29350" xr:uid="{CE945988-CE41-416F-9389-6C5A28DBEFB9}"/>
    <cellStyle name="Normal 7 7 3 3 2 2 3" xfId="19764" xr:uid="{4871CDDE-717F-4676-912F-B3C6676B08B2}"/>
    <cellStyle name="Normal 7 7 3 3 2 3" xfId="12217" xr:uid="{D5B51F42-3B77-4B7B-B20B-0F6862F78B2B}"/>
    <cellStyle name="Normal 7 7 3 3 2 3 2" xfId="22597" xr:uid="{DF955F6C-3FD3-4721-8986-CBB2F531CE8D}"/>
    <cellStyle name="Normal 7 7 3 3 2 4" xfId="22966" xr:uid="{B54F08A6-E4F0-4C15-9364-FFD55D32FD72}"/>
    <cellStyle name="Normal 7 7 3 3 2 5" xfId="16931" xr:uid="{7ED0E923-34C2-470F-8D78-EEDED3F9E55E}"/>
    <cellStyle name="Normal 7 7 3 3 3" xfId="6560" xr:uid="{C11160E3-667A-4FC9-A89C-BF99B699CA8C}"/>
    <cellStyle name="Normal 7 7 3 3 3 2" xfId="27297" xr:uid="{0C310A5A-8FD1-44F7-98A7-2D659CAC8830}"/>
    <cellStyle name="Normal 7 7 3 3 3 3" xfId="16133" xr:uid="{0AAD95AE-B8C3-43CD-AF1F-1564868FFB79}"/>
    <cellStyle name="Normal 7 7 3 3 4" xfId="8586" xr:uid="{E6D5297D-ED60-439D-AD45-2F6585040639}"/>
    <cellStyle name="Normal 7 7 3 3 4 2" xfId="18966" xr:uid="{88B25C48-3C6A-49D7-9A4F-506E5F76E153}"/>
    <cellStyle name="Normal 7 7 3 3 5" xfId="11419" xr:uid="{1429B78B-9DFC-4CD1-A4F4-38C8711203FD}"/>
    <cellStyle name="Normal 7 7 3 3 5 2" xfId="21799" xr:uid="{DD683835-E77C-4AFC-AD20-495BB7C4E235}"/>
    <cellStyle name="Normal 7 7 3 3 6" xfId="24141" xr:uid="{93DCECB9-975E-42C3-9907-5E74D5D2E8DB}"/>
    <cellStyle name="Normal 7 7 3 3 7" xfId="14106" xr:uid="{C4399ED8-7591-46FE-B310-02CB5B65204B}"/>
    <cellStyle name="Normal 7 7 3 4" xfId="3507" xr:uid="{00000000-0005-0000-0000-000044090000}"/>
    <cellStyle name="Normal 7 7 3 4 2" xfId="6558" xr:uid="{1984D6E0-282E-4076-8C31-6CB41BBB2BAF}"/>
    <cellStyle name="Normal 7 7 3 4 2 2" xfId="28592" xr:uid="{390798B3-EDAD-47F5-8E0D-7DF5B23894E0}"/>
    <cellStyle name="Normal 7 7 3 4 2 3" xfId="16131" xr:uid="{A16C6FA9-2BC2-409C-9085-BDEFC89B3A64}"/>
    <cellStyle name="Normal 7 7 3 4 3" xfId="8584" xr:uid="{F71AF641-77A0-4621-B5FD-59ADB04C380B}"/>
    <cellStyle name="Normal 7 7 3 4 3 2" xfId="18964" xr:uid="{20B68CA9-8F1E-4ABA-B033-087AE22CDEA6}"/>
    <cellStyle name="Normal 7 7 3 4 4" xfId="11417" xr:uid="{51AB0A02-1BA8-4DC5-968C-E30C5C243333}"/>
    <cellStyle name="Normal 7 7 3 4 4 2" xfId="21797" xr:uid="{C679DD6D-B400-4C98-A3D8-7480E708AAA5}"/>
    <cellStyle name="Normal 7 7 3 4 5" xfId="25214" xr:uid="{0D2936A6-6A59-4AD1-A31C-86CF60E30A99}"/>
    <cellStyle name="Normal 7 7 3 4 6" xfId="14104" xr:uid="{FB82D7A7-6D4D-4CCD-9DC5-6079FA52C303}"/>
    <cellStyle name="Normal 7 7 3 5" xfId="2594" xr:uid="{00000000-0005-0000-0000-000045090000}"/>
    <cellStyle name="Normal 7 7 3 5 2" xfId="5858" xr:uid="{65C0C5E9-B5FE-4B00-BB73-6D05B81BECA7}"/>
    <cellStyle name="Normal 7 7 3 5 2 2" xfId="27494" xr:uid="{8976DB23-6182-4E09-BB4E-85FDB6028B0E}"/>
    <cellStyle name="Normal 7 7 3 5 2 3" xfId="15265" xr:uid="{68F632A7-3E9A-4977-ACA3-0D0FB789A307}"/>
    <cellStyle name="Normal 7 7 3 5 3" xfId="7718" xr:uid="{9503F60A-FB99-424D-8528-B8769E72E29A}"/>
    <cellStyle name="Normal 7 7 3 5 3 2" xfId="18098" xr:uid="{A4130C95-0520-48FA-8FC7-9EB54D98CAC0}"/>
    <cellStyle name="Normal 7 7 3 5 4" xfId="10551" xr:uid="{CCC5433F-11C5-45BC-BBF3-AC5C8DDC16DB}"/>
    <cellStyle name="Normal 7 7 3 5 4 2" xfId="20931" xr:uid="{670411DC-1AAF-4A0F-9FCA-321B4DF9CB56}"/>
    <cellStyle name="Normal 7 7 3 5 5" xfId="23410" xr:uid="{12B9F687-3FC5-4F87-8D20-81FD6AA3783F}"/>
    <cellStyle name="Normal 7 7 3 5 6" xfId="12981" xr:uid="{1166DE3E-3C7B-42CF-B559-6D09ACE261F3}"/>
    <cellStyle name="Normal 7 7 3 6" xfId="2417" xr:uid="{00000000-0005-0000-0000-000040090000}"/>
    <cellStyle name="Normal 7 7 3 6 2" xfId="7543" xr:uid="{6B297C61-A426-42E2-BEFD-15D95033E98E}"/>
    <cellStyle name="Normal 7 7 3 6 2 2" xfId="17923" xr:uid="{2A0680CD-4EBA-46BD-9693-B834435C83CD}"/>
    <cellStyle name="Normal 7 7 3 6 3" xfId="10376" xr:uid="{AB717565-D3D4-4787-9882-274138B115C6}"/>
    <cellStyle name="Normal 7 7 3 6 3 2" xfId="20756" xr:uid="{62D5210C-DF24-409A-8CF5-423136382B68}"/>
    <cellStyle name="Normal 7 7 3 6 4" xfId="25472" xr:uid="{A8F125F6-B67B-425C-B4CD-736F07ADCDA6}"/>
    <cellStyle name="Normal 7 7 3 6 5" xfId="15090" xr:uid="{4EB859A2-46E3-428E-9E46-011564E713B6}"/>
    <cellStyle name="Normal 7 7 3 7" xfId="4110" xr:uid="{B189E86A-2154-44E9-9A33-0D9EF6B4E6B6}"/>
    <cellStyle name="Normal 7 7 3 7 2" xfId="8881" xr:uid="{43DA4BAD-E702-449B-8FA6-6CD0B1F3A39D}"/>
    <cellStyle name="Normal 7 7 3 7 2 2" xfId="19261" xr:uid="{2AEDCD54-9FC7-4366-9AB8-7514E84CF886}"/>
    <cellStyle name="Normal 7 7 3 7 3" xfId="11714" xr:uid="{C913724C-EE6F-4A03-9599-9950CD04EF4A}"/>
    <cellStyle name="Normal 7 7 3 7 3 2" xfId="22094" xr:uid="{261D23D1-D351-4F14-B881-34DEF734E131}"/>
    <cellStyle name="Normal 7 7 3 7 4" xfId="16428" xr:uid="{372E77CC-B278-4852-AA7D-CFAA1E13DB5F}"/>
    <cellStyle name="Normal 7 7 3 8" xfId="5515" xr:uid="{38CDE3D7-BD94-440F-BC4A-FFA35C9DF975}"/>
    <cellStyle name="Normal 7 7 3 8 2" xfId="14811" xr:uid="{2FD30E6F-6ED0-43C8-9631-418C3989C55B}"/>
    <cellStyle name="Normal 7 7 3 9" xfId="7264" xr:uid="{04B2EFA9-4445-41FD-8320-BF4E5323E45F}"/>
    <cellStyle name="Normal 7 7 3 9 2" xfId="17644" xr:uid="{6ACD7728-431E-47FD-8FFF-C9592A3F86FA}"/>
    <cellStyle name="Normal 7 7 4" xfId="1520" xr:uid="{00000000-0005-0000-0000-0000C9070000}"/>
    <cellStyle name="Normal 7 7 4 2" xfId="3510" xr:uid="{00000000-0005-0000-0000-000047090000}"/>
    <cellStyle name="Normal 7 7 4 2 2" xfId="6561" xr:uid="{5951E54E-719C-4037-AD11-C2C8F91FDB72}"/>
    <cellStyle name="Normal 7 7 4 2 2 2" xfId="27804" xr:uid="{DD56CBD4-AEC2-4087-8477-E394135DF909}"/>
    <cellStyle name="Normal 7 7 4 2 2 3" xfId="16134" xr:uid="{BD0338E6-F04C-4F98-B34C-AF7E98B7DEF8}"/>
    <cellStyle name="Normal 7 7 4 2 3" xfId="8587" xr:uid="{746314BD-1259-4FA7-9646-1C695E3C3E75}"/>
    <cellStyle name="Normal 7 7 4 2 3 2" xfId="18967" xr:uid="{B9FF924B-6B07-42E7-A558-E33F607CD720}"/>
    <cellStyle name="Normal 7 7 4 2 4" xfId="11420" xr:uid="{CDC3E7EF-FCED-47C5-9289-48FC29A3F926}"/>
    <cellStyle name="Normal 7 7 4 2 4 2" xfId="21800" xr:uid="{37B0ED64-278B-42A4-B264-31715841ADD8}"/>
    <cellStyle name="Normal 7 7 4 2 5" xfId="24848" xr:uid="{72FDC550-40FB-4880-A159-156CB101B6C4}"/>
    <cellStyle name="Normal 7 7 4 2 6" xfId="14107" xr:uid="{F3F1CB74-2384-47B2-9530-1C3EEAA9B51E}"/>
    <cellStyle name="Normal 7 7 4 3" xfId="2850" xr:uid="{00000000-0005-0000-0000-000048090000}"/>
    <cellStyle name="Normal 7 7 4 3 2" xfId="6062" xr:uid="{600D4439-761D-4C8F-B0E5-3E1CA5CB2EB5}"/>
    <cellStyle name="Normal 7 7 4 3 2 2" xfId="27961" xr:uid="{53570348-B679-4121-BCCE-C8F2FB6B97B7}"/>
    <cellStyle name="Normal 7 7 4 3 2 3" xfId="15518" xr:uid="{D2E905DC-110E-4CFC-A27D-AFBD9F6A5ACC}"/>
    <cellStyle name="Normal 7 7 4 3 3" xfId="7971" xr:uid="{6E0010E1-752C-4732-958B-C8C972E03978}"/>
    <cellStyle name="Normal 7 7 4 3 3 2" xfId="18351" xr:uid="{5C8CF515-945F-4F4F-A02D-D88D97E072F7}"/>
    <cellStyle name="Normal 7 7 4 3 4" xfId="10804" xr:uid="{2921DA33-5276-4965-97F6-DE9E839BA630}"/>
    <cellStyle name="Normal 7 7 4 3 4 2" xfId="21184" xr:uid="{7D8DC2DD-D5F1-4A0D-B41B-C5E71C854740}"/>
    <cellStyle name="Normal 7 7 4 3 5" xfId="24539" xr:uid="{C84E83C0-9320-4903-A72B-389578FC6790}"/>
    <cellStyle name="Normal 7 7 4 3 6" xfId="13333" xr:uid="{32DADDCA-2A3F-4968-9F75-3570127E37B7}"/>
    <cellStyle name="Normal 7 7 4 4" xfId="4232" xr:uid="{FED24733-1034-41B0-B4E3-3EAB52254506}"/>
    <cellStyle name="Normal 7 7 4 4 2" xfId="9003" xr:uid="{6DE852C9-6ECD-4166-B3D5-7D3FB8C76CB6}"/>
    <cellStyle name="Normal 7 7 4 4 2 2" xfId="19383" xr:uid="{AE2D6D5C-5F6E-4488-85D8-83AD15BFD4B8}"/>
    <cellStyle name="Normal 7 7 4 4 3" xfId="11836" xr:uid="{9D85BA2E-63D2-4AC6-9058-7570338D4AB8}"/>
    <cellStyle name="Normal 7 7 4 4 3 2" xfId="22216" xr:uid="{A11DE655-8593-432C-B1CE-9692FB6EBDE7}"/>
    <cellStyle name="Normal 7 7 4 4 4" xfId="22832" xr:uid="{3545043A-97C3-4BEB-9A86-224F9F340D6F}"/>
    <cellStyle name="Normal 7 7 4 4 5" xfId="16550" xr:uid="{A86AA6D0-CDE3-4675-9D71-9C1166E80231}"/>
    <cellStyle name="Normal 7 7 4 5" xfId="5516" xr:uid="{073EF0F5-9C31-416A-9755-CFE675F63728}"/>
    <cellStyle name="Normal 7 7 4 5 2" xfId="14812" xr:uid="{690DDAB2-3F10-4C76-8258-BAC99B58EFA9}"/>
    <cellStyle name="Normal 7 7 4 6" xfId="7265" xr:uid="{E72904BC-11DC-4089-A0A0-68665237A9C1}"/>
    <cellStyle name="Normal 7 7 4 6 2" xfId="17645" xr:uid="{5593957B-21CB-467A-A601-0DFB57B04A95}"/>
    <cellStyle name="Normal 7 7 4 7" xfId="10098" xr:uid="{6E160AC4-EE6C-4514-B4B6-94E8D49BF565}"/>
    <cellStyle name="Normal 7 7 4 7 2" xfId="20478" xr:uid="{7E63E60C-F133-4A48-A85B-351F15CEBEB1}"/>
    <cellStyle name="Normal 7 7 4 8" xfId="24254" xr:uid="{B4BBCC62-20CB-4D6D-9BA8-7EC9921C9202}"/>
    <cellStyle name="Normal 7 7 4 9" xfId="12808" xr:uid="{6248B075-03D7-4527-8BD0-355FE7F0EA73}"/>
    <cellStyle name="Normal 7 7 5" xfId="3511" xr:uid="{00000000-0005-0000-0000-000049090000}"/>
    <cellStyle name="Normal 7 7 5 2" xfId="4614" xr:uid="{AD7F6475-AC25-498F-97D9-95AEF50804B2}"/>
    <cellStyle name="Normal 7 7 5 2 2" xfId="9385" xr:uid="{8F7F0EAE-C9BE-4744-9F60-6386BF527B9E}"/>
    <cellStyle name="Normal 7 7 5 2 2 2" xfId="29351" xr:uid="{ECEBF970-57BF-4F36-B9D8-7772EBF484F1}"/>
    <cellStyle name="Normal 7 7 5 2 2 3" xfId="19765" xr:uid="{C0207E13-6EB3-430B-9E3B-7459000F30F7}"/>
    <cellStyle name="Normal 7 7 5 2 3" xfId="12218" xr:uid="{637C8A77-C2DA-41C7-B1C7-7452C0212BD0}"/>
    <cellStyle name="Normal 7 7 5 2 3 2" xfId="22598" xr:uid="{4642DD10-6988-4B16-8DC5-3B2E4EF5DFD9}"/>
    <cellStyle name="Normal 7 7 5 2 4" xfId="23408" xr:uid="{68B934D2-16B5-4574-930C-5F70319B41D6}"/>
    <cellStyle name="Normal 7 7 5 2 5" xfId="16932" xr:uid="{CD8851BF-4305-4276-A211-853AAEB2E18C}"/>
    <cellStyle name="Normal 7 7 5 3" xfId="6562" xr:uid="{D9F50B8A-EAE6-45D2-9757-96D41910DF33}"/>
    <cellStyle name="Normal 7 7 5 3 2" xfId="27704" xr:uid="{E24BC1D6-99A1-4DFF-A3D3-2E93013892F2}"/>
    <cellStyle name="Normal 7 7 5 3 3" xfId="16135" xr:uid="{982AD3F0-373E-4885-8FBF-EDF3A9C70E74}"/>
    <cellStyle name="Normal 7 7 5 4" xfId="8588" xr:uid="{1B986D95-9C6A-4E78-AC0F-DB0EAB511753}"/>
    <cellStyle name="Normal 7 7 5 4 2" xfId="18968" xr:uid="{054C9D3C-8909-4487-87C0-31393BA9DA6E}"/>
    <cellStyle name="Normal 7 7 5 5" xfId="11421" xr:uid="{37B2F39E-A31F-4EAB-87D8-22284A59451D}"/>
    <cellStyle name="Normal 7 7 5 5 2" xfId="21801" xr:uid="{90949D72-122E-4068-81F4-C737F6C36E51}"/>
    <cellStyle name="Normal 7 7 5 6" xfId="24023" xr:uid="{AC4AA60D-E46F-45B2-8D9C-0D4D1CE5B437}"/>
    <cellStyle name="Normal 7 7 5 7" xfId="14108" xr:uid="{5F579650-634B-44AB-A3C2-A2A1102691CD}"/>
    <cellStyle name="Normal 7 7 6" xfId="3005" xr:uid="{00000000-0005-0000-0000-00004A090000}"/>
    <cellStyle name="Normal 7 7 6 2" xfId="6153" xr:uid="{3F76595B-7A70-4313-AD98-64C64CE90066}"/>
    <cellStyle name="Normal 7 7 6 2 2" xfId="26631" xr:uid="{8EFD9527-C9BA-4589-9728-404461208850}"/>
    <cellStyle name="Normal 7 7 6 2 3" xfId="15631" xr:uid="{B92DC15A-9E26-41CE-9CF7-2BEEEA6C274F}"/>
    <cellStyle name="Normal 7 7 6 3" xfId="8084" xr:uid="{D3D83652-7AB7-46DC-88C3-874F8B321725}"/>
    <cellStyle name="Normal 7 7 6 3 2" xfId="18464" xr:uid="{9767A66B-EFCD-4145-A061-7C4934BCFCA5}"/>
    <cellStyle name="Normal 7 7 6 4" xfId="10917" xr:uid="{DB7ADFAE-CF2D-467F-807B-BA750E3358BE}"/>
    <cellStyle name="Normal 7 7 6 4 2" xfId="21297" xr:uid="{66578466-A08C-4AFA-B5BC-5E4E89791B6D}"/>
    <cellStyle name="Normal 7 7 6 5" xfId="22990" xr:uid="{816A3C82-EF97-4D9A-B226-C5314D42E218}"/>
    <cellStyle name="Normal 7 7 6 6" xfId="13506" xr:uid="{6E0DF169-7B30-43CB-8A82-A2C432D548E4}"/>
    <cellStyle name="Normal 7 7 7" xfId="2491" xr:uid="{00000000-0005-0000-0000-00004B090000}"/>
    <cellStyle name="Normal 7 7 7 2" xfId="5775" xr:uid="{615CF55C-5858-42D6-9029-1D0E586CDA6B}"/>
    <cellStyle name="Normal 7 7 7 2 2" xfId="28097" xr:uid="{769996D8-286A-491D-A186-0B38D0DFAC63}"/>
    <cellStyle name="Normal 7 7 7 2 3" xfId="15162" xr:uid="{C65C49A5-3E9C-4503-8446-C9AEC63DAC9E}"/>
    <cellStyle name="Normal 7 7 7 3" xfId="7615" xr:uid="{92F93284-4B3E-428B-B6C2-ED6E69337A90}"/>
    <cellStyle name="Normal 7 7 7 3 2" xfId="17995" xr:uid="{B72C03A7-4BE7-4FD8-9CD2-E00C8E50581D}"/>
    <cellStyle name="Normal 7 7 7 4" xfId="10448" xr:uid="{16A95490-056D-447E-A776-9D50F4B56E51}"/>
    <cellStyle name="Normal 7 7 7 4 2" xfId="20828" xr:uid="{885B6FAB-364E-4C48-8C9F-4A2E219AAB58}"/>
    <cellStyle name="Normal 7 7 7 5" xfId="23313" xr:uid="{D84AA36F-B8A6-41BB-B4EF-78ABA913D2CD}"/>
    <cellStyle name="Normal 7 7 7 6" xfId="12878" xr:uid="{51741595-A603-4C13-8BE4-D5040003A8A2}"/>
    <cellStyle name="Normal 7 7 8" xfId="2185" xr:uid="{00000000-0005-0000-0000-000034090000}"/>
    <cellStyle name="Normal 7 7 8 2" xfId="7311" xr:uid="{8A50AE7F-CCBF-4D2F-BFB9-C1DB2900D60F}"/>
    <cellStyle name="Normal 7 7 8 2 2" xfId="17691" xr:uid="{C0AD61CF-C327-4565-A0B7-69375C2AFFA1}"/>
    <cellStyle name="Normal 7 7 8 3" xfId="10144" xr:uid="{DA9A460A-D310-4A38-B03C-688489590AC9}"/>
    <cellStyle name="Normal 7 7 8 3 2" xfId="20524" xr:uid="{190AFA82-0FA9-45BA-8F06-D61F6BC89869}"/>
    <cellStyle name="Normal 7 7 8 4" xfId="25029" xr:uid="{92A3C3C0-6143-4185-B2A5-8EF3EAEDE877}"/>
    <cellStyle name="Normal 7 7 8 5" xfId="14858" xr:uid="{5BC75154-B7D6-411C-8490-0363E25D9F80}"/>
    <cellStyle name="Normal 7 7 9" xfId="4090" xr:uid="{E2D62470-0D7C-4BCF-8C41-AF626EEE8446}"/>
    <cellStyle name="Normal 7 7 9 2" xfId="8866" xr:uid="{CF944BA7-FF91-4800-BCE3-BDFB2D3CF169}"/>
    <cellStyle name="Normal 7 7 9 2 2" xfId="19246" xr:uid="{F6804887-5FD8-46C0-93BF-ABEB1F4B4B99}"/>
    <cellStyle name="Normal 7 7 9 3" xfId="11699" xr:uid="{DEF9A11B-AF1B-4FC1-8C44-FAF365916466}"/>
    <cellStyle name="Normal 7 7 9 3 2" xfId="22079" xr:uid="{6C9F6523-AC60-46B2-A5DC-FBC016E9FE01}"/>
    <cellStyle name="Normal 7 7 9 4" xfId="16413" xr:uid="{C660FAB7-D96F-4E6C-833A-6DA3D1214498}"/>
    <cellStyle name="Normal 7 8" xfId="1521" xr:uid="{00000000-0005-0000-0000-0000CA070000}"/>
    <cellStyle name="Normal 7 8 10" xfId="5517" xr:uid="{7981F872-048D-44EB-862C-1863490B0EF3}"/>
    <cellStyle name="Normal 7 8 10 2" xfId="14813" xr:uid="{B43B2494-97F5-4498-91B3-E36B565F3B59}"/>
    <cellStyle name="Normal 7 8 11" xfId="7266" xr:uid="{ED7C597E-FD30-4964-9838-BC946C5800E4}"/>
    <cellStyle name="Normal 7 8 11 2" xfId="17646" xr:uid="{CCE1DC93-0221-401E-AF5B-99672ED397DD}"/>
    <cellStyle name="Normal 7 8 12" xfId="10099" xr:uid="{AE0BFB9E-5501-4680-9948-5E84422DA893}"/>
    <cellStyle name="Normal 7 8 12 2" xfId="20479" xr:uid="{4A988483-51E0-412E-9E59-46CEE99C3B41}"/>
    <cellStyle name="Normal 7 8 13" xfId="23701" xr:uid="{BC4496E3-8A18-485B-A7D4-66FE424DFB75}"/>
    <cellStyle name="Normal 7 8 14" xfId="12450" xr:uid="{245E7DAD-1C66-4C24-A686-F0D68E215EC8}"/>
    <cellStyle name="Normal 7 8 2" xfId="1522" xr:uid="{00000000-0005-0000-0000-0000CB070000}"/>
    <cellStyle name="Normal 7 8 2 10" xfId="10100" xr:uid="{98E6AF7D-E713-489B-BFB7-2D85F6E3108B}"/>
    <cellStyle name="Normal 7 8 2 10 2" xfId="20480" xr:uid="{EB056CE6-575B-4DD8-9AFC-FBB7EE22E1AB}"/>
    <cellStyle name="Normal 7 8 2 11" xfId="22983" xr:uid="{45D0F1E6-4DB8-4B08-A92C-FB3701D67A71}"/>
    <cellStyle name="Normal 7 8 2 12" xfId="12651" xr:uid="{1E636B80-57F4-4836-93F8-5F92C02DB4FD}"/>
    <cellStyle name="Normal 7 8 2 2" xfId="1523" xr:uid="{00000000-0005-0000-0000-0000CC070000}"/>
    <cellStyle name="Normal 7 8 2 2 2" xfId="3513" xr:uid="{00000000-0005-0000-0000-00004F090000}"/>
    <cellStyle name="Normal 7 8 2 2 2 2" xfId="6564" xr:uid="{EB11A89A-2A16-486D-9877-94B0133CC7BB}"/>
    <cellStyle name="Normal 7 8 2 2 2 2 2" xfId="27806" xr:uid="{D4D9D707-88A0-4231-85BB-C83530677E72}"/>
    <cellStyle name="Normal 7 8 2 2 2 2 3" xfId="27971" xr:uid="{0E38C2FA-C142-40C2-AC01-E3CDFBC457DD}"/>
    <cellStyle name="Normal 7 8 2 2 2 2 4" xfId="16137" xr:uid="{775AB728-5859-44E1-B041-0F14552B37AC}"/>
    <cellStyle name="Normal 7 8 2 2 2 3" xfId="8590" xr:uid="{C295360B-1DD4-49F9-A210-3E30A3B4ADA7}"/>
    <cellStyle name="Normal 7 8 2 2 2 3 2" xfId="28955" xr:uid="{A96E8B5A-B5E3-4393-A017-1CF35E2FEC4F}"/>
    <cellStyle name="Normal 7 8 2 2 2 3 3" xfId="18970" xr:uid="{69662BF9-DE8D-4BE4-884F-6374471AD8D6}"/>
    <cellStyle name="Normal 7 8 2 2 2 4" xfId="11423" xr:uid="{A392603C-B2DC-4FBE-8CDC-44E8105A13FA}"/>
    <cellStyle name="Normal 7 8 2 2 2 4 2" xfId="21803" xr:uid="{5E996602-E6E7-481C-8178-70C4707EBA3B}"/>
    <cellStyle name="Normal 7 8 2 2 2 5" xfId="23014" xr:uid="{DCD7C034-9A83-4037-97BF-2FD1AA3ACAE2}"/>
    <cellStyle name="Normal 7 8 2 2 2 6" xfId="14110" xr:uid="{F9FEBBAB-0B1B-47DF-9D61-26E2BD920E60}"/>
    <cellStyle name="Normal 7 8 2 2 3" xfId="4384" xr:uid="{181487C5-ED9A-4A37-894D-630747EF6A82}"/>
    <cellStyle name="Normal 7 8 2 2 3 2" xfId="9155" xr:uid="{B92BA703-193B-443E-B6AF-1260F9C458B3}"/>
    <cellStyle name="Normal 7 8 2 2 3 2 2" xfId="29198" xr:uid="{FC43AD86-1E18-423C-B688-0218500738C7}"/>
    <cellStyle name="Normal 7 8 2 2 3 2 3" xfId="19535" xr:uid="{0FE7F98E-D0D4-4966-A9D9-4239B84E8749}"/>
    <cellStyle name="Normal 7 8 2 2 3 3" xfId="11988" xr:uid="{B856DF8E-EF2D-498F-84DC-D1432C8127B4}"/>
    <cellStyle name="Normal 7 8 2 2 3 3 2" xfId="22368" xr:uid="{2358B23F-1DEE-4F07-B59D-A3292C0A2663}"/>
    <cellStyle name="Normal 7 8 2 2 3 4" xfId="23073" xr:uid="{F1BD4026-BDBC-4F07-91C3-4E30BDC3DF85}"/>
    <cellStyle name="Normal 7 8 2 2 3 5" xfId="16702" xr:uid="{FD13EB93-12BC-4106-97A5-C49FF5588DA9}"/>
    <cellStyle name="Normal 7 8 2 2 4" xfId="5519" xr:uid="{EB844901-5740-434A-ABC2-996F0C577A1A}"/>
    <cellStyle name="Normal 7 8 2 2 4 2" xfId="26186" xr:uid="{7FA8E3E1-04EC-4115-A9E7-91413201C243}"/>
    <cellStyle name="Normal 7 8 2 2 4 3" xfId="14815" xr:uid="{DCF72E2C-A73D-4F52-94E9-921263AA7C3D}"/>
    <cellStyle name="Normal 7 8 2 2 5" xfId="7268" xr:uid="{1F8FFE9A-266A-4C02-A0C9-CB629DCE7BAD}"/>
    <cellStyle name="Normal 7 8 2 2 5 2" xfId="17648" xr:uid="{0801D49D-F350-43B3-85F7-61957A26FD37}"/>
    <cellStyle name="Normal 7 8 2 2 6" xfId="10101" xr:uid="{CF486B53-1EF7-4F7D-B81D-F3F7AA9623BB}"/>
    <cellStyle name="Normal 7 8 2 2 6 2" xfId="20481" xr:uid="{80E59977-4A31-44FE-85B3-9C47708D4A4C}"/>
    <cellStyle name="Normal 7 8 2 2 7" xfId="23682" xr:uid="{0F8BCB19-1DD6-48E6-9826-552942CAF682}"/>
    <cellStyle name="Normal 7 8 2 2 8" xfId="13338" xr:uid="{BE9509A6-58F3-4D8C-80F0-E71C155159CC}"/>
    <cellStyle name="Normal 7 8 2 3" xfId="3514" xr:uid="{00000000-0005-0000-0000-000050090000}"/>
    <cellStyle name="Normal 7 8 2 3 2" xfId="4615" xr:uid="{5A62E504-BFEF-479B-8457-B6A288D1F681}"/>
    <cellStyle name="Normal 7 8 2 3 2 2" xfId="9386" xr:uid="{DD36251F-A545-494E-9EB8-8B904ACA1F5C}"/>
    <cellStyle name="Normal 7 8 2 3 2 2 2" xfId="29352" xr:uid="{705B83BD-F576-4B59-AA3B-6007ABF9EC06}"/>
    <cellStyle name="Normal 7 8 2 3 2 2 3" xfId="19766" xr:uid="{A8D76510-D2B7-4243-943D-05D55F002E54}"/>
    <cellStyle name="Normal 7 8 2 3 2 3" xfId="12219" xr:uid="{DBCF99F1-5F0F-4C40-BA23-FA3AD5209E84}"/>
    <cellStyle name="Normal 7 8 2 3 2 3 2" xfId="22599" xr:uid="{FD9CC561-FB12-4D75-9BE3-1579F0A75E0E}"/>
    <cellStyle name="Normal 7 8 2 3 2 4" xfId="25438" xr:uid="{00CB64E5-E46F-41F4-BAA8-8E628BDE07F1}"/>
    <cellStyle name="Normal 7 8 2 3 2 5" xfId="16933" xr:uid="{62A17E90-746E-4F3A-8C7B-70DBF6036AF8}"/>
    <cellStyle name="Normal 7 8 2 3 3" xfId="6565" xr:uid="{27986DCB-B1DC-40F6-A174-53689B211438}"/>
    <cellStyle name="Normal 7 8 2 3 3 2" xfId="26976" xr:uid="{84F835E7-00DF-47D1-8CAE-1B42976D3EDF}"/>
    <cellStyle name="Normal 7 8 2 3 3 3" xfId="16138" xr:uid="{5206AF1D-AFCA-4ECA-BBF7-E6417F40CA01}"/>
    <cellStyle name="Normal 7 8 2 3 4" xfId="8591" xr:uid="{E3CDF305-8586-426D-9FF9-0AFA0D1F449F}"/>
    <cellStyle name="Normal 7 8 2 3 4 2" xfId="18971" xr:uid="{C0408242-D425-4401-968C-5AD5688825AE}"/>
    <cellStyle name="Normal 7 8 2 3 5" xfId="11424" xr:uid="{9E6A4A17-DB2E-4A2A-A3D6-F787EBD6A00B}"/>
    <cellStyle name="Normal 7 8 2 3 5 2" xfId="21804" xr:uid="{89D1F1E4-DBBB-482E-BFF2-27141B03EE8C}"/>
    <cellStyle name="Normal 7 8 2 3 6" xfId="23662" xr:uid="{4B1DE66C-64F1-41DA-91DC-73742ADDC37F}"/>
    <cellStyle name="Normal 7 8 2 3 7" xfId="14111" xr:uid="{17E11527-AF05-4F78-8691-C27919B2D701}"/>
    <cellStyle name="Normal 7 8 2 4" xfId="3512" xr:uid="{00000000-0005-0000-0000-000051090000}"/>
    <cellStyle name="Normal 7 8 2 4 2" xfId="6563" xr:uid="{A6D4913D-5879-467B-A280-0C48BB6872C3}"/>
    <cellStyle name="Normal 7 8 2 4 2 2" xfId="27380" xr:uid="{38B4BD07-92A6-42D7-AAD5-D9D8C7CF672E}"/>
    <cellStyle name="Normal 7 8 2 4 2 3" xfId="16136" xr:uid="{020DC34B-CADE-4C90-993B-F559A47C1798}"/>
    <cellStyle name="Normal 7 8 2 4 3" xfId="8589" xr:uid="{18B383CC-7CD2-4F2C-9F70-5A3D988943B0}"/>
    <cellStyle name="Normal 7 8 2 4 3 2" xfId="18969" xr:uid="{7949896A-5AB4-4936-8AF7-98E234A13FBA}"/>
    <cellStyle name="Normal 7 8 2 4 4" xfId="11422" xr:uid="{2760F4C4-2CCD-4E6E-ADEA-FDBBC7FFEAB8}"/>
    <cellStyle name="Normal 7 8 2 4 4 2" xfId="21802" xr:uid="{C91E5146-3111-48B7-AC29-114C970974AA}"/>
    <cellStyle name="Normal 7 8 2 4 5" xfId="24266" xr:uid="{05B3E0F6-BC97-4AC7-9F0E-E28B1BE63821}"/>
    <cellStyle name="Normal 7 8 2 4 6" xfId="14109" xr:uid="{AF3D29FE-8396-43E5-86B9-0CC7B8E94F3A}"/>
    <cellStyle name="Normal 7 8 2 5" xfId="2525" xr:uid="{00000000-0005-0000-0000-000052090000}"/>
    <cellStyle name="Normal 7 8 2 5 2" xfId="5801" xr:uid="{B5E01D43-3B65-45FA-A334-039D61490BF7}"/>
    <cellStyle name="Normal 7 8 2 5 2 2" xfId="27360" xr:uid="{860D3B7A-9709-4DE5-A844-0E7D2CDA4383}"/>
    <cellStyle name="Normal 7 8 2 5 2 3" xfId="15196" xr:uid="{92547474-EEB8-4256-AB79-31E1D271515A}"/>
    <cellStyle name="Normal 7 8 2 5 3" xfId="7649" xr:uid="{F5A21145-6AA2-46FC-B6FF-81E2D06AC58C}"/>
    <cellStyle name="Normal 7 8 2 5 3 2" xfId="18029" xr:uid="{C28AEDC6-7965-4FB7-B0D8-88E2ECAA28CF}"/>
    <cellStyle name="Normal 7 8 2 5 4" xfId="10482" xr:uid="{A3AF72E2-FBA7-47F0-B7EC-992385FAF200}"/>
    <cellStyle name="Normal 7 8 2 5 4 2" xfId="20862" xr:uid="{CAAB38BC-F8F5-4C05-A3B4-F1F3DAE5FC85}"/>
    <cellStyle name="Normal 7 8 2 5 5" xfId="23629" xr:uid="{91EAADE9-98CE-48E2-9C65-3474F363B367}"/>
    <cellStyle name="Normal 7 8 2 5 6" xfId="12912" xr:uid="{D53D1181-2B21-4600-962D-26238A4D91B1}"/>
    <cellStyle name="Normal 7 8 2 6" xfId="2418" xr:uid="{00000000-0005-0000-0000-00004D090000}"/>
    <cellStyle name="Normal 7 8 2 6 2" xfId="7544" xr:uid="{4BBDB844-567D-4F2C-918E-588DED154556}"/>
    <cellStyle name="Normal 7 8 2 6 2 2" xfId="17924" xr:uid="{1E5AD033-D5DB-41D3-AC15-3E4616AAABCD}"/>
    <cellStyle name="Normal 7 8 2 6 3" xfId="10377" xr:uid="{A80789FB-8635-4088-8FB8-1F154118F636}"/>
    <cellStyle name="Normal 7 8 2 6 3 2" xfId="20757" xr:uid="{F3D022AC-844C-4D9A-BCC4-9E246CB032AA}"/>
    <cellStyle name="Normal 7 8 2 6 4" xfId="22926" xr:uid="{72711CE9-B1EE-440C-B2C6-02F2ADAE74D3}"/>
    <cellStyle name="Normal 7 8 2 6 5" xfId="15091" xr:uid="{59E52D30-B7AF-4FE1-9D2D-00F8595557E6}"/>
    <cellStyle name="Normal 7 8 2 7" xfId="4111" xr:uid="{A481A10B-6E2C-4D73-8310-D857334E757C}"/>
    <cellStyle name="Normal 7 8 2 7 2" xfId="8882" xr:uid="{9F4FE084-34DE-42B7-880E-5C144E9AF5DE}"/>
    <cellStyle name="Normal 7 8 2 7 2 2" xfId="19262" xr:uid="{1594C506-60B3-4F43-BDCD-E05CFA137F95}"/>
    <cellStyle name="Normal 7 8 2 7 3" xfId="11715" xr:uid="{221CF922-AADE-46AC-8510-BF7EF408F268}"/>
    <cellStyle name="Normal 7 8 2 7 3 2" xfId="22095" xr:uid="{754F14C5-F2C0-4DC5-9C13-87EB84D1F0E1}"/>
    <cellStyle name="Normal 7 8 2 7 4" xfId="16429" xr:uid="{BBA87A2A-AE38-4409-81BF-80B51726EA15}"/>
    <cellStyle name="Normal 7 8 2 8" xfId="5518" xr:uid="{262D6E35-57B3-4303-BEF9-07EB06D78BCE}"/>
    <cellStyle name="Normal 7 8 2 8 2" xfId="14814" xr:uid="{BD40D288-C787-445D-8DD7-A64D12806929}"/>
    <cellStyle name="Normal 7 8 2 9" xfId="7267" xr:uid="{3AD3D8CB-D44E-45C6-BA13-F38440D6FD94}"/>
    <cellStyle name="Normal 7 8 2 9 2" xfId="17647" xr:uid="{5393AD59-4FE1-414E-AEA6-1176CD8E42A3}"/>
    <cellStyle name="Normal 7 8 3" xfId="1524" xr:uid="{00000000-0005-0000-0000-0000CD070000}"/>
    <cellStyle name="Normal 7 8 3 10" xfId="24305" xr:uid="{8C96402B-7A63-440D-9D79-E19639779125}"/>
    <cellStyle name="Normal 7 8 3 11" xfId="12809" xr:uid="{DB3E63EC-B741-4DAA-97A4-C7A717BB0536}"/>
    <cellStyle name="Normal 7 8 3 2" xfId="2854" xr:uid="{00000000-0005-0000-0000-000054090000}"/>
    <cellStyle name="Normal 7 8 3 2 2" xfId="3516" xr:uid="{00000000-0005-0000-0000-000055090000}"/>
    <cellStyle name="Normal 7 8 3 2 2 2" xfId="6567" xr:uid="{5F679275-388E-4DF5-A8C1-F368856D0BE9}"/>
    <cellStyle name="Normal 7 8 3 2 2 2 2" xfId="27417" xr:uid="{EA4A2A04-CA1C-4799-8E31-F36759F6D1EB}"/>
    <cellStyle name="Normal 7 8 3 2 2 2 3" xfId="16140" xr:uid="{AE97444A-3633-4376-9F42-1EF7704EE280}"/>
    <cellStyle name="Normal 7 8 3 2 2 3" xfId="8593" xr:uid="{D94C4494-9D51-476C-B06F-86FD219070DF}"/>
    <cellStyle name="Normal 7 8 3 2 2 3 2" xfId="18973" xr:uid="{86417FD9-8B80-42FD-8C16-BECDA3492506}"/>
    <cellStyle name="Normal 7 8 3 2 2 4" xfId="11426" xr:uid="{F321C522-BC0B-4F7F-9F94-B7DD28CE0DAA}"/>
    <cellStyle name="Normal 7 8 3 2 2 4 2" xfId="21806" xr:uid="{0491B24F-58A0-4377-91A8-0057DE8B8BA6}"/>
    <cellStyle name="Normal 7 8 3 2 2 5" xfId="23668" xr:uid="{4A3BB38C-4BD3-4D97-A6F2-6AF8C60051A1}"/>
    <cellStyle name="Normal 7 8 3 2 2 6" xfId="14113" xr:uid="{262A541D-2908-49D0-AE47-9CFEB11EA45E}"/>
    <cellStyle name="Normal 7 8 3 2 3" xfId="4385" xr:uid="{447CA688-1CB5-4488-9688-F0FC39F457E7}"/>
    <cellStyle name="Normal 7 8 3 2 3 2" xfId="9156" xr:uid="{9472ADC6-5FA7-43C5-8E8A-FC179E3C965A}"/>
    <cellStyle name="Normal 7 8 3 2 3 2 2" xfId="29199" xr:uid="{29046802-CC24-4D7A-97D1-C3E5B361E82A}"/>
    <cellStyle name="Normal 7 8 3 2 3 2 3" xfId="19536" xr:uid="{78C00EF1-E993-453F-A9DF-3151A693D284}"/>
    <cellStyle name="Normal 7 8 3 2 3 3" xfId="11989" xr:uid="{F27D3773-2AA8-43BA-B778-7D928EBDAE17}"/>
    <cellStyle name="Normal 7 8 3 2 3 3 2" xfId="22369" xr:uid="{39E55BE9-DC07-48E4-938A-830D20F99EC9}"/>
    <cellStyle name="Normal 7 8 3 2 3 4" xfId="25250" xr:uid="{72DB413B-53DF-4302-A428-E119E4495B88}"/>
    <cellStyle name="Normal 7 8 3 2 3 5" xfId="16703" xr:uid="{F6B356A3-9255-4D6C-9E61-6390C91C9D69}"/>
    <cellStyle name="Normal 7 8 3 2 4" xfId="6066" xr:uid="{F968D605-7D64-40BF-8CCB-FB2DAB6C391A}"/>
    <cellStyle name="Normal 7 8 3 2 4 2" xfId="26984" xr:uid="{01D9B581-A7A8-4BAB-A7E1-FCE3D2974942}"/>
    <cellStyle name="Normal 7 8 3 2 4 3" xfId="15522" xr:uid="{42C00365-0F2D-4BAB-842E-0E709346EBA4}"/>
    <cellStyle name="Normal 7 8 3 2 5" xfId="7975" xr:uid="{95BC407F-F74C-4E3D-9938-50C2F949768F}"/>
    <cellStyle name="Normal 7 8 3 2 5 2" xfId="18355" xr:uid="{DCE5B817-D74A-4CD3-8147-595558D089EF}"/>
    <cellStyle name="Normal 7 8 3 2 6" xfId="10808" xr:uid="{B8C225DB-6078-4482-AA5C-1C70A3895AF3}"/>
    <cellStyle name="Normal 7 8 3 2 6 2" xfId="21188" xr:uid="{7A6018B2-F374-4CED-9AAA-90AC3E99C4C4}"/>
    <cellStyle name="Normal 7 8 3 2 7" xfId="24729" xr:uid="{3DEB3E29-5202-498B-9D0F-C835644731F1}"/>
    <cellStyle name="Normal 7 8 3 2 8" xfId="13339" xr:uid="{45B8B451-7B5F-44E6-A86D-77E56F8D188B}"/>
    <cellStyle name="Normal 7 8 3 3" xfId="3517" xr:uid="{00000000-0005-0000-0000-000056090000}"/>
    <cellStyle name="Normal 7 8 3 3 2" xfId="4616" xr:uid="{545C96D4-53A4-49FE-9E61-2C15736C90CB}"/>
    <cellStyle name="Normal 7 8 3 3 2 2" xfId="9387" xr:uid="{79A5723C-07FD-4F6D-8631-A40327F1065A}"/>
    <cellStyle name="Normal 7 8 3 3 2 2 2" xfId="29353" xr:uid="{FA4ED228-F7FE-4F02-BF64-E3A775127185}"/>
    <cellStyle name="Normal 7 8 3 3 2 2 3" xfId="19767" xr:uid="{7A33493D-C470-49B0-B617-A56BDBDEA11A}"/>
    <cellStyle name="Normal 7 8 3 3 2 3" xfId="12220" xr:uid="{B4894758-74D8-4921-A4D7-B66873D171CA}"/>
    <cellStyle name="Normal 7 8 3 3 2 3 2" xfId="22600" xr:uid="{6B41FE89-1689-48EF-BE8F-8A3D18258DE4}"/>
    <cellStyle name="Normal 7 8 3 3 2 4" xfId="25783" xr:uid="{4A8C765C-CE60-4E05-BCBA-80F518920950}"/>
    <cellStyle name="Normal 7 8 3 3 2 5" xfId="16934" xr:uid="{EBEF5521-10CD-46EA-A47F-0CA96F92D68D}"/>
    <cellStyle name="Normal 7 8 3 3 3" xfId="6568" xr:uid="{8E31F363-C67B-425F-A763-46AC5E51AADC}"/>
    <cellStyle name="Normal 7 8 3 3 3 2" xfId="28444" xr:uid="{24FD860C-ACFE-4DA1-8D63-3D4E4A5ACE6D}"/>
    <cellStyle name="Normal 7 8 3 3 3 3" xfId="16141" xr:uid="{D01109C0-C637-4BA0-BF8C-67A36E087A4C}"/>
    <cellStyle name="Normal 7 8 3 3 4" xfId="8594" xr:uid="{21B59F37-7245-4146-91DC-8214B393B363}"/>
    <cellStyle name="Normal 7 8 3 3 4 2" xfId="18974" xr:uid="{D4EF6D4B-8CA2-4100-B044-8B08F70C3AA3}"/>
    <cellStyle name="Normal 7 8 3 3 5" xfId="11427" xr:uid="{6BA334D7-A339-4E1C-A101-90B4533033C5}"/>
    <cellStyle name="Normal 7 8 3 3 5 2" xfId="21807" xr:uid="{B14DC5FE-3B6E-4953-8326-7B0E87E8BE07}"/>
    <cellStyle name="Normal 7 8 3 3 6" xfId="25435" xr:uid="{F714C0B9-5AF8-4523-95D8-0AF3A974EF37}"/>
    <cellStyle name="Normal 7 8 3 3 7" xfId="14114" xr:uid="{571135B5-1290-4B03-B84F-33EE4686B6E3}"/>
    <cellStyle name="Normal 7 8 3 4" xfId="3515" xr:uid="{00000000-0005-0000-0000-000057090000}"/>
    <cellStyle name="Normal 7 8 3 4 2" xfId="6566" xr:uid="{0A120DE1-A606-42C0-B188-7FF0CEB52057}"/>
    <cellStyle name="Normal 7 8 3 4 2 2" xfId="27833" xr:uid="{CB827B41-6E34-4485-ADF1-2424F31EE4F3}"/>
    <cellStyle name="Normal 7 8 3 4 2 3" xfId="16139" xr:uid="{87A7B19C-47C8-4535-9ECA-16F61EDCFC87}"/>
    <cellStyle name="Normal 7 8 3 4 3" xfId="8592" xr:uid="{2AD1F471-9932-47D3-B35E-0B1E1456D63B}"/>
    <cellStyle name="Normal 7 8 3 4 3 2" xfId="18972" xr:uid="{17DBC5E4-D4A5-4CBF-9C48-6D8177A2F7FD}"/>
    <cellStyle name="Normal 7 8 3 4 4" xfId="11425" xr:uid="{A5A26F8D-83E1-4ED5-B907-64DBEFD8ECEC}"/>
    <cellStyle name="Normal 7 8 3 4 4 2" xfId="21805" xr:uid="{2B10B68B-EEA4-4EF7-9927-FB2122CB3644}"/>
    <cellStyle name="Normal 7 8 3 4 5" xfId="23153" xr:uid="{96A3161C-7C39-4EF4-9CBE-677777A6DA38}"/>
    <cellStyle name="Normal 7 8 3 4 6" xfId="14112" xr:uid="{F3F77F57-0BEA-4D8A-864B-0CCC9678FEBF}"/>
    <cellStyle name="Normal 7 8 3 5" xfId="2628" xr:uid="{00000000-0005-0000-0000-000058090000}"/>
    <cellStyle name="Normal 7 8 3 5 2" xfId="5889" xr:uid="{10DE449B-772F-403E-B53E-8F527E3E956C}"/>
    <cellStyle name="Normal 7 8 3 5 2 2" xfId="27198" xr:uid="{6AC8801F-B639-4F85-919C-F455858033E1}"/>
    <cellStyle name="Normal 7 8 3 5 2 3" xfId="15299" xr:uid="{6EB7D2AB-226F-4261-B766-566EE5A8D4DE}"/>
    <cellStyle name="Normal 7 8 3 5 3" xfId="7752" xr:uid="{B4427FDC-18D8-4BF0-9AA9-3DCBE6FB5CB6}"/>
    <cellStyle name="Normal 7 8 3 5 3 2" xfId="18132" xr:uid="{E05F336D-BAC6-4831-9BD5-5EF0C803FCAF}"/>
    <cellStyle name="Normal 7 8 3 5 4" xfId="10585" xr:uid="{E35B07AF-51EB-49EB-8D64-5176635FF471}"/>
    <cellStyle name="Normal 7 8 3 5 4 2" xfId="20965" xr:uid="{D9107844-D4B9-4D7C-BB1D-5797A487AD57}"/>
    <cellStyle name="Normal 7 8 3 5 5" xfId="23742" xr:uid="{9BF79791-BE4B-4383-B162-A69EE8B513CC}"/>
    <cellStyle name="Normal 7 8 3 5 6" xfId="13015" xr:uid="{ED86C5AD-79C9-48EC-B39F-81359DA56D05}"/>
    <cellStyle name="Normal 7 8 3 6" xfId="4233" xr:uid="{59BA6427-845F-4501-AB9A-91D75CDD42EA}"/>
    <cellStyle name="Normal 7 8 3 6 2" xfId="9004" xr:uid="{D698A893-5EAB-4217-B9C3-E2C0C41057C9}"/>
    <cellStyle name="Normal 7 8 3 6 2 2" xfId="19384" xr:uid="{0F0FA002-57F2-45EE-83D3-ECFD5AF5B1AF}"/>
    <cellStyle name="Normal 7 8 3 6 3" xfId="11837" xr:uid="{5F2CCC17-7C1C-4996-8E38-7FCD9236367C}"/>
    <cellStyle name="Normal 7 8 3 6 3 2" xfId="22217" xr:uid="{E03DF7B2-2269-4CD3-9101-3E3AA292BE16}"/>
    <cellStyle name="Normal 7 8 3 6 4" xfId="24181" xr:uid="{B644EC93-CDF4-401E-82A2-1272E92688F2}"/>
    <cellStyle name="Normal 7 8 3 6 5" xfId="16551" xr:uid="{26DEA9EB-1A5A-4FBB-9ADB-0ADCAAD6F035}"/>
    <cellStyle name="Normal 7 8 3 7" xfId="5520" xr:uid="{1255BA54-6F4F-4228-B965-919623B1C04F}"/>
    <cellStyle name="Normal 7 8 3 7 2" xfId="14816" xr:uid="{B74EE7AC-B2ED-4026-9452-F278D7571678}"/>
    <cellStyle name="Normal 7 8 3 8" xfId="7269" xr:uid="{9E615E01-71BB-4B3F-9E38-5297BC321302}"/>
    <cellStyle name="Normal 7 8 3 8 2" xfId="17649" xr:uid="{98EB6D51-3516-4C0D-AD2E-2AD1BC33568F}"/>
    <cellStyle name="Normal 7 8 3 9" xfId="10102" xr:uid="{A57FA0DA-9FD7-4CA6-9CB7-82C9D1601774}"/>
    <cellStyle name="Normal 7 8 3 9 2" xfId="20482" xr:uid="{0A58600F-6701-41B4-8111-EC37D917DB22}"/>
    <cellStyle name="Normal 7 8 4" xfId="1525" xr:uid="{00000000-0005-0000-0000-0000CE070000}"/>
    <cellStyle name="Normal 7 8 4 2" xfId="3518" xr:uid="{00000000-0005-0000-0000-00005A090000}"/>
    <cellStyle name="Normal 7 8 4 2 2" xfId="6569" xr:uid="{2D3B1732-C0C4-4184-9529-9D3397680CCF}"/>
    <cellStyle name="Normal 7 8 4 2 2 2" xfId="26340" xr:uid="{18BA798C-1CAB-4154-8A00-6F8B20C7677C}"/>
    <cellStyle name="Normal 7 8 4 2 2 3" xfId="16142" xr:uid="{2EC925BB-FC79-43F7-9189-F3E0AEB2AAC6}"/>
    <cellStyle name="Normal 7 8 4 2 3" xfId="8595" xr:uid="{E889EDAF-AC51-4E64-B90A-68E56389DFF1}"/>
    <cellStyle name="Normal 7 8 4 2 3 2" xfId="18975" xr:uid="{CF1ED609-EDFD-4B74-BCFC-93DB78C9BEE4}"/>
    <cellStyle name="Normal 7 8 4 2 4" xfId="11428" xr:uid="{C14DD82C-EB00-41EA-81C7-986D104E753A}"/>
    <cellStyle name="Normal 7 8 4 2 4 2" xfId="21808" xr:uid="{28EDE53E-4E23-4C8E-803B-8CF54ADE71C3}"/>
    <cellStyle name="Normal 7 8 4 2 5" xfId="23869" xr:uid="{DAF8F0C6-D633-4834-AF21-6EB4864E869F}"/>
    <cellStyle name="Normal 7 8 4 2 6" xfId="14115" xr:uid="{FC4B95CA-7630-4D5E-9F99-47E4DE000F79}"/>
    <cellStyle name="Normal 7 8 4 3" xfId="4383" xr:uid="{DDDC4B48-D8E9-4CFF-BC48-3733A2D9C0DB}"/>
    <cellStyle name="Normal 7 8 4 3 2" xfId="9154" xr:uid="{88E149B4-AEE7-4B2B-8FC2-3B3D63800B72}"/>
    <cellStyle name="Normal 7 8 4 3 2 2" xfId="29197" xr:uid="{13EE9B69-83F2-4861-9BB9-B19C3E5A5F7A}"/>
    <cellStyle name="Normal 7 8 4 3 2 3" xfId="19534" xr:uid="{146A8993-573F-4BA9-938B-F93667F4DF6B}"/>
    <cellStyle name="Normal 7 8 4 3 3" xfId="11987" xr:uid="{D8F0375E-D6EF-4256-9453-2256BA4E9CE2}"/>
    <cellStyle name="Normal 7 8 4 3 3 2" xfId="22367" xr:uid="{7BB54D95-9672-4655-A145-127DD140A5F0}"/>
    <cellStyle name="Normal 7 8 4 3 4" xfId="25003" xr:uid="{97038F17-365A-4DF1-A989-2DB0119DA142}"/>
    <cellStyle name="Normal 7 8 4 3 5" xfId="16701" xr:uid="{15D63064-F809-4432-A947-3CD3660D0709}"/>
    <cellStyle name="Normal 7 8 4 4" xfId="5521" xr:uid="{12700FF1-E859-4A50-834D-53FEE56265D2}"/>
    <cellStyle name="Normal 7 8 4 4 2" xfId="27926" xr:uid="{7C539E13-FE66-4E42-80B7-588329FD1E86}"/>
    <cellStyle name="Normal 7 8 4 4 3" xfId="14817" xr:uid="{3BC6BBA6-D823-4391-BFF5-F62FFCA43906}"/>
    <cellStyle name="Normal 7 8 4 5" xfId="7270" xr:uid="{09E4D0D4-DD47-4C28-BA61-BC050682ED6E}"/>
    <cellStyle name="Normal 7 8 4 5 2" xfId="17650" xr:uid="{3B1BE631-D436-4B36-A9FC-9578B0B4D703}"/>
    <cellStyle name="Normal 7 8 4 6" xfId="10103" xr:uid="{6EC9376E-3E00-4354-AE8C-26D2158FBB93}"/>
    <cellStyle name="Normal 7 8 4 6 2" xfId="20483" xr:uid="{4470BBFB-6868-457E-AF5E-D56EEAF443BE}"/>
    <cellStyle name="Normal 7 8 4 7" xfId="24921" xr:uid="{5C022206-BF20-4DB4-ACFA-19E9DD733230}"/>
    <cellStyle name="Normal 7 8 4 8" xfId="13337" xr:uid="{C03A58B5-F03B-40CC-8671-B10B50CF5463}"/>
    <cellStyle name="Normal 7 8 5" xfId="3519" xr:uid="{00000000-0005-0000-0000-00005B090000}"/>
    <cellStyle name="Normal 7 8 5 2" xfId="4617" xr:uid="{6FE2DECE-CF5D-4EA3-B482-2923A49B0CAE}"/>
    <cellStyle name="Normal 7 8 5 2 2" xfId="9388" xr:uid="{EB7FA5EB-7F5C-4DD4-ACB2-AEAB0F7C18F4}"/>
    <cellStyle name="Normal 7 8 5 2 2 2" xfId="29354" xr:uid="{7E7B8F39-C9D1-4B60-9B39-DF7E143DCFA4}"/>
    <cellStyle name="Normal 7 8 5 2 2 3" xfId="19768" xr:uid="{B159F4FE-C009-45E2-A5B6-8C6524487467}"/>
    <cellStyle name="Normal 7 8 5 2 3" xfId="12221" xr:uid="{C7BAC334-97E7-456D-B63A-44008174535C}"/>
    <cellStyle name="Normal 7 8 5 2 3 2" xfId="22601" xr:uid="{33603211-998B-4CBE-AD4A-461612197449}"/>
    <cellStyle name="Normal 7 8 5 2 4" xfId="24637" xr:uid="{16505472-9B54-4E8E-A907-73F926F8CEBC}"/>
    <cellStyle name="Normal 7 8 5 2 5" xfId="16935" xr:uid="{F45452EC-FE44-479B-9E32-60AB2B62D4E2}"/>
    <cellStyle name="Normal 7 8 5 3" xfId="6570" xr:uid="{5C36BBD4-913A-4277-A9D3-4A7F6C8E6197}"/>
    <cellStyle name="Normal 7 8 5 3 2" xfId="28509" xr:uid="{56C0E03D-EDAC-4478-B152-E33DFB8842C2}"/>
    <cellStyle name="Normal 7 8 5 3 3" xfId="16143" xr:uid="{7CA00030-135D-4E3B-9825-4467B971B465}"/>
    <cellStyle name="Normal 7 8 5 4" xfId="8596" xr:uid="{3EF1D7D6-C217-49AF-9C72-2054E589F6B3}"/>
    <cellStyle name="Normal 7 8 5 4 2" xfId="18976" xr:uid="{72959006-9EC3-463A-9313-2524A79B09CD}"/>
    <cellStyle name="Normal 7 8 5 5" xfId="11429" xr:uid="{685EB8FE-A462-4983-B49D-13FB883C5612}"/>
    <cellStyle name="Normal 7 8 5 5 2" xfId="21809" xr:uid="{80E81E97-8C0A-4EBE-BAF1-B83D64823B71}"/>
    <cellStyle name="Normal 7 8 5 6" xfId="24438" xr:uid="{560FF643-4B9B-4EF0-A996-EBF2BE331482}"/>
    <cellStyle name="Normal 7 8 5 7" xfId="14116" xr:uid="{889DBCD3-4D9D-4D56-AED3-0D3D13B08F28}"/>
    <cellStyle name="Normal 7 8 6" xfId="3006" xr:uid="{00000000-0005-0000-0000-00005C090000}"/>
    <cellStyle name="Normal 7 8 6 2" xfId="6154" xr:uid="{ECB7BE2F-F1BF-4158-969C-F9ECBA07135F}"/>
    <cellStyle name="Normal 7 8 6 2 2" xfId="28651" xr:uid="{80419F36-A086-4067-833D-EBD603F8F0E4}"/>
    <cellStyle name="Normal 7 8 6 2 3" xfId="15632" xr:uid="{CF2628DF-893E-4F73-A427-DA1C36416A14}"/>
    <cellStyle name="Normal 7 8 6 3" xfId="8085" xr:uid="{9B558696-2698-4280-A3BA-786C8B9EB28D}"/>
    <cellStyle name="Normal 7 8 6 3 2" xfId="18465" xr:uid="{539FCDB9-9685-4A12-88FB-F7D5E54DEA17}"/>
    <cellStyle name="Normal 7 8 6 4" xfId="10918" xr:uid="{BBA3631A-F5B5-4D2E-BC5C-476E2AEBE074}"/>
    <cellStyle name="Normal 7 8 6 4 2" xfId="21298" xr:uid="{8243ADB7-0152-45E1-BCEC-7B4C35B31788}"/>
    <cellStyle name="Normal 7 8 6 5" xfId="23925" xr:uid="{5248020E-73F8-4BD7-B357-541AFA29F228}"/>
    <cellStyle name="Normal 7 8 6 6" xfId="13507" xr:uid="{8526138E-9324-496C-AED5-8C55EE1A18A0}"/>
    <cellStyle name="Normal 7 8 7" xfId="2465" xr:uid="{00000000-0005-0000-0000-00005D090000}"/>
    <cellStyle name="Normal 7 8 7 2" xfId="5755" xr:uid="{C11A75DA-8194-440B-9B8C-0D34AA248DDB}"/>
    <cellStyle name="Normal 7 8 7 2 2" xfId="26765" xr:uid="{807FB85F-D401-4E4D-B3E3-50260B76AA88}"/>
    <cellStyle name="Normal 7 8 7 2 3" xfId="15136" xr:uid="{74DEED31-889A-4695-836C-C5D98706DCF3}"/>
    <cellStyle name="Normal 7 8 7 3" xfId="7589" xr:uid="{542CD4D7-15E3-43F7-8EAA-FCF5E44DFBDF}"/>
    <cellStyle name="Normal 7 8 7 3 2" xfId="17969" xr:uid="{F90E9161-0A68-425A-8227-C2EF28C4EE8A}"/>
    <cellStyle name="Normal 7 8 7 4" xfId="10422" xr:uid="{EC31E704-79D0-40EA-8D9C-CD2D93D13E36}"/>
    <cellStyle name="Normal 7 8 7 4 2" xfId="20802" xr:uid="{9C889ABF-4886-479A-BA81-31468C2AB18D}"/>
    <cellStyle name="Normal 7 8 7 5" xfId="23210" xr:uid="{E84ED942-BD3F-4A1B-980D-B708E4354395}"/>
    <cellStyle name="Normal 7 8 7 6" xfId="12852" xr:uid="{FA02A863-7404-4A05-B219-E910A08E343C}"/>
    <cellStyle name="Normal 7 8 8" xfId="2219" xr:uid="{00000000-0005-0000-0000-00004C090000}"/>
    <cellStyle name="Normal 7 8 8 2" xfId="7345" xr:uid="{61DDE688-2A70-4F2A-B6EE-DE4DE9B40FD2}"/>
    <cellStyle name="Normal 7 8 8 2 2" xfId="17725" xr:uid="{F547AF6E-3139-4C19-B29C-9F548C32EF0D}"/>
    <cellStyle name="Normal 7 8 8 3" xfId="10178" xr:uid="{CF8ECEF6-1BD3-423E-8735-1B48A9AC7EBF}"/>
    <cellStyle name="Normal 7 8 8 3 2" xfId="20558" xr:uid="{760FCA6F-6B42-44AB-B086-38F9E5CE5D2F}"/>
    <cellStyle name="Normal 7 8 8 4" xfId="24355" xr:uid="{59B7BEB4-E380-44D7-965B-F4AE71DC9ECA}"/>
    <cellStyle name="Normal 7 8 8 5" xfId="14892" xr:uid="{4FAD8375-0A0D-4BB1-BDA6-9363022E60FB}"/>
    <cellStyle name="Normal 7 8 9" xfId="4091" xr:uid="{FEACF0C8-3B18-49F1-89D3-9F76FFBE9C2B}"/>
    <cellStyle name="Normal 7 8 9 2" xfId="8867" xr:uid="{044108D4-921D-454F-BC77-7FEBD8D9F1BE}"/>
    <cellStyle name="Normal 7 8 9 2 2" xfId="19247" xr:uid="{3963D2D1-7D47-4D3F-8EEF-DFA1EBBFAD56}"/>
    <cellStyle name="Normal 7 8 9 3" xfId="11700" xr:uid="{7CC49168-E851-4172-8B55-2E2123A2E074}"/>
    <cellStyle name="Normal 7 8 9 3 2" xfId="22080" xr:uid="{1F00B042-48FB-473F-BBE8-03A7A9D3718B}"/>
    <cellStyle name="Normal 7 8 9 4" xfId="16414" xr:uid="{9ECAB39F-081A-4BCF-91F5-E4AF0193581E}"/>
    <cellStyle name="Normal 7 9" xfId="1526" xr:uid="{00000000-0005-0000-0000-0000CF070000}"/>
    <cellStyle name="Normal 7 9 10" xfId="7271" xr:uid="{76B76404-D632-40A0-BB9A-59637784038A}"/>
    <cellStyle name="Normal 7 9 10 2" xfId="17651" xr:uid="{9FC1061D-EC27-4D99-933D-B09A5D9C7F27}"/>
    <cellStyle name="Normal 7 9 11" xfId="10104" xr:uid="{D870EB85-AD4D-4FEB-92BD-E2F68463C43F}"/>
    <cellStyle name="Normal 7 9 11 2" xfId="20484" xr:uid="{B025CEB8-359C-41A1-95E0-E003A49FD9C1}"/>
    <cellStyle name="Normal 7 9 12" xfId="24206" xr:uid="{69CE26CE-3A4C-454E-8F2D-CB9244761167}"/>
    <cellStyle name="Normal 7 9 13" xfId="12433" xr:uid="{AC04919D-675B-4B08-8270-6BD19B73D1B5}"/>
    <cellStyle name="Normal 7 9 2" xfId="1527" xr:uid="{00000000-0005-0000-0000-0000D0070000}"/>
    <cellStyle name="Normal 7 9 2 10" xfId="10105" xr:uid="{E8C46142-E8B2-4D5F-8EE2-1212BE095953}"/>
    <cellStyle name="Normal 7 9 2 10 2" xfId="20485" xr:uid="{3961B3AA-27FD-4F2D-81A3-D6F4042000D3}"/>
    <cellStyle name="Normal 7 9 2 11" xfId="24030" xr:uid="{47681A00-42C3-4ED8-88C1-F08154E55A54}"/>
    <cellStyle name="Normal 7 9 2 12" xfId="12652" xr:uid="{8C56996B-E01D-467A-82C7-7D82C4130E86}"/>
    <cellStyle name="Normal 7 9 2 2" xfId="1528" xr:uid="{00000000-0005-0000-0000-0000D1070000}"/>
    <cellStyle name="Normal 7 9 2 2 2" xfId="3521" xr:uid="{00000000-0005-0000-0000-000061090000}"/>
    <cellStyle name="Normal 7 9 2 2 2 2" xfId="6572" xr:uid="{08851B5F-A0C6-4173-92C6-3E7000C8619F}"/>
    <cellStyle name="Normal 7 9 2 2 2 2 2" xfId="27104" xr:uid="{CEE07C7C-3E03-42D2-943B-38879DADD3F3}"/>
    <cellStyle name="Normal 7 9 2 2 2 2 3" xfId="26805" xr:uid="{D5E4D8DD-3FA5-4219-8507-710DA5DB159F}"/>
    <cellStyle name="Normal 7 9 2 2 2 2 4" xfId="16145" xr:uid="{F0204F73-FBE0-4809-A492-AAEF4FFB1D37}"/>
    <cellStyle name="Normal 7 9 2 2 2 3" xfId="8598" xr:uid="{89A1D3EC-64C2-4849-B353-0D2924A8D8FC}"/>
    <cellStyle name="Normal 7 9 2 2 2 3 2" xfId="28956" xr:uid="{5F917D48-4F1B-4B93-A25D-AD1D9110EBB6}"/>
    <cellStyle name="Normal 7 9 2 2 2 3 3" xfId="18978" xr:uid="{5F01B0CE-0AEF-40AE-8AF6-6394A42860FE}"/>
    <cellStyle name="Normal 7 9 2 2 2 4" xfId="11431" xr:uid="{5B92965B-4502-425D-8343-5002168817EF}"/>
    <cellStyle name="Normal 7 9 2 2 2 4 2" xfId="21811" xr:uid="{EC4382FD-FB15-4D27-8555-27EFDA1B470C}"/>
    <cellStyle name="Normal 7 9 2 2 2 5" xfId="25292" xr:uid="{99CC8E3D-D4B8-4B8A-BCE4-EDCA6176E377}"/>
    <cellStyle name="Normal 7 9 2 2 2 6" xfId="14118" xr:uid="{57595528-7EB4-4445-8F59-1E354DAFFCE0}"/>
    <cellStyle name="Normal 7 9 2 2 3" xfId="4386" xr:uid="{EB528A48-2B64-4BDC-8BAB-0FE57D1C1D8E}"/>
    <cellStyle name="Normal 7 9 2 2 3 2" xfId="9157" xr:uid="{E8D964A0-F164-4946-80DB-AB8D069D5C9F}"/>
    <cellStyle name="Normal 7 9 2 2 3 2 2" xfId="29200" xr:uid="{D58B8F9A-5BDF-468E-8C95-FE715D3C18B6}"/>
    <cellStyle name="Normal 7 9 2 2 3 2 3" xfId="19537" xr:uid="{C3ACBE5E-39B4-4333-B2B5-F5429CC797E6}"/>
    <cellStyle name="Normal 7 9 2 2 3 3" xfId="11990" xr:uid="{0D94B800-EF91-4226-824B-57DB58AA52C0}"/>
    <cellStyle name="Normal 7 9 2 2 3 3 2" xfId="22370" xr:uid="{A565410B-6B4B-47B2-A417-B3C674410799}"/>
    <cellStyle name="Normal 7 9 2 2 3 4" xfId="25316" xr:uid="{EA531831-9B22-4B41-ACD8-704165E0FA10}"/>
    <cellStyle name="Normal 7 9 2 2 3 5" xfId="16704" xr:uid="{9C4EFBA3-6C6E-49BD-AC85-870512FC7371}"/>
    <cellStyle name="Normal 7 9 2 2 4" xfId="5524" xr:uid="{18BC8DA5-668A-4E08-B837-D6E5D5825294}"/>
    <cellStyle name="Normal 7 9 2 2 4 2" xfId="28166" xr:uid="{389B0291-07E3-4E2E-9500-1F54470578F6}"/>
    <cellStyle name="Normal 7 9 2 2 4 3" xfId="14820" xr:uid="{4A15D896-DA51-48D9-8AAD-A328E02E30F3}"/>
    <cellStyle name="Normal 7 9 2 2 5" xfId="7273" xr:uid="{02FE9ED2-AE5C-4F82-AC53-CE84C785F709}"/>
    <cellStyle name="Normal 7 9 2 2 5 2" xfId="17653" xr:uid="{E1DCDE85-C82F-40FA-9E8E-32D8F09DF505}"/>
    <cellStyle name="Normal 7 9 2 2 6" xfId="10106" xr:uid="{9A763DA3-65C7-470B-B90A-0B57D73D284E}"/>
    <cellStyle name="Normal 7 9 2 2 6 2" xfId="20486" xr:uid="{491B9786-B64D-46A4-9AB6-CF8D6286570A}"/>
    <cellStyle name="Normal 7 9 2 2 7" xfId="25341" xr:uid="{E73C036E-A05A-4DA2-9D76-D70653EB3182}"/>
    <cellStyle name="Normal 7 9 2 2 8" xfId="13341" xr:uid="{E35BAE62-FA84-42DC-B6E0-509D12519BE2}"/>
    <cellStyle name="Normal 7 9 2 3" xfId="3522" xr:uid="{00000000-0005-0000-0000-000062090000}"/>
    <cellStyle name="Normal 7 9 2 3 2" xfId="4618" xr:uid="{3CBC5E3B-62D7-4DB8-815F-3B4712A8F13D}"/>
    <cellStyle name="Normal 7 9 2 3 2 2" xfId="9389" xr:uid="{7AABAB45-D7FE-46BE-9046-290BB631FB24}"/>
    <cellStyle name="Normal 7 9 2 3 2 2 2" xfId="29355" xr:uid="{324F7A9F-FE78-4615-8C4D-FF47E462CCC9}"/>
    <cellStyle name="Normal 7 9 2 3 2 2 3" xfId="19769" xr:uid="{F5587A6F-B2B0-4149-839D-414E408BA8D0}"/>
    <cellStyle name="Normal 7 9 2 3 2 3" xfId="12222" xr:uid="{B475D31E-70F6-438B-8C9E-ECB57843A29A}"/>
    <cellStyle name="Normal 7 9 2 3 2 3 2" xfId="22602" xr:uid="{BADAC9A4-43D9-4F92-BD81-0DADED5F81E3}"/>
    <cellStyle name="Normal 7 9 2 3 2 4" xfId="22800" xr:uid="{FCC204BA-D332-4134-B6DB-AEF25B42614C}"/>
    <cellStyle name="Normal 7 9 2 3 2 5" xfId="16936" xr:uid="{CCB1FEA2-2B68-4F1C-9FD9-C4B2B1D7B967}"/>
    <cellStyle name="Normal 7 9 2 3 3" xfId="6573" xr:uid="{71E69CFC-40E7-4104-BFBA-4DBE33C2F82D}"/>
    <cellStyle name="Normal 7 9 2 3 3 2" xfId="26623" xr:uid="{F58E0E78-8ECE-42E0-96CB-0D7D2E1A5464}"/>
    <cellStyle name="Normal 7 9 2 3 3 3" xfId="16146" xr:uid="{8D530DF0-F5EF-41BD-A2D4-B3FC36911876}"/>
    <cellStyle name="Normal 7 9 2 3 4" xfId="8599" xr:uid="{CDA5547D-2F80-4A49-B0B1-AB2FA1B1084B}"/>
    <cellStyle name="Normal 7 9 2 3 4 2" xfId="18979" xr:uid="{2236DDA7-9D03-4C60-B54C-5924CE083B3C}"/>
    <cellStyle name="Normal 7 9 2 3 5" xfId="11432" xr:uid="{9791950E-AE78-4758-9E42-C1AECEDCC64D}"/>
    <cellStyle name="Normal 7 9 2 3 5 2" xfId="21812" xr:uid="{83B9B04D-4243-406B-ABFC-78F92A017694}"/>
    <cellStyle name="Normal 7 9 2 3 6" xfId="23913" xr:uid="{E58699ED-2530-462B-88C0-F1DA833FB6D3}"/>
    <cellStyle name="Normal 7 9 2 3 7" xfId="14119" xr:uid="{2D4AAA1A-2B8B-40C1-9A1E-00B7BC6FC7D8}"/>
    <cellStyle name="Normal 7 9 2 4" xfId="3520" xr:uid="{00000000-0005-0000-0000-000063090000}"/>
    <cellStyle name="Normal 7 9 2 4 2" xfId="6571" xr:uid="{0678E052-A05D-47FC-9CF2-7856977E5B03}"/>
    <cellStyle name="Normal 7 9 2 4 2 2" xfId="27944" xr:uid="{3A9EC0DA-80EC-450F-9518-A60478D3153D}"/>
    <cellStyle name="Normal 7 9 2 4 2 3" xfId="16144" xr:uid="{35D206DD-1A1E-4F56-BB7A-53C0916F54B3}"/>
    <cellStyle name="Normal 7 9 2 4 3" xfId="8597" xr:uid="{CDC1C0DC-7ED4-43F3-A6D6-B09549999CB6}"/>
    <cellStyle name="Normal 7 9 2 4 3 2" xfId="18977" xr:uid="{CC7E147F-2D79-4243-B86F-0A56D99A4F7D}"/>
    <cellStyle name="Normal 7 9 2 4 4" xfId="11430" xr:uid="{780E7390-0FB8-4182-9798-6692B3F5C71A}"/>
    <cellStyle name="Normal 7 9 2 4 4 2" xfId="21810" xr:uid="{B7712B30-F3F0-4E71-95FB-C62553CC3BDF}"/>
    <cellStyle name="Normal 7 9 2 4 5" xfId="24356" xr:uid="{8A7F2BD6-0CA8-4A18-9356-1337DE2860AA}"/>
    <cellStyle name="Normal 7 9 2 4 6" xfId="14117" xr:uid="{0AE5AA18-0D24-4CE0-A9B1-8E4BFA177CD5}"/>
    <cellStyle name="Normal 7 9 2 5" xfId="2611" xr:uid="{00000000-0005-0000-0000-000064090000}"/>
    <cellStyle name="Normal 7 9 2 5 2" xfId="5874" xr:uid="{02EC3617-103E-479F-BD91-557718149D0F}"/>
    <cellStyle name="Normal 7 9 2 5 2 2" xfId="27173" xr:uid="{B13239FD-9AD8-4D87-BD9B-30459B012047}"/>
    <cellStyle name="Normal 7 9 2 5 2 3" xfId="15282" xr:uid="{525DCEDE-148E-4FA1-9F80-FA1DD04D1FD9}"/>
    <cellStyle name="Normal 7 9 2 5 3" xfId="7735" xr:uid="{205D57FB-2FDB-4E35-995D-6CAC7E85399C}"/>
    <cellStyle name="Normal 7 9 2 5 3 2" xfId="18115" xr:uid="{5EB5B4F1-ADC4-4B88-A39E-84C73F0E9D54}"/>
    <cellStyle name="Normal 7 9 2 5 4" xfId="10568" xr:uid="{4D04A9D9-B538-4A30-9770-CDF7E0117AE7}"/>
    <cellStyle name="Normal 7 9 2 5 4 2" xfId="20948" xr:uid="{18912B82-CF5D-4537-98C1-8DAAB5D0F50B}"/>
    <cellStyle name="Normal 7 9 2 5 5" xfId="24967" xr:uid="{2F0DDD04-8A76-43E6-BA13-A08E98458436}"/>
    <cellStyle name="Normal 7 9 2 5 6" xfId="12998" xr:uid="{C487D90F-46AF-4631-AB02-F6BE425059FA}"/>
    <cellStyle name="Normal 7 9 2 6" xfId="2419" xr:uid="{00000000-0005-0000-0000-00005F090000}"/>
    <cellStyle name="Normal 7 9 2 6 2" xfId="7545" xr:uid="{F30F222B-9441-437C-A6E0-AB2324CAF431}"/>
    <cellStyle name="Normal 7 9 2 6 2 2" xfId="17925" xr:uid="{D512FE79-C220-4CDE-BC43-6B9FBDDEB87F}"/>
    <cellStyle name="Normal 7 9 2 6 3" xfId="10378" xr:uid="{D89C89ED-B3E0-4384-BC77-325D7C4FD9B0}"/>
    <cellStyle name="Normal 7 9 2 6 3 2" xfId="20758" xr:uid="{2474CED3-A43B-4BE4-8430-346C113529AC}"/>
    <cellStyle name="Normal 7 9 2 6 4" xfId="24960" xr:uid="{550406FD-A150-47E6-9976-E76297CE33A1}"/>
    <cellStyle name="Normal 7 9 2 6 5" xfId="15092" xr:uid="{C83A44F1-13EB-40E5-8915-4667757BAC52}"/>
    <cellStyle name="Normal 7 9 2 7" xfId="4112" xr:uid="{36B8797F-B026-4C66-AFCC-B9C1561C0C3E}"/>
    <cellStyle name="Normal 7 9 2 7 2" xfId="8883" xr:uid="{43CDC3D9-BA1E-48A2-A621-662AA63CF995}"/>
    <cellStyle name="Normal 7 9 2 7 2 2" xfId="19263" xr:uid="{E3962313-9FA7-4DD6-996F-E16BB0636A3E}"/>
    <cellStyle name="Normal 7 9 2 7 3" xfId="11716" xr:uid="{4161F892-B5CC-433F-905F-6E4810BBB2DC}"/>
    <cellStyle name="Normal 7 9 2 7 3 2" xfId="22096" xr:uid="{90F7AEA4-E403-4901-A36D-A8A0F46E7D5C}"/>
    <cellStyle name="Normal 7 9 2 7 4" xfId="16430" xr:uid="{E259559B-E094-468A-B09B-CD3885E79875}"/>
    <cellStyle name="Normal 7 9 2 8" xfId="5523" xr:uid="{98E0A974-EB5B-4BF5-B155-2665B9E0977B}"/>
    <cellStyle name="Normal 7 9 2 8 2" xfId="14819" xr:uid="{6E89D7F4-0805-46B7-9E60-9A344E5140B1}"/>
    <cellStyle name="Normal 7 9 2 9" xfId="7272" xr:uid="{D2DBE619-47FE-4865-9554-1EE6952CBB47}"/>
    <cellStyle name="Normal 7 9 2 9 2" xfId="17652" xr:uid="{F78EBC94-14F7-4DF1-8ADE-C5E769662C9F}"/>
    <cellStyle name="Normal 7 9 3" xfId="1529" xr:uid="{00000000-0005-0000-0000-0000D2070000}"/>
    <cellStyle name="Normal 7 9 3 2" xfId="3523" xr:uid="{00000000-0005-0000-0000-000066090000}"/>
    <cellStyle name="Normal 7 9 3 2 2" xfId="6574" xr:uid="{9F0A2FA7-3928-4EB9-A863-E47676CD7690}"/>
    <cellStyle name="Normal 7 9 3 2 2 2" xfId="25686" xr:uid="{7C940A72-1C14-4D0A-B528-F3F82AED5172}"/>
    <cellStyle name="Normal 7 9 3 2 2 3" xfId="26415" xr:uid="{0CC7C559-802F-4B94-AA77-4C0A16656359}"/>
    <cellStyle name="Normal 7 9 3 2 2 4" xfId="16147" xr:uid="{49D0CC1E-D9B2-48D9-8085-08641E1A7354}"/>
    <cellStyle name="Normal 7 9 3 2 3" xfId="8600" xr:uid="{5D1E7105-FCF4-4747-80CD-AAF0B5E4D8EC}"/>
    <cellStyle name="Normal 7 9 3 2 3 2" xfId="28957" xr:uid="{32FBB707-5394-4C92-83F9-7C9EF9C45FD5}"/>
    <cellStyle name="Normal 7 9 3 2 3 3" xfId="18980" xr:uid="{E4638DAA-1718-4007-9964-207D65BA3D50}"/>
    <cellStyle name="Normal 7 9 3 2 4" xfId="11433" xr:uid="{8F06EF70-C52F-4EE6-A142-976E630723EC}"/>
    <cellStyle name="Normal 7 9 3 2 4 2" xfId="21813" xr:uid="{5E25D8AD-D880-4A1C-A626-6B9B0DB887FF}"/>
    <cellStyle name="Normal 7 9 3 2 5" xfId="24037" xr:uid="{B900FF44-0CD6-47EE-BE3E-92F621776826}"/>
    <cellStyle name="Normal 7 9 3 2 6" xfId="14120" xr:uid="{92C9E29A-A929-4803-9480-90B080FCCAA0}"/>
    <cellStyle name="Normal 7 9 3 3" xfId="2855" xr:uid="{00000000-0005-0000-0000-000067090000}"/>
    <cellStyle name="Normal 7 9 3 3 2" xfId="6067" xr:uid="{552C9DB8-F2FE-4DB7-87DD-2637543458B4}"/>
    <cellStyle name="Normal 7 9 3 3 2 2" xfId="27099" xr:uid="{C305AF17-1FC2-42EB-9385-6EB7FB692611}"/>
    <cellStyle name="Normal 7 9 3 3 2 3" xfId="15523" xr:uid="{00B05003-6DAD-46AB-8D7A-3081755121F7}"/>
    <cellStyle name="Normal 7 9 3 3 3" xfId="7976" xr:uid="{96CEEA5A-E54D-4FE3-8D32-B1F5FE07FF7E}"/>
    <cellStyle name="Normal 7 9 3 3 3 2" xfId="18356" xr:uid="{C2185AB7-E1D9-4136-A3D8-3FE27D6DAC9A}"/>
    <cellStyle name="Normal 7 9 3 3 4" xfId="10809" xr:uid="{56A3599A-7953-459B-A1A3-4A71B18D1E50}"/>
    <cellStyle name="Normal 7 9 3 3 4 2" xfId="21189" xr:uid="{04356900-E566-4A9B-AB64-9298087B8874}"/>
    <cellStyle name="Normal 7 9 3 3 5" xfId="22977" xr:uid="{80DE1E42-C673-47AD-B52E-CA9A21F5EB24}"/>
    <cellStyle name="Normal 7 9 3 3 6" xfId="13340" xr:uid="{2EBF2D73-5A9B-4896-A377-105375220801}"/>
    <cellStyle name="Normal 7 9 3 4" xfId="4234" xr:uid="{009F3A9E-D472-4C57-A8C3-6EC8071C48E8}"/>
    <cellStyle name="Normal 7 9 3 4 2" xfId="9005" xr:uid="{89A1C875-00DB-4A28-BCFE-966AC653E27C}"/>
    <cellStyle name="Normal 7 9 3 4 2 2" xfId="29078" xr:uid="{3407352C-E7D0-44FC-BE36-DC3434CC1F7E}"/>
    <cellStyle name="Normal 7 9 3 4 2 3" xfId="19385" xr:uid="{6A467CD1-AD66-4DE1-A7EC-FE546128C4B6}"/>
    <cellStyle name="Normal 7 9 3 4 3" xfId="11838" xr:uid="{94A68735-F083-4BB4-A6F2-891A9D3076A4}"/>
    <cellStyle name="Normal 7 9 3 4 3 2" xfId="22218" xr:uid="{DF5D69F8-067E-4B5B-9C60-25DFF1B221CF}"/>
    <cellStyle name="Normal 7 9 3 4 4" xfId="25301" xr:uid="{A333E4D4-8266-4CAC-9652-DF09A9050DE2}"/>
    <cellStyle name="Normal 7 9 3 4 5" xfId="16552" xr:uid="{BA17A702-172F-4B25-A816-765D2D3BF28F}"/>
    <cellStyle name="Normal 7 9 3 5" xfId="5525" xr:uid="{E23AF0C2-CA43-438E-8DB3-48A5553C1FFF}"/>
    <cellStyle name="Normal 7 9 3 5 2" xfId="26741" xr:uid="{9A010853-80A8-43CE-9504-53BB5BD6511A}"/>
    <cellStyle name="Normal 7 9 3 5 3" xfId="14821" xr:uid="{EBC047F0-F2C2-4A19-B843-85B9C3176CDD}"/>
    <cellStyle name="Normal 7 9 3 6" xfId="7274" xr:uid="{270FBFB5-488C-4813-B979-BE8050EF08E5}"/>
    <cellStyle name="Normal 7 9 3 6 2" xfId="17654" xr:uid="{380EE030-134D-4F2D-B8F3-937D0548DDD5}"/>
    <cellStyle name="Normal 7 9 3 7" xfId="10107" xr:uid="{AACECB7E-D3E8-45EC-9BA8-3B9034382EBF}"/>
    <cellStyle name="Normal 7 9 3 7 2" xfId="20487" xr:uid="{FF0948E6-3860-47FA-8C35-5FB7EBF99BE8}"/>
    <cellStyle name="Normal 7 9 3 8" xfId="25236" xr:uid="{2B26FE36-D5EB-49E0-8D5B-041DA3CE7730}"/>
    <cellStyle name="Normal 7 9 3 9" xfId="12810" xr:uid="{1E100D0D-8A53-490A-AD82-5F618450BFD0}"/>
    <cellStyle name="Normal 7 9 4" xfId="1530" xr:uid="{00000000-0005-0000-0000-0000D3070000}"/>
    <cellStyle name="Normal 7 9 4 2" xfId="4619" xr:uid="{D8ADD1F9-5E09-4A26-B899-6466160604EE}"/>
    <cellStyle name="Normal 7 9 4 2 2" xfId="9390" xr:uid="{AC745180-8B0D-4883-BD43-41C6A6499E9B}"/>
    <cellStyle name="Normal 7 9 4 2 2 2" xfId="29356" xr:uid="{BDA279B8-AB6C-4947-86E1-AE57EF99F92E}"/>
    <cellStyle name="Normal 7 9 4 2 2 3" xfId="19770" xr:uid="{7EB3FA25-948C-443D-B0D2-DD14CCA3A367}"/>
    <cellStyle name="Normal 7 9 4 2 3" xfId="12223" xr:uid="{538A9DFF-DB48-4A6F-A5FB-46A052E34D48}"/>
    <cellStyle name="Normal 7 9 4 2 3 2" xfId="22603" xr:uid="{47F9D50A-E47B-4A77-9DE0-3A0EF4481ACF}"/>
    <cellStyle name="Normal 7 9 4 2 4" xfId="23199" xr:uid="{93A2BE3E-37AB-4CCA-9D02-CC359A5B0EFC}"/>
    <cellStyle name="Normal 7 9 4 2 5" xfId="16937" xr:uid="{F6F170E3-636C-4A4C-B98C-D8444EF2B468}"/>
    <cellStyle name="Normal 7 9 4 3" xfId="5526" xr:uid="{A396F996-239A-445A-A6F4-F14DAC58772C}"/>
    <cellStyle name="Normal 7 9 4 3 2" xfId="26859" xr:uid="{5FCF35A9-5BF2-4855-B4E3-941F78CE0889}"/>
    <cellStyle name="Normal 7 9 4 3 3" xfId="14822" xr:uid="{E3A07064-7A3C-4C6B-9FE2-6C6913CA03C8}"/>
    <cellStyle name="Normal 7 9 4 4" xfId="7275" xr:uid="{99717AD7-F2BA-465A-A409-687E2EDF3698}"/>
    <cellStyle name="Normal 7 9 4 4 2" xfId="17655" xr:uid="{89BFB8D1-6EF1-45D4-AEBC-6E948CAC5C3F}"/>
    <cellStyle name="Normal 7 9 4 5" xfId="10108" xr:uid="{9C473F4B-F41A-4FED-8117-317196EB172E}"/>
    <cellStyle name="Normal 7 9 4 5 2" xfId="20488" xr:uid="{548150CA-1959-42AD-A8A0-4CD85AEC1CF9}"/>
    <cellStyle name="Normal 7 9 4 6" xfId="23317" xr:uid="{90438584-0BBD-4922-A6AD-5FA93D3E3B84}"/>
    <cellStyle name="Normal 7 9 4 7" xfId="14121" xr:uid="{8BCF2BE3-836B-4051-A553-2CD533FD4E0B}"/>
    <cellStyle name="Normal 7 9 5" xfId="3007" xr:uid="{00000000-0005-0000-0000-000069090000}"/>
    <cellStyle name="Normal 7 9 5 2" xfId="6155" xr:uid="{B6FA53FF-BD14-4883-9FCA-C451B43DC22F}"/>
    <cellStyle name="Normal 7 9 5 2 2" xfId="23781" xr:uid="{AB3A175D-8D8C-4590-9045-6040641ADC6E}"/>
    <cellStyle name="Normal 7 9 5 2 3" xfId="26293" xr:uid="{86D19EBE-A986-4E9E-846A-05B5E7E4364F}"/>
    <cellStyle name="Normal 7 9 5 2 4" xfId="15633" xr:uid="{C77432AA-AAAE-413F-A7F0-44CCC9BE276F}"/>
    <cellStyle name="Normal 7 9 5 3" xfId="8086" xr:uid="{E12B3A7A-1B5F-471C-BAD1-6D27964F06D5}"/>
    <cellStyle name="Normal 7 9 5 3 2" xfId="28774" xr:uid="{4F86F4A4-BA89-4E1F-88FD-EB8406010FEF}"/>
    <cellStyle name="Normal 7 9 5 3 3" xfId="18466" xr:uid="{BAD2C3DC-50E5-46F3-9397-9944D636B453}"/>
    <cellStyle name="Normal 7 9 5 4" xfId="10919" xr:uid="{03CEEDD0-8ED3-4A45-AB13-ECADDFE2B3DF}"/>
    <cellStyle name="Normal 7 9 5 4 2" xfId="21299" xr:uid="{72734BA9-5ED0-4982-AA4B-8F25F03ECF4B}"/>
    <cellStyle name="Normal 7 9 5 5" xfId="25230" xr:uid="{90B76BFE-3D6B-4351-9FA1-CED203962F0C}"/>
    <cellStyle name="Normal 7 9 5 6" xfId="13508" xr:uid="{DED0737A-E3B6-4662-88E6-FA3B4431B0EB}"/>
    <cellStyle name="Normal 7 9 6" xfId="2448" xr:uid="{00000000-0005-0000-0000-00006A090000}"/>
    <cellStyle name="Normal 7 9 6 2" xfId="5741" xr:uid="{A21802D7-3AEA-4613-B0DA-95F88FA7F82F}"/>
    <cellStyle name="Normal 7 9 6 2 2" xfId="27498" xr:uid="{5D6EAF00-91E5-4FB9-8357-3EC29A50CE84}"/>
    <cellStyle name="Normal 7 9 6 2 3" xfId="15119" xr:uid="{99DD2ACB-D84D-48D7-812C-0B64F51EBC04}"/>
    <cellStyle name="Normal 7 9 6 3" xfId="7572" xr:uid="{3B84B987-E9BD-47E8-8E0B-76567E116218}"/>
    <cellStyle name="Normal 7 9 6 3 2" xfId="17952" xr:uid="{6450F13B-32CA-46A3-876C-9C17F54CA193}"/>
    <cellStyle name="Normal 7 9 6 4" xfId="10405" xr:uid="{111254B1-4478-47D7-BFD6-1CC71E53BAB8}"/>
    <cellStyle name="Normal 7 9 6 4 2" xfId="20785" xr:uid="{BE947B0F-D3ED-4B4B-A0F9-7A3F338B9393}"/>
    <cellStyle name="Normal 7 9 6 5" xfId="25508" xr:uid="{EC12210C-C328-4352-AEFD-0D3884467429}"/>
    <cellStyle name="Normal 7 9 6 6" xfId="12835" xr:uid="{141FE04E-C5AC-4063-B82F-950C701F3659}"/>
    <cellStyle name="Normal 7 9 7" xfId="2202" xr:uid="{00000000-0005-0000-0000-00005E090000}"/>
    <cellStyle name="Normal 7 9 7 2" xfId="7328" xr:uid="{8B458AC3-BF4E-4537-BF0E-72146AA9668A}"/>
    <cellStyle name="Normal 7 9 7 2 2" xfId="17708" xr:uid="{43837D5F-C8CE-4C8C-86D5-A7E1C7E81EFA}"/>
    <cellStyle name="Normal 7 9 7 3" xfId="10161" xr:uid="{E2615F79-4C90-46EC-895F-F2469CD45BB7}"/>
    <cellStyle name="Normal 7 9 7 3 2" xfId="20541" xr:uid="{0B6BD076-43E3-4F2B-BF44-4B8152ACA325}"/>
    <cellStyle name="Normal 7 9 7 4" xfId="25161" xr:uid="{5C574672-E70C-4BCA-AD6E-EB39F0C3BE09}"/>
    <cellStyle name="Normal 7 9 7 5" xfId="14875" xr:uid="{E7A8736D-B587-49E7-8DDE-5C8B07073C9C}"/>
    <cellStyle name="Normal 7 9 8" xfId="4092" xr:uid="{48F81BFA-E56C-457E-B821-421005CE6B7E}"/>
    <cellStyle name="Normal 7 9 8 2" xfId="8868" xr:uid="{59624F85-188A-4DC5-A973-CF535F1C3006}"/>
    <cellStyle name="Normal 7 9 8 2 2" xfId="19248" xr:uid="{CDB4CDA9-5A88-4F7A-8E89-E6070286E791}"/>
    <cellStyle name="Normal 7 9 8 3" xfId="11701" xr:uid="{40C1D1E6-17D1-4C02-B55F-22DC85EC4E61}"/>
    <cellStyle name="Normal 7 9 8 3 2" xfId="22081" xr:uid="{3EE5F332-23BB-4E00-9F4E-A0451E045FBC}"/>
    <cellStyle name="Normal 7 9 8 4" xfId="16415" xr:uid="{EF23CB9C-EB5D-4D45-A085-DAB83BF58FDF}"/>
    <cellStyle name="Normal 7 9 9" xfId="5522" xr:uid="{F22B49DA-465D-43F1-B44D-B8C43A47CDDB}"/>
    <cellStyle name="Normal 7 9 9 2" xfId="14818" xr:uid="{91B81AB7-D6D7-4DD6-8F25-8A293600F6FB}"/>
    <cellStyle name="Normal 8" xfId="1531" xr:uid="{00000000-0005-0000-0000-0000D4070000}"/>
    <cellStyle name="Normal 8 2" xfId="29581" xr:uid="{642610B3-64E9-42AF-815C-4FE869EEE9E0}"/>
    <cellStyle name="Normal 8 3" xfId="29580" xr:uid="{7A2785FC-6644-4AB3-8E5A-F1804DD2459D}"/>
    <cellStyle name="Normal 9" xfId="1532" xr:uid="{00000000-0005-0000-0000-0000D5070000}"/>
    <cellStyle name="Normal 9 2" xfId="1533" xr:uid="{00000000-0005-0000-0000-0000D6070000}"/>
    <cellStyle name="Normal 9 3" xfId="1534" xr:uid="{00000000-0005-0000-0000-0000D7070000}"/>
    <cellStyle name="Normal 9 3 10" xfId="5527" xr:uid="{4AB69308-8C32-4387-B887-18F04195A9A2}"/>
    <cellStyle name="Normal 9 3 10 2" xfId="14823" xr:uid="{A568E98C-0400-4732-81B2-5DA889B4ECC9}"/>
    <cellStyle name="Normal 9 3 11" xfId="7276" xr:uid="{9C31A94E-E47B-4C4E-AA50-31C830FC9793}"/>
    <cellStyle name="Normal 9 3 11 2" xfId="17656" xr:uid="{67475792-A064-4C8D-8F2B-D3C95F0869EB}"/>
    <cellStyle name="Normal 9 3 12" xfId="10109" xr:uid="{DF1350DD-95C6-4B0B-A47F-46C905C02413}"/>
    <cellStyle name="Normal 9 3 12 2" xfId="20489" xr:uid="{9E81BCD6-4B82-4560-9838-C4DA59AE953D}"/>
    <cellStyle name="Normal 9 3 13" xfId="23745" xr:uid="{EFC3CC01-DF8D-4E46-A1DC-29C2FC1E6D88}"/>
    <cellStyle name="Normal 9 3 14" xfId="12452" xr:uid="{7C092815-7879-4DBB-9138-F2CA8A4D8BC0}"/>
    <cellStyle name="Normal 9 3 2" xfId="1535" xr:uid="{00000000-0005-0000-0000-0000D8070000}"/>
    <cellStyle name="Normal 9 3 2 10" xfId="10110" xr:uid="{1BC54D58-FAE8-4CA5-A215-072C3D163546}"/>
    <cellStyle name="Normal 9 3 2 10 2" xfId="20490" xr:uid="{500DC43B-85D7-41C4-B7B1-5C329AD74604}"/>
    <cellStyle name="Normal 9 3 2 11" xfId="24687" xr:uid="{5DEB5EAF-D9A4-4538-8400-0E86CE3B6390}"/>
    <cellStyle name="Normal 9 3 2 12" xfId="12653" xr:uid="{AF7FA52A-556F-406A-9630-C99BE17F1F57}"/>
    <cellStyle name="Normal 9 3 2 2" xfId="1536" xr:uid="{00000000-0005-0000-0000-0000D9070000}"/>
    <cellStyle name="Normal 9 3 2 2 2" xfId="3525" xr:uid="{00000000-0005-0000-0000-000071090000}"/>
    <cellStyle name="Normal 9 3 2 2 2 2" xfId="6576" xr:uid="{61E38F25-4671-45E7-BD26-CC1FC625D228}"/>
    <cellStyle name="Normal 9 3 2 2 2 2 2" xfId="26591" xr:uid="{F0803882-E7BA-4ACA-BBDF-86736E543627}"/>
    <cellStyle name="Normal 9 3 2 2 2 2 3" xfId="26569" xr:uid="{0351A92C-BD2E-4958-9C3A-F12228850566}"/>
    <cellStyle name="Normal 9 3 2 2 2 2 4" xfId="16149" xr:uid="{9C18D614-3BE3-4ED2-B560-BC5AE95B75E3}"/>
    <cellStyle name="Normal 9 3 2 2 2 3" xfId="8602" xr:uid="{BE65C509-C0C6-4A1F-A374-1EE3062AE055}"/>
    <cellStyle name="Normal 9 3 2 2 2 3 2" xfId="28958" xr:uid="{F5C6AB54-623F-423B-8FEB-05CC38DA7056}"/>
    <cellStyle name="Normal 9 3 2 2 2 3 3" xfId="18982" xr:uid="{58225118-F29B-45F9-AD0C-8AC1797B9542}"/>
    <cellStyle name="Normal 9 3 2 2 2 4" xfId="11435" xr:uid="{0754E3CA-D1D0-46A2-922E-A5798C8C4CDC}"/>
    <cellStyle name="Normal 9 3 2 2 2 4 2" xfId="21815" xr:uid="{8A7075DA-2E26-4DA4-AD72-161C96E19338}"/>
    <cellStyle name="Normal 9 3 2 2 2 5" xfId="22767" xr:uid="{473C9031-F318-43FC-8658-85A28AA83484}"/>
    <cellStyle name="Normal 9 3 2 2 2 6" xfId="14123" xr:uid="{36C99B2C-4255-4078-A427-390C0CBB97A7}"/>
    <cellStyle name="Normal 9 3 2 2 3" xfId="4388" xr:uid="{E27B2987-F417-471D-AC9A-5B85DC1F6FAF}"/>
    <cellStyle name="Normal 9 3 2 2 3 2" xfId="9159" xr:uid="{C9B63629-3B96-4B96-B02A-E368C9D52F0A}"/>
    <cellStyle name="Normal 9 3 2 2 3 2 2" xfId="29202" xr:uid="{C689CD34-05DE-485A-9208-CBE8032D66E4}"/>
    <cellStyle name="Normal 9 3 2 2 3 2 3" xfId="19539" xr:uid="{69A4B702-2460-4A63-A202-6E5DC53D42CC}"/>
    <cellStyle name="Normal 9 3 2 2 3 3" xfId="11992" xr:uid="{A64A7DEC-A52B-478E-A0CF-B335B93A1206}"/>
    <cellStyle name="Normal 9 3 2 2 3 3 2" xfId="22372" xr:uid="{BE7DD643-6BFB-4834-8244-F58057CE6FFB}"/>
    <cellStyle name="Normal 9 3 2 2 3 4" xfId="25576" xr:uid="{885E0AA7-5309-4C8F-8AFC-41E170CCFB76}"/>
    <cellStyle name="Normal 9 3 2 2 3 5" xfId="16706" xr:uid="{B11F47EB-650E-41F7-8C7F-DC0E51B318B7}"/>
    <cellStyle name="Normal 9 3 2 2 4" xfId="5529" xr:uid="{CEE07FD4-DFF8-429E-A5B3-76FBAA538174}"/>
    <cellStyle name="Normal 9 3 2 2 4 2" xfId="25910" xr:uid="{A8A7DD7F-D3B1-452D-9F03-130165BDB4E3}"/>
    <cellStyle name="Normal 9 3 2 2 4 3" xfId="14825" xr:uid="{96E8603D-D717-4175-B56A-2F95F56301C6}"/>
    <cellStyle name="Normal 9 3 2 2 5" xfId="7278" xr:uid="{6B92E09E-A16F-4BB5-B821-2619DD7E833B}"/>
    <cellStyle name="Normal 9 3 2 2 5 2" xfId="17658" xr:uid="{40A4B931-8544-4AA6-B9D8-6EC501CF4EFF}"/>
    <cellStyle name="Normal 9 3 2 2 6" xfId="10111" xr:uid="{EF10A58C-DD50-4A43-9814-8E6A895118D0}"/>
    <cellStyle name="Normal 9 3 2 2 6 2" xfId="20491" xr:uid="{4B3C97CB-024F-4C41-913F-4A34ED604898}"/>
    <cellStyle name="Normal 9 3 2 2 7" xfId="23430" xr:uid="{FEBA0127-C05C-429D-AF95-30B2175C1BAB}"/>
    <cellStyle name="Normal 9 3 2 2 8" xfId="13343" xr:uid="{35E799C1-7A84-46DF-95C6-B6E06589CD95}"/>
    <cellStyle name="Normal 9 3 2 3" xfId="3526" xr:uid="{00000000-0005-0000-0000-000072090000}"/>
    <cellStyle name="Normal 9 3 2 3 2" xfId="4620" xr:uid="{6FF08757-DE2A-4275-8283-E148E5712689}"/>
    <cellStyle name="Normal 9 3 2 3 2 2" xfId="9391" xr:uid="{6E7266DC-E246-460E-B844-E5ADFCFCE88E}"/>
    <cellStyle name="Normal 9 3 2 3 2 2 2" xfId="29357" xr:uid="{5546639A-11D4-45FA-8D46-304C4BA7C982}"/>
    <cellStyle name="Normal 9 3 2 3 2 2 3" xfId="19771" xr:uid="{83DCD948-8322-471E-96D6-2BE36C0E0B8B}"/>
    <cellStyle name="Normal 9 3 2 3 2 3" xfId="12224" xr:uid="{77152B59-0C8D-4D29-819F-1C430B6F5E84}"/>
    <cellStyle name="Normal 9 3 2 3 2 3 2" xfId="22604" xr:uid="{859336DA-A2E4-4CC5-94C0-330CB1E77B4A}"/>
    <cellStyle name="Normal 9 3 2 3 2 4" xfId="25152" xr:uid="{95F16352-F41C-487A-A8FE-E650FFA413CA}"/>
    <cellStyle name="Normal 9 3 2 3 2 5" xfId="16938" xr:uid="{FD0F13F0-0D44-4D21-AD6D-D0F8848807FB}"/>
    <cellStyle name="Normal 9 3 2 3 3" xfId="6577" xr:uid="{6FB8331A-94A3-4B8A-A948-FAF3E56A6F2D}"/>
    <cellStyle name="Normal 9 3 2 3 3 2" xfId="27114" xr:uid="{59108EC7-E465-4179-9BF7-F9579AE7F628}"/>
    <cellStyle name="Normal 9 3 2 3 3 3" xfId="16150" xr:uid="{B93DD648-8961-4474-98DC-0C4F16FFF4F4}"/>
    <cellStyle name="Normal 9 3 2 3 4" xfId="8603" xr:uid="{AFAEEE0F-E538-4F57-B2EA-299EB1BD6D4B}"/>
    <cellStyle name="Normal 9 3 2 3 4 2" xfId="18983" xr:uid="{033BDA48-367F-4178-97F8-450D1D9264C1}"/>
    <cellStyle name="Normal 9 3 2 3 5" xfId="11436" xr:uid="{5DE2EA4C-89F2-457B-B198-E2D1412814EB}"/>
    <cellStyle name="Normal 9 3 2 3 5 2" xfId="21816" xr:uid="{F4386B4F-BCED-4175-8B61-A3CB71AA11DC}"/>
    <cellStyle name="Normal 9 3 2 3 6" xfId="25318" xr:uid="{3B006FC9-8001-4A77-A9E7-4CB5D00079BA}"/>
    <cellStyle name="Normal 9 3 2 3 7" xfId="14124" xr:uid="{903689EE-9658-42CF-8D49-606DEBCAB0F4}"/>
    <cellStyle name="Normal 9 3 2 4" xfId="3524" xr:uid="{00000000-0005-0000-0000-000073090000}"/>
    <cellStyle name="Normal 9 3 2 4 2" xfId="6575" xr:uid="{5283ABC6-868A-4872-8CDA-0E032B3FEECC}"/>
    <cellStyle name="Normal 9 3 2 4 2 2" xfId="27313" xr:uid="{E759B78A-09C9-4956-A608-A54D9F15E544}"/>
    <cellStyle name="Normal 9 3 2 4 2 3" xfId="16148" xr:uid="{BAD269DF-945F-48A2-BC0C-885B2C589E9B}"/>
    <cellStyle name="Normal 9 3 2 4 3" xfId="8601" xr:uid="{A128BC4B-7B2D-4134-BAC5-8B8F05D5B6C9}"/>
    <cellStyle name="Normal 9 3 2 4 3 2" xfId="18981" xr:uid="{1B2054EF-017C-4DB4-8B36-266285B1A17F}"/>
    <cellStyle name="Normal 9 3 2 4 4" xfId="11434" xr:uid="{1392F5DF-4C3A-43B1-867F-D9F3C38BC9C7}"/>
    <cellStyle name="Normal 9 3 2 4 4 2" xfId="21814" xr:uid="{46AB251A-BBC9-4859-9035-7B6C9672AB9D}"/>
    <cellStyle name="Normal 9 3 2 4 5" xfId="24521" xr:uid="{3293725D-68A0-49DF-AB13-9B5C3649138B}"/>
    <cellStyle name="Normal 9 3 2 4 6" xfId="14122" xr:uid="{3C7EE531-5917-4876-A99E-9E763E08FA1E}"/>
    <cellStyle name="Normal 9 3 2 5" xfId="2527" xr:uid="{00000000-0005-0000-0000-000074090000}"/>
    <cellStyle name="Normal 9 3 2 5 2" xfId="5803" xr:uid="{BA1FC189-CC32-4908-A6F3-449251551132}"/>
    <cellStyle name="Normal 9 3 2 5 2 2" xfId="26280" xr:uid="{746CC66A-430C-40AA-B33E-C96387308F6A}"/>
    <cellStyle name="Normal 9 3 2 5 2 3" xfId="15198" xr:uid="{4FBAA3F0-9E8D-4249-BAF6-0A3B738BE1A0}"/>
    <cellStyle name="Normal 9 3 2 5 3" xfId="7651" xr:uid="{723FC09F-28D5-4033-B6C5-1ED5C325B9E9}"/>
    <cellStyle name="Normal 9 3 2 5 3 2" xfId="18031" xr:uid="{6EC2B81E-B5EB-49D3-B1B1-55455B5CEDED}"/>
    <cellStyle name="Normal 9 3 2 5 4" xfId="10484" xr:uid="{8F39D43A-086C-4288-82CB-BD83698E7AE9}"/>
    <cellStyle name="Normal 9 3 2 5 4 2" xfId="20864" xr:uid="{C0432212-6FE0-47AA-B2CE-E034E93B3709}"/>
    <cellStyle name="Normal 9 3 2 5 5" xfId="24003" xr:uid="{E0BC0D57-DAEB-4749-9ABE-7C74061882A6}"/>
    <cellStyle name="Normal 9 3 2 5 6" xfId="12914" xr:uid="{64F7EB20-D3DD-4F99-A29B-F99DA7E032F6}"/>
    <cellStyle name="Normal 9 3 2 6" xfId="2420" xr:uid="{00000000-0005-0000-0000-00006F090000}"/>
    <cellStyle name="Normal 9 3 2 6 2" xfId="7546" xr:uid="{18E3346C-DEEB-42CA-B8E8-FCF6F9B5D706}"/>
    <cellStyle name="Normal 9 3 2 6 2 2" xfId="17926" xr:uid="{7B14F1E8-5CB3-4D04-88DC-62867B25823F}"/>
    <cellStyle name="Normal 9 3 2 6 3" xfId="10379" xr:uid="{984BA9BD-FA5A-4052-8DEC-195A1F1B88F9}"/>
    <cellStyle name="Normal 9 3 2 6 3 2" xfId="20759" xr:uid="{11D5DB19-4C6B-4B78-8B41-7C409A0D3D62}"/>
    <cellStyle name="Normal 9 3 2 6 4" xfId="24071" xr:uid="{7366DBB6-5278-4923-BE64-761B236DD20F}"/>
    <cellStyle name="Normal 9 3 2 6 5" xfId="15093" xr:uid="{E7F115EA-2FDE-49DD-BF05-7ADE10036302}"/>
    <cellStyle name="Normal 9 3 2 7" xfId="4113" xr:uid="{9374BC6B-CD1E-475B-9BAB-2BFD3E7E9320}"/>
    <cellStyle name="Normal 9 3 2 7 2" xfId="8884" xr:uid="{A61FC122-8D78-4D4A-A33E-86158FD08CBC}"/>
    <cellStyle name="Normal 9 3 2 7 2 2" xfId="19264" xr:uid="{1095D0D4-4003-49DA-BD17-D1D71DD9D6E1}"/>
    <cellStyle name="Normal 9 3 2 7 3" xfId="11717" xr:uid="{B616AC3F-9AD3-40AF-B637-9B5A4397BAC2}"/>
    <cellStyle name="Normal 9 3 2 7 3 2" xfId="22097" xr:uid="{5405AB12-6C71-49A2-B6DB-AC19F94DA733}"/>
    <cellStyle name="Normal 9 3 2 7 4" xfId="16431" xr:uid="{AFD7D77D-6E71-4609-A560-60461BEFFA16}"/>
    <cellStyle name="Normal 9 3 2 8" xfId="5528" xr:uid="{0786BECE-6A31-42EE-9331-D7C14B15827F}"/>
    <cellStyle name="Normal 9 3 2 8 2" xfId="14824" xr:uid="{E8AC801E-8E0D-4CA7-87D8-B60EB549F231}"/>
    <cellStyle name="Normal 9 3 2 9" xfId="7277" xr:uid="{1517974F-697C-4760-A4F0-3C47F1C94A8B}"/>
    <cellStyle name="Normal 9 3 2 9 2" xfId="17657" xr:uid="{DE31666C-6B51-4798-B538-A1ABF840A24C}"/>
    <cellStyle name="Normal 9 3 3" xfId="1537" xr:uid="{00000000-0005-0000-0000-0000DA070000}"/>
    <cellStyle name="Normal 9 3 3 10" xfId="23615" xr:uid="{3BCD0679-C73A-4CA7-8DE7-B52FB445084D}"/>
    <cellStyle name="Normal 9 3 3 11" xfId="12811" xr:uid="{91C452CE-9E4D-4EF8-A993-3020E53F17F0}"/>
    <cellStyle name="Normal 9 3 3 2" xfId="2856" xr:uid="{00000000-0005-0000-0000-000076090000}"/>
    <cellStyle name="Normal 9 3 3 2 2" xfId="3528" xr:uid="{00000000-0005-0000-0000-000077090000}"/>
    <cellStyle name="Normal 9 3 3 2 2 2" xfId="6579" xr:uid="{6A7723EB-2EE4-437A-8B50-4F26B4D25813}"/>
    <cellStyle name="Normal 9 3 3 2 2 2 2" xfId="28288" xr:uid="{C4EC20E2-D990-42AC-B93B-D209FF6FEB0F}"/>
    <cellStyle name="Normal 9 3 3 2 2 2 3" xfId="16152" xr:uid="{401485D3-4685-42AC-835E-069DAD9B283F}"/>
    <cellStyle name="Normal 9 3 3 2 2 3" xfId="8605" xr:uid="{0C64DCB0-EE00-4330-BBAE-C4CE09C45F48}"/>
    <cellStyle name="Normal 9 3 3 2 2 3 2" xfId="18985" xr:uid="{A28F260C-89A8-4BBE-8768-F7AE6E940DD9}"/>
    <cellStyle name="Normal 9 3 3 2 2 4" xfId="11438" xr:uid="{97552286-2148-433B-9FBC-0665C2AECA65}"/>
    <cellStyle name="Normal 9 3 3 2 2 4 2" xfId="21818" xr:uid="{B2C393DF-8126-4368-8AF7-6BAB65457DA5}"/>
    <cellStyle name="Normal 9 3 3 2 2 5" xfId="24588" xr:uid="{5D40A031-63C9-4338-852D-AF4630FDA4FF}"/>
    <cellStyle name="Normal 9 3 3 2 2 6" xfId="14126" xr:uid="{07C518C0-D482-4303-96F0-A414A911B97B}"/>
    <cellStyle name="Normal 9 3 3 2 3" xfId="4389" xr:uid="{7079911C-0C35-4207-B5B1-461F08CE444F}"/>
    <cellStyle name="Normal 9 3 3 2 3 2" xfId="9160" xr:uid="{8C61F030-3F54-425F-A2A5-C40BE4F638EE}"/>
    <cellStyle name="Normal 9 3 3 2 3 2 2" xfId="29203" xr:uid="{DCFE6330-5348-45C4-B582-53E0DB2D0B19}"/>
    <cellStyle name="Normal 9 3 3 2 3 2 3" xfId="19540" xr:uid="{FE6B35BA-54CE-4622-8426-109FA0FA5207}"/>
    <cellStyle name="Normal 9 3 3 2 3 3" xfId="11993" xr:uid="{ED1873BC-6981-4881-89FB-BD30409C6329}"/>
    <cellStyle name="Normal 9 3 3 2 3 3 2" xfId="22373" xr:uid="{162DB640-D77F-4109-AF1E-262506AA9E85}"/>
    <cellStyle name="Normal 9 3 3 2 3 4" xfId="25060" xr:uid="{66680072-9919-429B-ACF2-AF257A99BC67}"/>
    <cellStyle name="Normal 9 3 3 2 3 5" xfId="16707" xr:uid="{C9C36FF6-9680-46A2-AA4D-72745ECFA321}"/>
    <cellStyle name="Normal 9 3 3 2 4" xfId="6068" xr:uid="{C7D4C911-8DBF-4141-A340-0094E99D177D}"/>
    <cellStyle name="Normal 9 3 3 2 4 2" xfId="27295" xr:uid="{072A35AE-ABC6-4E9A-9C1B-874A8ADCBB4C}"/>
    <cellStyle name="Normal 9 3 3 2 4 3" xfId="15524" xr:uid="{37A679C5-8311-4444-AD4B-839E1F2D428B}"/>
    <cellStyle name="Normal 9 3 3 2 5" xfId="7977" xr:uid="{E4E488D4-1900-442E-AFBB-C17D9C705538}"/>
    <cellStyle name="Normal 9 3 3 2 5 2" xfId="18357" xr:uid="{D806CCE6-CF6D-4315-A9BB-79F329C2469C}"/>
    <cellStyle name="Normal 9 3 3 2 6" xfId="10810" xr:uid="{631596A9-0A5E-4D26-BCE7-24E9DA7E79A5}"/>
    <cellStyle name="Normal 9 3 3 2 6 2" xfId="21190" xr:uid="{F54E663C-D6B0-4EF9-AA89-265B5A63BF3B}"/>
    <cellStyle name="Normal 9 3 3 2 7" xfId="23445" xr:uid="{E60959EF-B8BB-45A7-95F4-1FB49FFDAA73}"/>
    <cellStyle name="Normal 9 3 3 2 8" xfId="13344" xr:uid="{39DA5A5E-22FB-4B11-ACBA-4E41FDC0A999}"/>
    <cellStyle name="Normal 9 3 3 3" xfId="3529" xr:uid="{00000000-0005-0000-0000-000078090000}"/>
    <cellStyle name="Normal 9 3 3 3 2" xfId="4621" xr:uid="{A374713D-A901-4599-B10D-CC13D0931DCA}"/>
    <cellStyle name="Normal 9 3 3 3 2 2" xfId="9392" xr:uid="{E8D76548-7D73-46DB-A5A0-6DC7BA80E6E2}"/>
    <cellStyle name="Normal 9 3 3 3 2 2 2" xfId="29358" xr:uid="{F0A4D047-D002-44BB-82E4-05B84B3C58C8}"/>
    <cellStyle name="Normal 9 3 3 3 2 2 3" xfId="19772" xr:uid="{BC25623B-F10B-4611-B5CF-A3E12B2FBA57}"/>
    <cellStyle name="Normal 9 3 3 3 2 3" xfId="12225" xr:uid="{21171A98-E1A8-42D9-8F95-452F268B3DE5}"/>
    <cellStyle name="Normal 9 3 3 3 2 3 2" xfId="22605" xr:uid="{761E940A-93EF-4AEE-83CB-2887B5D13FC0}"/>
    <cellStyle name="Normal 9 3 3 3 2 4" xfId="25730" xr:uid="{B3DB446E-A3A6-46D2-93D1-79729B4EBD9F}"/>
    <cellStyle name="Normal 9 3 3 3 2 5" xfId="16939" xr:uid="{3BAA9BC5-FBD5-4756-B541-8C68EC70EE18}"/>
    <cellStyle name="Normal 9 3 3 3 3" xfId="6580" xr:uid="{3E7C5B49-26A9-48A0-B1EB-16F952ADCD21}"/>
    <cellStyle name="Normal 9 3 3 3 3 2" xfId="25829" xr:uid="{E0F86C41-413C-4405-922C-2D186646B34A}"/>
    <cellStyle name="Normal 9 3 3 3 3 3" xfId="16153" xr:uid="{2EDC2F1D-8FA1-4642-A8EE-6DAC4CCBF49E}"/>
    <cellStyle name="Normal 9 3 3 3 4" xfId="8606" xr:uid="{F937617A-9866-491A-B80D-DB7D52A01824}"/>
    <cellStyle name="Normal 9 3 3 3 4 2" xfId="18986" xr:uid="{B8F9D273-24C4-42BD-8DBA-C9018E0BEE6C}"/>
    <cellStyle name="Normal 9 3 3 3 5" xfId="11439" xr:uid="{9CA05CAF-3CD2-48F9-B804-794FAF97446E}"/>
    <cellStyle name="Normal 9 3 3 3 5 2" xfId="21819" xr:uid="{2E2C7C76-5401-45E5-A16C-D2728241448A}"/>
    <cellStyle name="Normal 9 3 3 3 6" xfId="23584" xr:uid="{BB0FC48A-7D4A-4E9B-8CE6-1551AE6EB1FC}"/>
    <cellStyle name="Normal 9 3 3 3 7" xfId="14127" xr:uid="{4B0D0024-DEEB-48B1-B208-10492BB7113C}"/>
    <cellStyle name="Normal 9 3 3 4" xfId="3527" xr:uid="{00000000-0005-0000-0000-000079090000}"/>
    <cellStyle name="Normal 9 3 3 4 2" xfId="6578" xr:uid="{B99FA865-11BE-4BF6-BBC8-756C3A205319}"/>
    <cellStyle name="Normal 9 3 3 4 2 2" xfId="28343" xr:uid="{255980EA-8183-4AB3-B002-61989B34E296}"/>
    <cellStyle name="Normal 9 3 3 4 2 3" xfId="16151" xr:uid="{825A0061-CBCC-474E-B12E-DA3C9AB8FBF2}"/>
    <cellStyle name="Normal 9 3 3 4 3" xfId="8604" xr:uid="{EDDD3162-4000-4AE7-973B-6E814B25B586}"/>
    <cellStyle name="Normal 9 3 3 4 3 2" xfId="18984" xr:uid="{C81C4BA2-C32B-4BDD-9579-A162C733A1ED}"/>
    <cellStyle name="Normal 9 3 3 4 4" xfId="11437" xr:uid="{59CDEEBF-B28F-4680-AA15-E4B8A46F1528}"/>
    <cellStyle name="Normal 9 3 3 4 4 2" xfId="21817" xr:uid="{5D778F1D-331E-4609-B2CB-01422938D893}"/>
    <cellStyle name="Normal 9 3 3 4 5" xfId="25560" xr:uid="{C4D7C70A-92D1-4DEE-85EB-A1D347E35E09}"/>
    <cellStyle name="Normal 9 3 3 4 6" xfId="14125" xr:uid="{D0A22D98-2F19-4B82-AAF8-8359C1431143}"/>
    <cellStyle name="Normal 9 3 3 5" xfId="2630" xr:uid="{00000000-0005-0000-0000-00007A090000}"/>
    <cellStyle name="Normal 9 3 3 5 2" xfId="5891" xr:uid="{88BF2432-3F36-40FA-B829-CF5311DE77F1}"/>
    <cellStyle name="Normal 9 3 3 5 2 2" xfId="26855" xr:uid="{65B3474F-6278-4006-986D-74975B630A93}"/>
    <cellStyle name="Normal 9 3 3 5 2 3" xfId="15301" xr:uid="{0A366597-C1E7-4064-87CC-260111B3960F}"/>
    <cellStyle name="Normal 9 3 3 5 3" xfId="7754" xr:uid="{22F62663-0F23-4A14-91C2-BFBBD697CB34}"/>
    <cellStyle name="Normal 9 3 3 5 3 2" xfId="18134" xr:uid="{455D1F9B-F69D-4F20-9E78-421711729582}"/>
    <cellStyle name="Normal 9 3 3 5 4" xfId="10587" xr:uid="{BFC508BD-8161-43A4-8CD8-B80A7CEA27E2}"/>
    <cellStyle name="Normal 9 3 3 5 4 2" xfId="20967" xr:uid="{11BD6D2A-ED19-4EB5-B3C4-F1E1A93EEDDE}"/>
    <cellStyle name="Normal 9 3 3 5 5" xfId="23963" xr:uid="{66C40D62-EBD9-453C-A9DF-FB0F8B1F16A3}"/>
    <cellStyle name="Normal 9 3 3 5 6" xfId="13017" xr:uid="{C00C63F8-2BB6-4530-9D62-B489A284E5D0}"/>
    <cellStyle name="Normal 9 3 3 6" xfId="4235" xr:uid="{6130F00F-D701-47E5-9461-A7C38D95DFA6}"/>
    <cellStyle name="Normal 9 3 3 6 2" xfId="9006" xr:uid="{326D6A19-844C-489C-A912-5995F1D3F882}"/>
    <cellStyle name="Normal 9 3 3 6 2 2" xfId="19386" xr:uid="{0FB3103F-2348-46D2-B545-2D7F78A74AF5}"/>
    <cellStyle name="Normal 9 3 3 6 3" xfId="11839" xr:uid="{D0C765B0-48B7-42CB-A26F-BABDE2B59E11}"/>
    <cellStyle name="Normal 9 3 3 6 3 2" xfId="22219" xr:uid="{A64476FE-4E13-49DE-8F6E-7D4162D156D4}"/>
    <cellStyle name="Normal 9 3 3 6 4" xfId="23585" xr:uid="{B7A254AC-A05C-4494-B184-D878765317A4}"/>
    <cellStyle name="Normal 9 3 3 6 5" xfId="16553" xr:uid="{038AEEBE-F885-47B6-A792-E217C67B6AEA}"/>
    <cellStyle name="Normal 9 3 3 7" xfId="5530" xr:uid="{5B1B14C9-728F-47BA-BD19-6F296FF658F2}"/>
    <cellStyle name="Normal 9 3 3 7 2" xfId="14826" xr:uid="{0A3CCF14-7F2C-41A5-AB8F-21D6E5C1D48B}"/>
    <cellStyle name="Normal 9 3 3 8" xfId="7279" xr:uid="{A1DF4FDA-E667-42CF-991A-0A657BDCEB46}"/>
    <cellStyle name="Normal 9 3 3 8 2" xfId="17659" xr:uid="{75F396C0-A791-40C5-A302-1571062B9FC2}"/>
    <cellStyle name="Normal 9 3 3 9" xfId="10112" xr:uid="{364D286D-7AB8-4007-B051-3D51C398A02C}"/>
    <cellStyle name="Normal 9 3 3 9 2" xfId="20492" xr:uid="{66761F25-9FCD-4048-B0B9-B2827AD20A95}"/>
    <cellStyle name="Normal 9 3 4" xfId="1538" xr:uid="{00000000-0005-0000-0000-0000DB070000}"/>
    <cellStyle name="Normal 9 3 4 2" xfId="3530" xr:uid="{00000000-0005-0000-0000-00007C090000}"/>
    <cellStyle name="Normal 9 3 4 2 2" xfId="6581" xr:uid="{6618A356-247C-4E38-9B22-E35761120F33}"/>
    <cellStyle name="Normal 9 3 4 2 2 2" xfId="27409" xr:uid="{78283C58-4337-4F5E-907A-0C476131C0BF}"/>
    <cellStyle name="Normal 9 3 4 2 2 3" xfId="16154" xr:uid="{2736BC23-EBD6-494B-BC06-DC7599348600}"/>
    <cellStyle name="Normal 9 3 4 2 3" xfId="8607" xr:uid="{70E87402-024E-4EC9-A648-4CFA0ED01C13}"/>
    <cellStyle name="Normal 9 3 4 2 3 2" xfId="18987" xr:uid="{507C455B-7F40-4F63-81C1-077921D7A82C}"/>
    <cellStyle name="Normal 9 3 4 2 4" xfId="11440" xr:uid="{63D1F73F-52EC-4844-8785-319593B8E85F}"/>
    <cellStyle name="Normal 9 3 4 2 4 2" xfId="21820" xr:uid="{46D59E82-2D72-480A-A5AD-36E85DD9249E}"/>
    <cellStyle name="Normal 9 3 4 2 5" xfId="25190" xr:uid="{C6729B1C-FC30-45DA-A21B-A0D61000CEB8}"/>
    <cellStyle name="Normal 9 3 4 2 6" xfId="14128" xr:uid="{C2699CD7-6B3E-4A9F-8538-CB1683DF136C}"/>
    <cellStyle name="Normal 9 3 4 3" xfId="4387" xr:uid="{E6133B2D-CC91-48B6-BB07-FC4ACA204A72}"/>
    <cellStyle name="Normal 9 3 4 3 2" xfId="9158" xr:uid="{DE2B3788-700E-4C20-94EF-E7D0047DE05E}"/>
    <cellStyle name="Normal 9 3 4 3 2 2" xfId="29201" xr:uid="{2EA7EC9F-15F6-4560-AE9E-92AC68F3E8C4}"/>
    <cellStyle name="Normal 9 3 4 3 2 3" xfId="19538" xr:uid="{6EF1E229-03CC-40CE-BC98-C572DE27BE5E}"/>
    <cellStyle name="Normal 9 3 4 3 3" xfId="11991" xr:uid="{6D9DF767-2519-46C5-A8B7-009C6DDC4BEE}"/>
    <cellStyle name="Normal 9 3 4 3 3 2" xfId="22371" xr:uid="{A793C49A-AB2D-4151-9A2F-5E8F4F2622A3}"/>
    <cellStyle name="Normal 9 3 4 3 4" xfId="24329" xr:uid="{05EE09B5-D67A-468D-BD24-8274E3F53B07}"/>
    <cellStyle name="Normal 9 3 4 3 5" xfId="16705" xr:uid="{C7A8FF0B-26B8-49E9-906D-A257E258E1AE}"/>
    <cellStyle name="Normal 9 3 4 4" xfId="5531" xr:uid="{0541E45C-8FA8-4DDC-AE4A-41D7FFE6877C}"/>
    <cellStyle name="Normal 9 3 4 4 2" xfId="27430" xr:uid="{84F37593-CBFE-4E8E-B4F1-411DCAD0099F}"/>
    <cellStyle name="Normal 9 3 4 4 3" xfId="14827" xr:uid="{987CC3D6-F372-40DF-A5F3-F1E86B3E8B00}"/>
    <cellStyle name="Normal 9 3 4 5" xfId="7280" xr:uid="{32543468-66E4-471F-AE4B-E7E193DBEB6F}"/>
    <cellStyle name="Normal 9 3 4 5 2" xfId="17660" xr:uid="{A022FE02-CBFE-458D-9750-6AC33CDBDB46}"/>
    <cellStyle name="Normal 9 3 4 6" xfId="10113" xr:uid="{AF1CF284-68BC-4F89-BE24-6E00240B38C1}"/>
    <cellStyle name="Normal 9 3 4 6 2" xfId="20493" xr:uid="{A0814FDF-3321-4CD0-9762-8390657455AC}"/>
    <cellStyle name="Normal 9 3 4 7" xfId="25419" xr:uid="{53DD34F4-6E1E-4BAD-A36D-8B7DB8B0E752}"/>
    <cellStyle name="Normal 9 3 4 8" xfId="13342" xr:uid="{54E7A648-BD0A-4B30-993A-CDA43B2594E3}"/>
    <cellStyle name="Normal 9 3 5" xfId="3531" xr:uid="{00000000-0005-0000-0000-00007D090000}"/>
    <cellStyle name="Normal 9 3 5 2" xfId="4622" xr:uid="{77812157-224D-45F5-93B2-E96BD36A1BA0}"/>
    <cellStyle name="Normal 9 3 5 2 2" xfId="9393" xr:uid="{10B53018-6FBC-432D-8766-9B422C21813C}"/>
    <cellStyle name="Normal 9 3 5 2 2 2" xfId="29359" xr:uid="{F055EF98-3209-46D1-AE84-48E8181D908B}"/>
    <cellStyle name="Normal 9 3 5 2 2 3" xfId="19773" xr:uid="{8A20CDC1-FB1F-4637-BACB-B97C86074575}"/>
    <cellStyle name="Normal 9 3 5 2 3" xfId="12226" xr:uid="{C2ED2A5B-91C3-4DAF-9974-55BB288E53A6}"/>
    <cellStyle name="Normal 9 3 5 2 3 2" xfId="22606" xr:uid="{4C031065-FB13-4C84-AD3A-1B27143EB162}"/>
    <cellStyle name="Normal 9 3 5 2 4" xfId="24338" xr:uid="{12F339D8-5AD8-487E-B250-98D8D91C16C9}"/>
    <cellStyle name="Normal 9 3 5 2 5" xfId="16940" xr:uid="{3A761E34-DAF9-4CED-83FC-4540602E74DE}"/>
    <cellStyle name="Normal 9 3 5 3" xfId="6582" xr:uid="{DECD6082-9101-4607-A2E7-14D2E794CBA9}"/>
    <cellStyle name="Normal 9 3 5 3 2" xfId="26281" xr:uid="{2993EB5D-11BC-49F0-8510-C414E8F6ECE9}"/>
    <cellStyle name="Normal 9 3 5 3 3" xfId="16155" xr:uid="{C2337744-4461-4ED3-B6AA-FC0C1A4E1915}"/>
    <cellStyle name="Normal 9 3 5 4" xfId="8608" xr:uid="{62BBD5CF-7534-4D9A-9840-8F76C126DB91}"/>
    <cellStyle name="Normal 9 3 5 4 2" xfId="18988" xr:uid="{02DB4911-7863-4885-9B08-853F465CA199}"/>
    <cellStyle name="Normal 9 3 5 5" xfId="11441" xr:uid="{428BA9B7-F100-4B4E-B08E-96470F79D5BA}"/>
    <cellStyle name="Normal 9 3 5 5 2" xfId="21821" xr:uid="{57264222-481F-4F5C-AB3D-0E06FAD98777}"/>
    <cellStyle name="Normal 9 3 5 6" xfId="24372" xr:uid="{6D4ADB58-0721-42B1-99CD-86F58DAD93B1}"/>
    <cellStyle name="Normal 9 3 5 7" xfId="14129" xr:uid="{C8F30E62-F610-4007-A2DA-B3480F141DB2}"/>
    <cellStyle name="Normal 9 3 6" xfId="3008" xr:uid="{00000000-0005-0000-0000-00007E090000}"/>
    <cellStyle name="Normal 9 3 6 2" xfId="6156" xr:uid="{9C45F147-66EA-4E13-94CB-38655C13975F}"/>
    <cellStyle name="Normal 9 3 6 2 2" xfId="28125" xr:uid="{23CFD813-EE69-42B4-886F-DFABA93A796B}"/>
    <cellStyle name="Normal 9 3 6 2 3" xfId="15634" xr:uid="{FF4C76BB-6578-4299-BB68-6B46DD022FD6}"/>
    <cellStyle name="Normal 9 3 6 3" xfId="8087" xr:uid="{E4AAC665-37B2-497C-80B5-C23BC286C7CD}"/>
    <cellStyle name="Normal 9 3 6 3 2" xfId="18467" xr:uid="{94C97AE5-BB0B-4EC7-A03E-4D8D2DF6FC05}"/>
    <cellStyle name="Normal 9 3 6 4" xfId="10920" xr:uid="{1037EB35-D0C9-42D9-B72A-2F803B1A017A}"/>
    <cellStyle name="Normal 9 3 6 4 2" xfId="21300" xr:uid="{3CFE98F6-067C-4A66-91A1-728AA89A1B71}"/>
    <cellStyle name="Normal 9 3 6 5" xfId="23698" xr:uid="{7FB9F765-203E-4736-826D-44E4730F78DD}"/>
    <cellStyle name="Normal 9 3 6 6" xfId="13509" xr:uid="{B57CFD8E-4187-4A8C-B2CF-DF71A32E6823}"/>
    <cellStyle name="Normal 9 3 7" xfId="2467" xr:uid="{00000000-0005-0000-0000-00007F090000}"/>
    <cellStyle name="Normal 9 3 7 2" xfId="5757" xr:uid="{569E96DD-23FD-481A-908C-50469D669620}"/>
    <cellStyle name="Normal 9 3 7 2 2" xfId="28182" xr:uid="{52F279E6-152A-44BE-B450-9847EC2309EC}"/>
    <cellStyle name="Normal 9 3 7 2 3" xfId="15138" xr:uid="{E3699AD2-E742-48D2-8485-D72C90EBFEAB}"/>
    <cellStyle name="Normal 9 3 7 3" xfId="7591" xr:uid="{939704D8-5B53-4363-B96A-1DA334751AAB}"/>
    <cellStyle name="Normal 9 3 7 3 2" xfId="17971" xr:uid="{FC42FABC-9E0F-410E-BA3D-0DA334F1C74D}"/>
    <cellStyle name="Normal 9 3 7 4" xfId="10424" xr:uid="{6C3B0F93-4814-4F9B-8837-F31D6CE056B3}"/>
    <cellStyle name="Normal 9 3 7 4 2" xfId="20804" xr:uid="{F493829E-B27F-44E4-BDBF-D66BC7A523DB}"/>
    <cellStyle name="Normal 9 3 7 5" xfId="23328" xr:uid="{B5630A65-5BA8-46C9-A5DF-849BB1290C7C}"/>
    <cellStyle name="Normal 9 3 7 6" xfId="12854" xr:uid="{F1ACAA21-BC64-430B-ACC4-4D0028349B68}"/>
    <cellStyle name="Normal 9 3 8" xfId="2221" xr:uid="{00000000-0005-0000-0000-00006E090000}"/>
    <cellStyle name="Normal 9 3 8 2" xfId="7347" xr:uid="{4776B0CF-F1CC-4D89-9B9B-C508F402A5C3}"/>
    <cellStyle name="Normal 9 3 8 2 2" xfId="17727" xr:uid="{7FD9AC9E-A715-4E52-8EB3-5C2C40F4751E}"/>
    <cellStyle name="Normal 9 3 8 3" xfId="10180" xr:uid="{4CC6BF7A-1BE1-47BE-8AAF-62DEB16BCB7A}"/>
    <cellStyle name="Normal 9 3 8 3 2" xfId="20560" xr:uid="{080DD240-E808-4722-983E-3AB8D009BDD6}"/>
    <cellStyle name="Normal 9 3 8 4" xfId="23891" xr:uid="{171F2FA1-5D4C-406B-833D-DFB00D65D768}"/>
    <cellStyle name="Normal 9 3 8 5" xfId="14894" xr:uid="{7356630E-D98B-4216-B074-DEC366CBA58A}"/>
    <cellStyle name="Normal 9 3 9" xfId="4094" xr:uid="{076910DF-66FE-4541-83E0-1A0956D1291F}"/>
    <cellStyle name="Normal 9 3 9 2" xfId="8869" xr:uid="{C2ACD1ED-B023-42D5-AF41-0C96372140AE}"/>
    <cellStyle name="Normal 9 3 9 2 2" xfId="19249" xr:uid="{13DEB002-6083-4612-9E49-28F9B7EB2AE0}"/>
    <cellStyle name="Normal 9 3 9 3" xfId="11702" xr:uid="{8F58AB11-B0E1-4BB2-87AA-B4E2343A2256}"/>
    <cellStyle name="Normal 9 3 9 3 2" xfId="22082" xr:uid="{CB52BA86-C3D5-4CA1-8F40-0F09AB796200}"/>
    <cellStyle name="Normal 9 3 9 4" xfId="16416" xr:uid="{F437114A-E6D1-4130-B857-2CE3D3FDCB68}"/>
    <cellStyle name="Normal 9 4" xfId="1539" xr:uid="{00000000-0005-0000-0000-0000DC070000}"/>
    <cellStyle name="Normal 9 4 2" xfId="2857" xr:uid="{00000000-0005-0000-0000-000081090000}"/>
    <cellStyle name="Normal 9 4 2 2" xfId="3533" xr:uid="{00000000-0005-0000-0000-000082090000}"/>
    <cellStyle name="Normal 9 4 2 2 2" xfId="6584" xr:uid="{E29B9B1D-1AD6-42A2-86E7-830394F8818E}"/>
    <cellStyle name="Normal 9 4 2 2 2 2" xfId="28549" xr:uid="{7E8091FA-6537-4814-BB50-815C53B35F3E}"/>
    <cellStyle name="Normal 9 4 2 2 2 3" xfId="16157" xr:uid="{68EAE550-2833-4B1B-9561-27A74019172E}"/>
    <cellStyle name="Normal 9 4 2 2 3" xfId="8610" xr:uid="{D4D5D2DB-A568-4677-8500-323E9E76F7E7}"/>
    <cellStyle name="Normal 9 4 2 2 3 2" xfId="18990" xr:uid="{CF544657-DB90-4EC1-A633-658F6188756B}"/>
    <cellStyle name="Normal 9 4 2 2 4" xfId="11443" xr:uid="{E90DFABB-EB7F-4463-95A3-5082A18775C7}"/>
    <cellStyle name="Normal 9 4 2 2 4 2" xfId="21823" xr:uid="{E3F0DDC7-7141-40CF-A664-EE78E4B143C8}"/>
    <cellStyle name="Normal 9 4 2 2 5" xfId="25182" xr:uid="{90A3BB10-2CBE-468F-80E1-6D316882A40B}"/>
    <cellStyle name="Normal 9 4 2 2 6" xfId="14131" xr:uid="{DEA28F99-AEAA-4092-8E98-5C414B0A7DD3}"/>
    <cellStyle name="Normal 9 4 2 3" xfId="4390" xr:uid="{07075F1E-01E6-4D0C-B391-9162DCDDF969}"/>
    <cellStyle name="Normal 9 4 2 3 2" xfId="9161" xr:uid="{61C44C21-F9C7-4592-8DE1-28ACF0AD7970}"/>
    <cellStyle name="Normal 9 4 2 3 2 2" xfId="29204" xr:uid="{20157DB5-E4FD-460F-8D9C-3C66C356EBAB}"/>
    <cellStyle name="Normal 9 4 2 3 2 3" xfId="19541" xr:uid="{BEDB3A65-284C-4FCC-8DD7-711F7D69AAC3}"/>
    <cellStyle name="Normal 9 4 2 3 3" xfId="11994" xr:uid="{49FBB677-3959-4801-9455-58A2D2992D3E}"/>
    <cellStyle name="Normal 9 4 2 3 3 2" xfId="22374" xr:uid="{A4F36E1C-51CA-4E51-9FCD-B388BDBDFEEA}"/>
    <cellStyle name="Normal 9 4 2 3 4" xfId="23396" xr:uid="{EE8C1EAD-7862-4C19-A73C-98F1DE6D3216}"/>
    <cellStyle name="Normal 9 4 2 3 5" xfId="16708" xr:uid="{1BEFCD68-25D3-4729-A79F-22F731E8623F}"/>
    <cellStyle name="Normal 9 4 2 4" xfId="6069" xr:uid="{23A6C24C-7435-4415-BDC0-9CACA59FFAD6}"/>
    <cellStyle name="Normal 9 4 2 4 2" xfId="26201" xr:uid="{9A77DDE7-0937-4318-94E7-91B7D3CD1DF3}"/>
    <cellStyle name="Normal 9 4 2 4 3" xfId="15525" xr:uid="{B7B84202-B49A-4A59-B8E8-820B2C6013AC}"/>
    <cellStyle name="Normal 9 4 2 5" xfId="7978" xr:uid="{6CABEF68-FF64-4814-9C4F-D93616B5818F}"/>
    <cellStyle name="Normal 9 4 2 5 2" xfId="18358" xr:uid="{EEAC1F81-E8DE-4CD8-A142-1E5B0FCF912B}"/>
    <cellStyle name="Normal 9 4 2 6" xfId="10811" xr:uid="{66E2AE31-DC49-401E-862E-EF55F2D57FD5}"/>
    <cellStyle name="Normal 9 4 2 6 2" xfId="21191" xr:uid="{ACB740FB-80D5-43B8-AA7E-81335ACBBFB8}"/>
    <cellStyle name="Normal 9 4 2 7" xfId="25328" xr:uid="{80166A66-FA97-4A93-B534-A81FBC2CBC28}"/>
    <cellStyle name="Normal 9 4 2 8" xfId="13345" xr:uid="{DEC932F2-654D-480C-9DED-25B8C8C5EDC1}"/>
    <cellStyle name="Normal 9 4 3" xfId="3534" xr:uid="{00000000-0005-0000-0000-000083090000}"/>
    <cellStyle name="Normal 9 4 3 2" xfId="4623" xr:uid="{0F182935-658F-4F03-8638-E4AE160D2422}"/>
    <cellStyle name="Normal 9 4 3 2 2" xfId="9394" xr:uid="{A23C8947-DC44-4783-901A-1B726957A919}"/>
    <cellStyle name="Normal 9 4 3 2 2 2" xfId="29360" xr:uid="{72AF473C-70E8-41E2-B7C2-BF736021ABF5}"/>
    <cellStyle name="Normal 9 4 3 2 2 3" xfId="19774" xr:uid="{7AE12526-BB9F-43B4-817E-E725FEA740FB}"/>
    <cellStyle name="Normal 9 4 3 2 3" xfId="12227" xr:uid="{F9831BBB-A824-4598-9C55-0495E94FAF97}"/>
    <cellStyle name="Normal 9 4 3 2 3 2" xfId="22607" xr:uid="{C9B6B6FA-8C30-4523-A241-ADB70A96337F}"/>
    <cellStyle name="Normal 9 4 3 2 4" xfId="26258" xr:uid="{D7C51A85-EB7B-4A9C-AC0A-4D85AC1FC5DC}"/>
    <cellStyle name="Normal 9 4 3 2 5" xfId="16941" xr:uid="{62A1CEC6-12B5-4A67-98AB-A960BF8D525A}"/>
    <cellStyle name="Normal 9 4 3 3" xfId="6585" xr:uid="{709A4854-25AE-4DE8-92A4-7CDF8CA896BA}"/>
    <cellStyle name="Normal 9 4 3 3 2" xfId="28749" xr:uid="{DEAB3929-7210-4AAD-AB6C-72A5C3E8B772}"/>
    <cellStyle name="Normal 9 4 3 3 3" xfId="16158" xr:uid="{41D23587-A1CD-42E3-8D10-541F28A4120E}"/>
    <cellStyle name="Normal 9 4 3 4" xfId="8611" xr:uid="{EF433E80-920F-475E-9879-EBBBA3AFB382}"/>
    <cellStyle name="Normal 9 4 3 4 2" xfId="18991" xr:uid="{8DA7551E-BC45-4076-88A8-EADD931B634A}"/>
    <cellStyle name="Normal 9 4 3 5" xfId="11444" xr:uid="{3C7C2363-AF15-4A02-B5AC-FCE10678717B}"/>
    <cellStyle name="Normal 9 4 3 5 2" xfId="21824" xr:uid="{D563CF46-009F-498D-AD28-F52900BD44D6}"/>
    <cellStyle name="Normal 9 4 3 6" xfId="24827" xr:uid="{55EB0F15-01F9-49BA-99A2-5F2C73CA7093}"/>
    <cellStyle name="Normal 9 4 3 7" xfId="14132" xr:uid="{FCB1673D-2BA0-4D6E-A953-52829FDA7918}"/>
    <cellStyle name="Normal 9 4 4" xfId="3532" xr:uid="{00000000-0005-0000-0000-000084090000}"/>
    <cellStyle name="Normal 9 4 4 2" xfId="6583" xr:uid="{BD004F5F-C7C6-40CC-A6AE-7410E5D1A824}"/>
    <cellStyle name="Normal 9 4 4 2 2" xfId="26564" xr:uid="{445DCF4F-D88D-420F-AE39-77F1659F1003}"/>
    <cellStyle name="Normal 9 4 4 2 3" xfId="16156" xr:uid="{F00361A1-2E19-4EE4-B64E-6C311B0B4E5D}"/>
    <cellStyle name="Normal 9 4 4 3" xfId="8609" xr:uid="{EEB1AF0B-4B36-47EE-ACA1-CA21E2921727}"/>
    <cellStyle name="Normal 9 4 4 3 2" xfId="18989" xr:uid="{CF05D4AB-D75A-434F-B8CB-23591E79271E}"/>
    <cellStyle name="Normal 9 4 4 4" xfId="11442" xr:uid="{17DE6266-DB80-4203-9B2E-3E7A583B49CC}"/>
    <cellStyle name="Normal 9 4 4 4 2" xfId="21822" xr:uid="{17782EB0-D8ED-4B60-A071-E6371DA60D49}"/>
    <cellStyle name="Normal 9 4 4 5" xfId="23696" xr:uid="{977B99C4-6963-49D3-88DE-5E769C99F825}"/>
    <cellStyle name="Normal 9 4 4 6" xfId="14130" xr:uid="{9575704D-7B07-42B9-97F4-5DC8C68AC4C3}"/>
    <cellStyle name="Normal 9 4 5" xfId="2570" xr:uid="{00000000-0005-0000-0000-000080090000}"/>
    <cellStyle name="Normal 9 4 5 2" xfId="7694" xr:uid="{D3AB3A06-0A8D-4FE5-8592-ACFC5D61747F}"/>
    <cellStyle name="Normal 9 4 5 2 2" xfId="26222" xr:uid="{3DFDD03D-6021-4EFC-9A07-AF272C31E3D5}"/>
    <cellStyle name="Normal 9 4 5 2 3" xfId="18074" xr:uid="{8424DDCB-D3D6-4610-84D0-4AB218E6028A}"/>
    <cellStyle name="Normal 9 4 5 3" xfId="10527" xr:uid="{59D689A0-63B1-4B27-8D36-A398DF463194}"/>
    <cellStyle name="Normal 9 4 5 3 2" xfId="20907" xr:uid="{CC1D84D3-2ADD-4ACB-806D-5A2C8AB189D3}"/>
    <cellStyle name="Normal 9 4 5 4" xfId="22722" xr:uid="{A8FA1EA3-74A6-44A7-B153-321F80FAF260}"/>
    <cellStyle name="Normal 9 4 5 5" xfId="15241" xr:uid="{6923A4FE-DFFE-42DE-BCFB-95F4205F91B0}"/>
    <cellStyle name="Normal 9 4 6" xfId="4093" xr:uid="{4C828E4D-4894-4E57-99BB-5A30CE109BA9}"/>
    <cellStyle name="Normal 9 4 7" xfId="5532" xr:uid="{046B55AD-73C4-4E32-BA01-C1D2261765B1}"/>
    <cellStyle name="Normal 9 4 7 2" xfId="30087" xr:uid="{2F6732B9-22B1-4277-B1A7-B0F33EDFCAEE}"/>
    <cellStyle name="Normal 9 4 7 2 2" xfId="30953" xr:uid="{A8188D3E-D4CD-4378-91D8-1EB48A3EF6B0}"/>
    <cellStyle name="Normal 9 4 8" xfId="24874" xr:uid="{01617755-5A5A-4FF4-9CDD-9B8F02E162F4}"/>
    <cellStyle name="Normal 9 4 9" xfId="12957" xr:uid="{56E10DEF-E986-4612-85AD-C89FCA2318C8}"/>
    <cellStyle name="Normal 9 5" xfId="2161" xr:uid="{00000000-0005-0000-0000-00006C090000}"/>
    <cellStyle name="Normal 9 5 2" xfId="7287" xr:uid="{48B1AB87-07EC-4708-A87F-BFEE6D70400C}"/>
    <cellStyle name="Normal 9 5 2 2" xfId="17667" xr:uid="{99750353-F84F-41CC-9D12-E9DF9791E743}"/>
    <cellStyle name="Normal 9 5 3" xfId="10120" xr:uid="{7B1C32B0-D64A-48CC-AB10-9CBEFF18AC64}"/>
    <cellStyle name="Normal 9 5 3 2" xfId="20500" xr:uid="{E2A9CE1F-D70C-49E0-92BC-8C975A13128A}"/>
    <cellStyle name="Normal 9 5 4" xfId="22653" xr:uid="{FAD6C661-6B02-49D5-B470-1B52C90F26FA}"/>
    <cellStyle name="Normal 9 5 5" xfId="14834" xr:uid="{A9414641-2CAD-449B-8E34-2988A3AFB52A}"/>
    <cellStyle name="Normal 9 6" xfId="3786" xr:uid="{7F99DCEA-5481-4BF7-BFA1-F0B9667711FC}"/>
    <cellStyle name="Normal 9 6 2" xfId="8624" xr:uid="{04644E91-D4F2-4E90-802A-D4BE1DA78842}"/>
    <cellStyle name="Normal 9 6 2 2" xfId="19004" xr:uid="{98C3F4B8-94E7-4ECF-8817-1842479D7328}"/>
    <cellStyle name="Normal 9 6 3" xfId="11457" xr:uid="{50C24F86-DFBA-48D7-B0FD-CC68BF9E68F3}"/>
    <cellStyle name="Normal 9 6 3 2" xfId="21837" xr:uid="{2BE6A829-53DF-4DAA-B27E-D543C2800171}"/>
    <cellStyle name="Normal 9 6 4" xfId="16171" xr:uid="{62E24887-F48C-495C-93BD-ED141F1E8F38}"/>
    <cellStyle name="Normal 9 7" xfId="25342" xr:uid="{A5091A5E-C58C-46C0-B0F2-F1E868FE7B1F}"/>
    <cellStyle name="Normal 9 8" xfId="12392" xr:uid="{2F324892-497B-4106-B928-7477EEF26617}"/>
    <cellStyle name="Normal_98AFRCOU" xfId="1540" xr:uid="{00000000-0005-0000-0000-0000DD070000}"/>
    <cellStyle name="Note" xfId="29484" builtinId="10" customBuiltin="1"/>
    <cellStyle name="Note 2" xfId="1541" xr:uid="{00000000-0005-0000-0000-0000DE070000}"/>
    <cellStyle name="Note 3" xfId="1542" xr:uid="{00000000-0005-0000-0000-0000DF070000}"/>
    <cellStyle name="Note 4" xfId="1543" xr:uid="{00000000-0005-0000-0000-0000E0070000}"/>
    <cellStyle name="Note 4 2" xfId="1544" xr:uid="{00000000-0005-0000-0000-0000E1070000}"/>
    <cellStyle name="Note 4 2 2" xfId="3536" xr:uid="{00000000-0005-0000-0000-00008A090000}"/>
    <cellStyle name="Note 4 2 3" xfId="3535" xr:uid="{00000000-0005-0000-0000-00008B090000}"/>
    <cellStyle name="Note 4 2 3 2" xfId="31301" xr:uid="{09740B15-9ABE-40E6-8871-06691DDF618A}"/>
    <cellStyle name="Note 4 2 4" xfId="3769" xr:uid="{00000000-0005-0000-0000-0000E60E0000}"/>
    <cellStyle name="Note 4 2 4 2" xfId="4801" xr:uid="{E4762291-6E3E-40C0-B2A3-FBA7791D5340}"/>
    <cellStyle name="Note 4 2 4 3" xfId="30293" xr:uid="{F6CC97B8-D329-47AB-B30B-38088FA4AA4F}"/>
    <cellStyle name="Note 4 2 4 3 2" xfId="31436" xr:uid="{8DF259B6-D8D6-4B9D-B39D-3D52A6097811}"/>
    <cellStyle name="Note 4 2 4 4" xfId="31633" xr:uid="{E29E150E-84A6-4520-A31C-C74B5C1F5214}"/>
    <cellStyle name="Note 4 3" xfId="1545" xr:uid="{00000000-0005-0000-0000-0000E2070000}"/>
    <cellStyle name="Note 4 3 2" xfId="30096" xr:uid="{9537CA53-C3FD-4E87-AC66-BA3C054C1009}"/>
    <cellStyle name="Note 4 4" xfId="2073" xr:uid="{00000000-0005-0000-0000-000049030000}"/>
    <cellStyle name="Note 4 4 2" xfId="4790" xr:uid="{EAC7EE03-6B36-4A5D-889D-B815EC9F9048}"/>
    <cellStyle name="Note 4 4 3" xfId="30172" xr:uid="{F6441C75-DAA1-4486-B072-CAFC56088476}"/>
    <cellStyle name="Note 4 4 3 2" xfId="31316" xr:uid="{A51A4A51-59A9-4DA4-BAC6-6B498B98295B}"/>
    <cellStyle name="Note 4 4 4" xfId="31512" xr:uid="{46BB7552-C9F7-4992-BB91-1408BCB3217B}"/>
    <cellStyle name="Note 4 5" xfId="29582" xr:uid="{24FEBD0B-5ABA-49D8-AC25-4DA966B23BF8}"/>
    <cellStyle name="Note 4 5 2" xfId="31247" xr:uid="{179223E0-4C3A-4691-A628-3421C1D9764F}"/>
    <cellStyle name="Note 4 5 3" xfId="30547" xr:uid="{6CEC5488-D223-4DCD-BE4A-44A97B40BB66}"/>
    <cellStyle name="Note 5" xfId="12254" xr:uid="{E1364BB4-A0A2-46F5-BB38-05901CCE3206}"/>
    <cellStyle name="Note 5 2" xfId="22633" xr:uid="{E297CF68-B359-40C9-8CC6-73BC50F6502C}"/>
    <cellStyle name="Note 6" xfId="30916" xr:uid="{568266BE-1B4B-4D3A-B271-E6A359140DD3}"/>
    <cellStyle name="Note 6 2" xfId="30950" xr:uid="{BC9386E2-C514-49C7-8749-71E76C1309BC}"/>
    <cellStyle name="Output" xfId="4833" builtinId="21" customBuiltin="1"/>
    <cellStyle name="Output 2" xfId="1546" xr:uid="{00000000-0005-0000-0000-0000E3070000}"/>
    <cellStyle name="Output 3" xfId="1547" xr:uid="{00000000-0005-0000-0000-0000E4070000}"/>
    <cellStyle name="Output 4" xfId="29583" xr:uid="{21477E6D-748E-44EB-8B95-20ACDB027665}"/>
    <cellStyle name="Percent 2" xfId="1548" xr:uid="{00000000-0005-0000-0000-0000E5070000}"/>
    <cellStyle name="Percent 2 2" xfId="1549" xr:uid="{00000000-0005-0000-0000-0000E6070000}"/>
    <cellStyle name="Percent 2 2 2" xfId="31735" xr:uid="{F5D2602A-1CA8-4937-A75B-B7316868305F}"/>
    <cellStyle name="Percent 2 3" xfId="29584" xr:uid="{8FB87725-886D-4A62-BBA8-4FA9FB880D61}"/>
    <cellStyle name="Percent 2 4" xfId="31734" xr:uid="{81975A88-DC72-409E-895A-F94B1AF416FB}"/>
    <cellStyle name="Percent 3" xfId="1550" xr:uid="{00000000-0005-0000-0000-0000E7070000}"/>
    <cellStyle name="Percent 3 2" xfId="2034" xr:uid="{00000000-0005-0000-0000-0000E8070000}"/>
    <cellStyle name="Percent 3 2 2" xfId="24400" xr:uid="{D0B85497-BCB7-44B3-90B9-F34C3207B46F}"/>
    <cellStyle name="Percent 3 2 2 2" xfId="29825" xr:uid="{75C23271-7EC3-43D0-8BA4-69F636E29421}"/>
    <cellStyle name="Percent 3 2 3" xfId="24241" xr:uid="{2ACE85BF-3B3C-4EA3-8A82-C46C5C94E5DC}"/>
    <cellStyle name="Percent 3 3" xfId="2035" xr:uid="{00000000-0005-0000-0000-0000E9070000}"/>
    <cellStyle name="Percent 3 3 2" xfId="31313" xr:uid="{BBC1F203-4A2A-48B7-9BD9-1716E25CC9AC}"/>
    <cellStyle name="Percent 3 3 3" xfId="31265" xr:uid="{8085B9E8-E0F4-4AC1-ADD7-5A40211A939D}"/>
    <cellStyle name="Percent 3 4" xfId="2033" xr:uid="{00000000-0005-0000-0000-0000EA070000}"/>
    <cellStyle name="Percent 3 5" xfId="30404" xr:uid="{0945A6B3-A411-4FFC-8192-180DB5988AA0}"/>
    <cellStyle name="Percent 3 5 2" xfId="30463" xr:uid="{63EB7186-FCEB-4D7E-9110-B36DEB064572}"/>
    <cellStyle name="Percent 3 6" xfId="31733" xr:uid="{C296D834-E3A5-4FC0-BDC5-01EF2E3AC3B4}"/>
    <cellStyle name="Percent 4" xfId="1551" xr:uid="{00000000-0005-0000-0000-0000EB070000}"/>
    <cellStyle name="Percent 4 2" xfId="2037" xr:uid="{00000000-0005-0000-0000-0000EC070000}"/>
    <cellStyle name="Percent 4 2 2" xfId="23973" xr:uid="{3D5953F1-0414-4A51-AC1F-E6AE4C07AB66}"/>
    <cellStyle name="Percent 4 2 3" xfId="24012" xr:uid="{9AB4939D-81EC-45A0-9E96-F84B5E767B13}"/>
    <cellStyle name="Percent 4 2 3 2" xfId="26253" xr:uid="{612B2D42-1583-4D21-9F42-EDA025DC0AD4}"/>
    <cellStyle name="Percent 4 2 4" xfId="26986" xr:uid="{DFB60D8F-26B9-473A-B2A8-273B02C7C121}"/>
    <cellStyle name="Percent 4 2 4 2" xfId="29998" xr:uid="{DBA75EBB-88DC-4000-A3DE-7A773AC8CB6F}"/>
    <cellStyle name="Percent 4 2 5" xfId="29654" xr:uid="{C102B639-DE72-4927-A796-0F496C3DDD1A}"/>
    <cellStyle name="Percent 4 3" xfId="2038" xr:uid="{00000000-0005-0000-0000-0000ED070000}"/>
    <cellStyle name="Percent 4 3 2" xfId="29735" xr:uid="{2BDC7087-3D0C-4FA8-ACBA-F106235DF4E2}"/>
    <cellStyle name="Percent 4 3 3" xfId="29667" xr:uid="{6A17D060-249E-4F71-900C-08F938E35D8F}"/>
    <cellStyle name="Percent 4 4" xfId="2036" xr:uid="{00000000-0005-0000-0000-0000EE070000}"/>
    <cellStyle name="Percent 4 5" xfId="7281" xr:uid="{8AFD0532-DAAC-4CC5-8537-37606C82DB78}"/>
    <cellStyle name="Percent 4 5 2" xfId="25890" xr:uid="{1A8E5282-CE1D-4D4E-85FD-913D5186C1AC}"/>
    <cellStyle name="Percent 4 5 3" xfId="25883" xr:uid="{AA898F48-4AB1-40ED-BED1-55205C40C2A5}"/>
    <cellStyle name="Percent 4 5 4" xfId="17661" xr:uid="{0AADF521-5DF8-4311-9F60-1E2176D34492}"/>
    <cellStyle name="Percent 4 6" xfId="10114" xr:uid="{4A3FF93C-FD9D-4025-A9D7-7CEA5C104B48}"/>
    <cellStyle name="Percent 4 6 2" xfId="20494" xr:uid="{6790D28D-0042-4B4F-9DF6-8B322E2586BC}"/>
    <cellStyle name="Percent 4 7" xfId="24049" xr:uid="{7CECC7AA-AA51-4FB3-B6EC-E3317F803511}"/>
    <cellStyle name="Percent 4 8" xfId="14828" xr:uid="{1951CFB1-FCD7-40D5-B863-4C9853147FBB}"/>
    <cellStyle name="Percent 5" xfId="28298" xr:uid="{72E839A7-A148-448C-A765-AC2E6CA59B2F}"/>
    <cellStyle name="Percent 5 2" xfId="26975" xr:uid="{2C5C650A-5D15-4675-9FCC-99B898ECCC9D}"/>
    <cellStyle name="Percent 5 3" xfId="28138" xr:uid="{D1DC45A5-B040-4E5C-A556-A2D33FF6D90B}"/>
    <cellStyle name="Percent 6" xfId="25978" xr:uid="{A1FF1390-0FA3-4008-B473-9B82672BD5AC}"/>
    <cellStyle name="Percent 7" xfId="30408" xr:uid="{BD67580D-48EC-4ABF-B2EE-570D90A532C8}"/>
    <cellStyle name="ReportHeaderRowCol.*" xfId="12346" xr:uid="{C5553A5B-9BB7-4BBD-A560-40C47E9C3BBD}"/>
    <cellStyle name="ReportHeaderRowCol.1" xfId="12347" xr:uid="{D08F8B86-DD1D-4AE6-BFA1-285E019C4777}"/>
    <cellStyle name="ReportHeaderRowCol.2" xfId="12348" xr:uid="{245F5C6F-625E-4B32-AA42-D06EFDBE8C8D}"/>
    <cellStyle name="ReportHeaderRowCol.Date" xfId="12349" xr:uid="{2F4FB8EC-EED6-4387-9B41-152B112A05DC}"/>
    <cellStyle name="Sheet Title" xfId="1552" xr:uid="{00000000-0005-0000-0000-0000EF070000}"/>
    <cellStyle name="Style 1" xfId="1553" xr:uid="{00000000-0005-0000-0000-0000F0070000}"/>
    <cellStyle name="Style 1 2" xfId="1554" xr:uid="{00000000-0005-0000-0000-0000F1070000}"/>
    <cellStyle name="Style 1 2 2" xfId="2040" xr:uid="{00000000-0005-0000-0000-0000F2070000}"/>
    <cellStyle name="Style 1 2 2 2" xfId="25789" xr:uid="{A12F3BA5-19BE-4578-A78D-C3AD0942838D}"/>
    <cellStyle name="Style 1 2 2 2 2" xfId="29809" xr:uid="{D4E7F262-7E61-4687-B06C-E107D8296DF9}"/>
    <cellStyle name="Style 1 2 2 3" xfId="25777" xr:uid="{C9F19B91-F5E5-4CD7-BE8E-78C05D2BCD6F}"/>
    <cellStyle name="Style 1 2 3" xfId="2041" xr:uid="{00000000-0005-0000-0000-0000F3070000}"/>
    <cellStyle name="Style 1 2 3 2" xfId="31314" xr:uid="{5D03057C-9A71-4F1B-9674-72DE10B21C86}"/>
    <cellStyle name="Style 1 2 3 3" xfId="31268" xr:uid="{FAC42ECE-AC01-4F74-8A11-03C4263CADAB}"/>
    <cellStyle name="Style 1 2 4" xfId="2039" xr:uid="{00000000-0005-0000-0000-0000F4070000}"/>
    <cellStyle name="Style 1 2 5" xfId="30406" xr:uid="{2E6C0663-EF3E-4DBA-8EED-2A1EA035CBE7}"/>
    <cellStyle name="Style 1 2 5 2" xfId="30464" xr:uid="{F706DBF5-298E-4FDD-8401-13A891456247}"/>
    <cellStyle name="Style 1 3" xfId="1555" xr:uid="{00000000-0005-0000-0000-0000F5070000}"/>
    <cellStyle name="Style 1 4" xfId="2042" xr:uid="{00000000-0005-0000-0000-0000F6070000}"/>
    <cellStyle name="Style 1 4 2" xfId="24409" xr:uid="{ED030EBF-D663-412E-B3DF-AF45BED2AFE5}"/>
    <cellStyle name="Style 1 4 2 2" xfId="29830" xr:uid="{12EB135A-16A2-48C8-957C-56C95D4F0B94}"/>
    <cellStyle name="Style 1 4 3" xfId="25650" xr:uid="{8568525C-B3AA-4170-9749-B4F90608AC98}"/>
    <cellStyle name="Style 1 5" xfId="30405" xr:uid="{91B5FAB8-CE8E-4A1E-A86E-BA45CA647BF5}"/>
    <cellStyle name="SubgroupSectionHeaderRowBalanceCol" xfId="12350" xr:uid="{2486F5B8-EF2C-4F49-B7A9-6FE34665450E}"/>
    <cellStyle name="SubgroupSectionHeaderRowDescCol" xfId="12351" xr:uid="{EB63FB77-6717-4B2A-8483-32BC8EF761CB}"/>
    <cellStyle name="SubgroupSectionHeaderRowNameCol" xfId="12352" xr:uid="{133E4BCF-AEFE-4D67-8FAE-84F36222B17A}"/>
    <cellStyle name="SubGroupSelectionHeaderRowJERefCol" xfId="12353" xr:uid="{023FCD31-332C-4B91-B5C7-3A04E2EC629E}"/>
    <cellStyle name="SubgroupSubtotalRowBalanceCol" xfId="12354" xr:uid="{FC50FD76-B8D2-41F3-9A56-186D7D35B0DB}"/>
    <cellStyle name="SubgroupSubtotalRowDescCol" xfId="12355" xr:uid="{51DA7A1D-81F0-484C-85DF-0B8D98A0C317}"/>
    <cellStyle name="SubgroupSubtotalRowJERefCol" xfId="12356" xr:uid="{A22CF7F1-55DA-4319-BF62-5115CCBDE54C}"/>
    <cellStyle name="SubgroupSubtotalRowNameCol" xfId="12357" xr:uid="{4BA6961C-F727-43FD-B8E8-D5977B74A43F}"/>
    <cellStyle name="SubgroupSubtotalRowVarPectCol" xfId="12358" xr:uid="{C4DA33E5-1A1C-4237-9C31-25A90021DA8F}"/>
    <cellStyle name="SubgroupSubtotalRowWPRefCol" xfId="12359" xr:uid="{7D6FD639-BAA3-434B-86C1-FD6A5966D36C}"/>
    <cellStyle name="SumAccountGroupsRowBalanceCol" xfId="12360" xr:uid="{D309FDF4-9D10-423F-B0C9-B787392FEB2C}"/>
    <cellStyle name="SumAccountGroupsRowDescCol" xfId="12361" xr:uid="{A455F51D-B791-4F0C-84FB-C6EB4385F2F6}"/>
    <cellStyle name="SumAccountGroupsRowJERefCol" xfId="12362" xr:uid="{9E0B1F97-5F81-4AC9-A03F-E58A52D8DEAB}"/>
    <cellStyle name="SumAccountGroupsRowNameCol" xfId="12363" xr:uid="{ECFB7BB2-DE4A-49ED-A01B-E4EC23C3AEEA}"/>
    <cellStyle name="SumAccountGroupsRowVarPectCol" xfId="12364" xr:uid="{2CB09599-6046-4A6D-AD9A-5879A6ECD17F}"/>
    <cellStyle name="SumAccountGroupsRowWPRefCol" xfId="12365" xr:uid="{E9832BA7-7D80-4557-8BF2-BA3E154AEFBA}"/>
    <cellStyle name="Title 2" xfId="29585" xr:uid="{520977F4-FB37-4751-810D-2DC604BEDA25}"/>
    <cellStyle name="Total" xfId="4838" builtinId="25" customBuiltin="1"/>
    <cellStyle name="Total 2" xfId="1556" xr:uid="{00000000-0005-0000-0000-0000F7070000}"/>
    <cellStyle name="Total 2 2" xfId="28406" xr:uid="{C9725059-9506-467C-9DA8-A5570A6EB449}"/>
    <cellStyle name="Total 3" xfId="1557" xr:uid="{00000000-0005-0000-0000-0000F8070000}"/>
    <cellStyle name="Total 3 2" xfId="28514" xr:uid="{E0842ADF-D23F-4EB4-A4B0-ABA700B8C9AA}"/>
    <cellStyle name="Total 4" xfId="29586" xr:uid="{04D27A19-760A-42F6-B7D4-EDC80EAEB7D4}"/>
    <cellStyle name="TotalRow" xfId="12366" xr:uid="{368DF3C5-E2E3-458E-8DC0-01E474DBC9D4}"/>
    <cellStyle name="TotalRowCreditCol" xfId="12367" xr:uid="{354CA086-73FA-40BD-B53D-F97A90D9F4C8}"/>
    <cellStyle name="TotalRowDebitCol" xfId="12368" xr:uid="{B9DDDD89-057C-46A7-A1DA-948D864BD18F}"/>
    <cellStyle name="TransactionRowAcctDescCol" xfId="12369" xr:uid="{B23A5ACB-5A6A-4F40-A185-FA9DBCC6D402}"/>
    <cellStyle name="TransactionRowAcctNumCol" xfId="12370" xr:uid="{D046DBB7-B681-4901-804F-F53E917D0FFB}"/>
    <cellStyle name="TransactionRowCreditCol" xfId="12371" xr:uid="{1C803F8A-FF28-47CD-B0D6-39C8B54BE3DE}"/>
    <cellStyle name="TransactionRowDateCol" xfId="12372" xr:uid="{B31CE901-7BEE-41DB-B77F-E4CB513C6E1B}"/>
    <cellStyle name="TransactionRowDebitCol" xfId="12373" xr:uid="{3BF7116B-D56D-4029-99D4-28960EA3D0C6}"/>
    <cellStyle name="TransactionRowRefCol" xfId="12374" xr:uid="{BB2D8ADD-87CF-4830-91B2-E70C82C8EAB2}"/>
    <cellStyle name="TransactionRowTransactionCol" xfId="12375" xr:uid="{4C57D201-3FD2-4DD9-9771-9A294954D155}"/>
    <cellStyle name="UnclassifiedTotalRowBalanceCol" xfId="12376" xr:uid="{87BFD706-C80F-429A-8641-626203E9372F}"/>
    <cellStyle name="UnclassifiedTotalRowDescCol" xfId="12377" xr:uid="{77546543-8240-44AD-890C-EA95558E2181}"/>
    <cellStyle name="UnclassifiedTotalRowJERefCol" xfId="12378" xr:uid="{4D713AA6-1BB7-453F-94AA-9E3900AB6601}"/>
    <cellStyle name="UnclassifiedTotalRowNameCol" xfId="12379" xr:uid="{B7782CED-7BF6-41F9-A4DC-98F8F8371F3B}"/>
    <cellStyle name="UnclassifiedTotalRowVarPectCol" xfId="12380" xr:uid="{7679CCCA-11A6-43F8-BF3E-0EE82B70C712}"/>
    <cellStyle name="UnclassifiedTotalRowWPRefCol" xfId="12381" xr:uid="{C305EFCB-FF5E-4A3A-AE0E-14DFF20EC04A}"/>
    <cellStyle name="Warning Text" xfId="4837" builtinId="11" customBuiltin="1"/>
    <cellStyle name="Warning Text 2" xfId="1558" xr:uid="{00000000-0005-0000-0000-0000F9070000}"/>
    <cellStyle name="Warning Text 2 2" xfId="28174" xr:uid="{9077D266-AF6F-45FE-8FA8-56E0DF6405C7}"/>
    <cellStyle name="Warning Text 3" xfId="1559" xr:uid="{00000000-0005-0000-0000-0000FA070000}"/>
    <cellStyle name="Warning Text 3 2" xfId="26320" xr:uid="{863219B2-3F6B-42C2-9293-5ECE21D108FD}"/>
    <cellStyle name="Warning Text 4" xfId="29587" xr:uid="{FACD3194-E29A-43C7-BDFC-8831BAA9308A}"/>
  </cellStyles>
  <dxfs count="28">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FFFFCC"/>
        </patternFill>
      </fill>
    </dxf>
    <dxf>
      <fill>
        <patternFill>
          <bgColor rgb="FFFFFFCC"/>
        </patternFill>
      </fill>
    </dxf>
    <dxf>
      <fill>
        <patternFill>
          <bgColor rgb="FFFFFFCC"/>
        </patternFill>
      </fill>
    </dxf>
    <dxf>
      <fill>
        <patternFill>
          <bgColor rgb="FFFF5050"/>
        </patternFill>
      </fill>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s>
  <tableStyles count="3" defaultTableStyle="TableStyleMedium2" defaultPivotStyle="PivotStyleLight16">
    <tableStyle name="Table Style 1" pivot="0" count="0" xr9:uid="{00000000-0011-0000-FFFF-FFFF00000000}"/>
    <tableStyle name="Table Style 2" pivot="0" count="0" xr9:uid="{00000000-0011-0000-FFFF-FFFF01000000}"/>
    <tableStyle name="TableStyleQueryResult" pivot="0" count="3" xr9:uid="{686B541E-69C4-45C7-B38E-B9996BEB3203}">
      <tableStyleElement type="wholeTable" dxfId="27"/>
      <tableStyleElement type="headerRow" dxfId="26"/>
      <tableStyleElement type="firstRowStripe" dxfId="25"/>
    </tableStyle>
  </tableStyles>
  <colors>
    <mruColors>
      <color rgb="FFCCFF66"/>
      <color rgb="FFFFFFCC"/>
      <color rgb="FFCCFFCC"/>
      <color rgb="FFE14343"/>
      <color rgb="FFCCFFFF"/>
      <color rgb="FFDCFDD3"/>
      <color rgb="FFFCCCE1"/>
      <color rgb="FFF7EAE9"/>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1</xdr:col>
      <xdr:colOff>4552950</xdr:colOff>
      <xdr:row>16</xdr:row>
      <xdr:rowOff>1904</xdr:rowOff>
    </xdr:from>
    <xdr:to>
      <xdr:col>1</xdr:col>
      <xdr:colOff>6758940</xdr:colOff>
      <xdr:row>16</xdr:row>
      <xdr:rowOff>478155</xdr:rowOff>
    </xdr:to>
    <xdr:sp macro="" textlink="">
      <xdr:nvSpPr>
        <xdr:cNvPr id="3" name="Hexagon 2">
          <a:extLst>
            <a:ext uri="{FF2B5EF4-FFF2-40B4-BE49-F238E27FC236}">
              <a16:creationId xmlns:a16="http://schemas.microsoft.com/office/drawing/2014/main" id="{00000000-0008-0000-0200-000003000000}"/>
            </a:ext>
          </a:extLst>
        </xdr:cNvPr>
        <xdr:cNvSpPr/>
      </xdr:nvSpPr>
      <xdr:spPr>
        <a:xfrm>
          <a:off x="5076825" y="7240904"/>
          <a:ext cx="2205990" cy="476251"/>
        </a:xfrm>
        <a:prstGeom prst="hexagon">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800" b="0" cap="none" spc="0">
              <a:ln w="0"/>
              <a:solidFill>
                <a:schemeClr val="tx1"/>
              </a:solidFill>
              <a:effectLst>
                <a:outerShdw blurRad="38100" dist="19050" dir="2700000" algn="tl" rotWithShape="0">
                  <a:schemeClr val="dk1">
                    <a:alpha val="40000"/>
                  </a:schemeClr>
                </a:outerShdw>
              </a:effectLst>
            </a:rPr>
            <a:t>Q 955 -</a:t>
          </a:r>
          <a:r>
            <a:rPr lang="en-US" sz="800" b="0" cap="none" spc="0" baseline="0">
              <a:ln w="0"/>
              <a:solidFill>
                <a:schemeClr val="tx1"/>
              </a:solidFill>
              <a:effectLst>
                <a:outerShdw blurRad="38100" dist="19050" dir="2700000" algn="tl" rotWithShape="0">
                  <a:schemeClr val="dk1">
                    <a:alpha val="40000"/>
                  </a:schemeClr>
                </a:outerShdw>
              </a:effectLst>
            </a:rPr>
            <a:t> Exclude Federal and State compliance findings from this number</a:t>
          </a:r>
        </a:p>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xdr:col>
      <xdr:colOff>4568190</xdr:colOff>
      <xdr:row>17</xdr:row>
      <xdr:rowOff>26669</xdr:rowOff>
    </xdr:from>
    <xdr:to>
      <xdr:col>1</xdr:col>
      <xdr:colOff>6732270</xdr:colOff>
      <xdr:row>17</xdr:row>
      <xdr:rowOff>502920</xdr:rowOff>
    </xdr:to>
    <xdr:sp macro="" textlink="">
      <xdr:nvSpPr>
        <xdr:cNvPr id="4" name="Hexagon 3">
          <a:extLst>
            <a:ext uri="{FF2B5EF4-FFF2-40B4-BE49-F238E27FC236}">
              <a16:creationId xmlns:a16="http://schemas.microsoft.com/office/drawing/2014/main" id="{00000000-0008-0000-0200-000004000000}"/>
            </a:ext>
          </a:extLst>
        </xdr:cNvPr>
        <xdr:cNvSpPr/>
      </xdr:nvSpPr>
      <xdr:spPr>
        <a:xfrm>
          <a:off x="5092065" y="7780019"/>
          <a:ext cx="2164080" cy="476251"/>
        </a:xfrm>
        <a:prstGeom prst="hexagon">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800" b="0" cap="none" spc="0">
              <a:ln w="0"/>
              <a:solidFill>
                <a:schemeClr val="tx1"/>
              </a:solidFill>
              <a:effectLst>
                <a:outerShdw blurRad="38100" dist="19050" dir="2700000" algn="tl" rotWithShape="0">
                  <a:schemeClr val="dk1">
                    <a:alpha val="40000"/>
                  </a:schemeClr>
                </a:outerShdw>
              </a:effectLst>
            </a:rPr>
            <a:t>Q 957 -</a:t>
          </a:r>
          <a:r>
            <a:rPr lang="en-US" sz="800" b="0" cap="none" spc="0" baseline="0">
              <a:ln w="0"/>
              <a:solidFill>
                <a:schemeClr val="tx1"/>
              </a:solidFill>
              <a:effectLst>
                <a:outerShdw blurRad="38100" dist="19050" dir="2700000" algn="tl" rotWithShape="0">
                  <a:schemeClr val="dk1">
                    <a:alpha val="40000"/>
                  </a:schemeClr>
                </a:outerShdw>
              </a:effectLst>
            </a:rPr>
            <a:t> Exclude Federal and State compliance findings from this number</a:t>
          </a:r>
        </a:p>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zalaj\LoGics%20project\Copy%20of%20newaudit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ew Sheet"/>
      <sheetName val="Database"/>
    </sheetNames>
    <sheetDataSet>
      <sheetData sheetId="0"/>
      <sheetData sheetId="1">
        <row r="3">
          <cell r="AC3">
            <v>4</v>
          </cell>
          <cell r="AD3">
            <v>28</v>
          </cell>
          <cell r="AE3" t="str">
            <v>GF</v>
          </cell>
          <cell r="AF3" t="str">
            <v>2</v>
          </cell>
          <cell r="AH3" t="str">
            <v>+2314345-851911</v>
          </cell>
          <cell r="AI3">
            <v>1462434</v>
          </cell>
          <cell r="AN3">
            <v>1462434</v>
          </cell>
          <cell r="AO3" t="str">
            <v>+2314345-851911</v>
          </cell>
          <cell r="BF3" t="str">
            <v>N</v>
          </cell>
          <cell r="BG3" t="str">
            <v>Alexander County</v>
          </cell>
          <cell r="BH3" t="str">
            <v>MARTIN STARNES &amp; ASSOCIATES CPAs  730 13TH AVE DRIVE SOUTHEAST  , HICKORY, NC 28602</v>
          </cell>
          <cell r="BI3" t="str">
            <v>22-Oct-10</v>
          </cell>
          <cell r="BJ3" t="str">
            <v>U</v>
          </cell>
          <cell r="BM3" t="str">
            <v>5444484</v>
          </cell>
          <cell r="BW3" t="str">
            <v>19.07</v>
          </cell>
          <cell r="BX3" t="str">
            <v>19.07</v>
          </cell>
          <cell r="CF3" t="str">
            <v>.76</v>
          </cell>
          <cell r="CG3" t="str">
            <v>-722391</v>
          </cell>
          <cell r="CT3" t="str">
            <v>2.66</v>
          </cell>
          <cell r="CU3" t="str">
            <v>1249377</v>
          </cell>
          <cell r="CY3" t="str">
            <v>0</v>
          </cell>
          <cell r="CZ3" t="str">
            <v>0</v>
          </cell>
          <cell r="DE3" t="str">
            <v xml:space="preserve"> SOLID WASTE WATER/SEWER</v>
          </cell>
          <cell r="DI3" t="str">
            <v xml:space="preserve"> 911- CAPITAL OUTLAY-</v>
          </cell>
          <cell r="DX3" t="str">
            <v>CANADY</v>
          </cell>
          <cell r="DY3" t="str">
            <v>02-NOV-10</v>
          </cell>
          <cell r="DZ3" t="str">
            <v>BURKE2</v>
          </cell>
          <cell r="EA3" t="str">
            <v>02-NOV-10</v>
          </cell>
          <cell r="EB3" t="str">
            <v>BURKE2</v>
          </cell>
          <cell r="EC3" t="str">
            <v>05-NOV-10</v>
          </cell>
          <cell r="ED3" t="str">
            <v>2010</v>
          </cell>
          <cell r="EE3" t="str">
            <v>30-Jun-10</v>
          </cell>
          <cell r="EF3" t="str">
            <v>01</v>
          </cell>
          <cell r="EG3" t="str">
            <v>SZALAJ</v>
          </cell>
        </row>
        <row r="4">
          <cell r="AC4">
            <v>5</v>
          </cell>
          <cell r="AD4">
            <v>29</v>
          </cell>
          <cell r="AE4" t="str">
            <v>GF</v>
          </cell>
          <cell r="AF4" t="str">
            <v>2</v>
          </cell>
          <cell r="AH4" t="str">
            <v>+116754+10100</v>
          </cell>
          <cell r="AI4">
            <v>126854</v>
          </cell>
          <cell r="AN4">
            <v>126854</v>
          </cell>
          <cell r="AO4" t="str">
            <v>+116754+10100</v>
          </cell>
        </row>
        <row r="5">
          <cell r="AC5">
            <v>6</v>
          </cell>
          <cell r="AD5">
            <v>34</v>
          </cell>
          <cell r="AE5" t="str">
            <v>GF</v>
          </cell>
          <cell r="AF5" t="str">
            <v>2</v>
          </cell>
        </row>
        <row r="6">
          <cell r="AC6">
            <v>7</v>
          </cell>
          <cell r="AD6">
            <v>35</v>
          </cell>
          <cell r="AE6" t="str">
            <v>GF</v>
          </cell>
          <cell r="AF6" t="str">
            <v>2</v>
          </cell>
        </row>
        <row r="7">
          <cell r="AC7">
            <v>8</v>
          </cell>
          <cell r="AD7">
            <v>46</v>
          </cell>
          <cell r="AE7" t="str">
            <v>GF</v>
          </cell>
          <cell r="AF7" t="str">
            <v>1</v>
          </cell>
          <cell r="AH7" t="str">
            <v>n</v>
          </cell>
          <cell r="AO7" t="str">
            <v>n</v>
          </cell>
        </row>
        <row r="8">
          <cell r="AC8">
            <v>9</v>
          </cell>
          <cell r="AD8">
            <v>32</v>
          </cell>
          <cell r="AE8" t="str">
            <v>GF</v>
          </cell>
          <cell r="AF8" t="str">
            <v>2</v>
          </cell>
          <cell r="AH8" t="str">
            <v>+7576459</v>
          </cell>
          <cell r="AI8">
            <v>7576459</v>
          </cell>
          <cell r="AN8">
            <v>7576459</v>
          </cell>
          <cell r="AO8" t="str">
            <v>+7576459</v>
          </cell>
        </row>
        <row r="9">
          <cell r="AC9">
            <v>10</v>
          </cell>
          <cell r="AD9">
            <v>33</v>
          </cell>
          <cell r="AE9" t="str">
            <v>GF</v>
          </cell>
          <cell r="AF9" t="str">
            <v>2</v>
          </cell>
          <cell r="AH9" t="str">
            <v>+2131976</v>
          </cell>
          <cell r="AI9">
            <v>2131976</v>
          </cell>
          <cell r="AN9">
            <v>2131976</v>
          </cell>
          <cell r="AO9" t="str">
            <v>+2131976</v>
          </cell>
        </row>
        <row r="10">
          <cell r="AC10">
            <v>12</v>
          </cell>
          <cell r="AD10">
            <v>49</v>
          </cell>
          <cell r="AE10" t="str">
            <v>EFO</v>
          </cell>
          <cell r="AF10" t="str">
            <v>2</v>
          </cell>
          <cell r="AH10" t="str">
            <v>+2252598</v>
          </cell>
          <cell r="AI10">
            <v>2252598</v>
          </cell>
          <cell r="AN10">
            <v>2252598</v>
          </cell>
          <cell r="AO10" t="str">
            <v>+2252598</v>
          </cell>
        </row>
        <row r="11">
          <cell r="AC11">
            <v>13</v>
          </cell>
          <cell r="AD11">
            <v>50</v>
          </cell>
          <cell r="AE11" t="str">
            <v>EFO</v>
          </cell>
          <cell r="AF11" t="str">
            <v>2</v>
          </cell>
          <cell r="AH11" t="str">
            <v>+2252598</v>
          </cell>
          <cell r="AI11">
            <v>2252598</v>
          </cell>
          <cell r="AN11">
            <v>2252598</v>
          </cell>
          <cell r="AO11" t="str">
            <v>+2252598</v>
          </cell>
        </row>
        <row r="12">
          <cell r="AC12">
            <v>14</v>
          </cell>
          <cell r="AD12">
            <v>51</v>
          </cell>
          <cell r="AE12" t="str">
            <v>EFO</v>
          </cell>
          <cell r="AF12" t="str">
            <v>2</v>
          </cell>
          <cell r="AH12" t="str">
            <v>+2981389-6400</v>
          </cell>
          <cell r="AI12">
            <v>2974989</v>
          </cell>
          <cell r="AN12">
            <v>2974989</v>
          </cell>
          <cell r="AO12" t="str">
            <v>+2981389-6400</v>
          </cell>
        </row>
        <row r="13">
          <cell r="AC13">
            <v>16</v>
          </cell>
          <cell r="AD13">
            <v>36</v>
          </cell>
          <cell r="AE13" t="str">
            <v>GF</v>
          </cell>
          <cell r="AF13" t="str">
            <v>2</v>
          </cell>
          <cell r="AH13" t="str">
            <v>+28657168</v>
          </cell>
          <cell r="AI13">
            <v>28657168</v>
          </cell>
          <cell r="AN13">
            <v>28657168</v>
          </cell>
          <cell r="AO13" t="str">
            <v>+28657168</v>
          </cell>
        </row>
        <row r="14">
          <cell r="AC14">
            <v>17</v>
          </cell>
          <cell r="AD14">
            <v>40</v>
          </cell>
          <cell r="AE14" t="str">
            <v>GF</v>
          </cell>
          <cell r="AF14" t="str">
            <v>2</v>
          </cell>
          <cell r="AH14" t="str">
            <v>+1422967</v>
          </cell>
          <cell r="AI14">
            <v>1422967</v>
          </cell>
          <cell r="AN14">
            <v>1422967</v>
          </cell>
          <cell r="AO14" t="str">
            <v>+1422967</v>
          </cell>
        </row>
        <row r="15">
          <cell r="AC15">
            <v>19</v>
          </cell>
          <cell r="AD15">
            <v>38</v>
          </cell>
          <cell r="AE15" t="str">
            <v>GF</v>
          </cell>
          <cell r="AF15" t="str">
            <v>2</v>
          </cell>
          <cell r="AH15" t="str">
            <v>+28022648</v>
          </cell>
          <cell r="AI15">
            <v>28022648</v>
          </cell>
          <cell r="AN15">
            <v>28022648</v>
          </cell>
          <cell r="AO15" t="str">
            <v>+28022648</v>
          </cell>
        </row>
        <row r="16">
          <cell r="AC16">
            <v>20</v>
          </cell>
          <cell r="AD16">
            <v>41</v>
          </cell>
          <cell r="AE16" t="str">
            <v>GF</v>
          </cell>
          <cell r="AF16" t="str">
            <v>2</v>
          </cell>
          <cell r="AH16" t="str">
            <v>+525429</v>
          </cell>
          <cell r="AI16">
            <v>525429</v>
          </cell>
          <cell r="AN16">
            <v>525429</v>
          </cell>
          <cell r="AO16" t="str">
            <v>+525429</v>
          </cell>
        </row>
        <row r="17">
          <cell r="AC17">
            <v>21</v>
          </cell>
          <cell r="AD17">
            <v>43</v>
          </cell>
          <cell r="AE17" t="str">
            <v>GF</v>
          </cell>
          <cell r="AF17" t="str">
            <v>2</v>
          </cell>
          <cell r="AH17" t="str">
            <v>+0</v>
          </cell>
          <cell r="AI17">
            <v>0</v>
          </cell>
          <cell r="AN17">
            <v>0</v>
          </cell>
          <cell r="AO17" t="str">
            <v>+0</v>
          </cell>
        </row>
        <row r="18">
          <cell r="AC18">
            <v>22</v>
          </cell>
          <cell r="AD18">
            <v>42</v>
          </cell>
          <cell r="AE18" t="str">
            <v>GF</v>
          </cell>
          <cell r="AF18" t="str">
            <v>2</v>
          </cell>
        </row>
        <row r="19">
          <cell r="AC19">
            <v>23</v>
          </cell>
          <cell r="AD19">
            <v>44</v>
          </cell>
          <cell r="AE19" t="str">
            <v>GF</v>
          </cell>
          <cell r="AF19" t="str">
            <v>2</v>
          </cell>
          <cell r="AH19" t="str">
            <v>+1532058</v>
          </cell>
          <cell r="AI19">
            <v>1532058</v>
          </cell>
          <cell r="AN19">
            <v>1532058</v>
          </cell>
          <cell r="AO19" t="str">
            <v>+1532058</v>
          </cell>
        </row>
        <row r="20">
          <cell r="AC20">
            <v>31</v>
          </cell>
          <cell r="AD20">
            <v>67</v>
          </cell>
          <cell r="AE20" t="str">
            <v>EFO</v>
          </cell>
          <cell r="AF20" t="str">
            <v>2</v>
          </cell>
          <cell r="AH20" t="str">
            <v>+924370</v>
          </cell>
          <cell r="AI20">
            <v>924370</v>
          </cell>
          <cell r="AN20">
            <v>924370</v>
          </cell>
          <cell r="AO20" t="str">
            <v>+924370</v>
          </cell>
        </row>
        <row r="21">
          <cell r="AC21">
            <v>42</v>
          </cell>
          <cell r="AD21">
            <v>127</v>
          </cell>
          <cell r="AE21" t="str">
            <v>NF</v>
          </cell>
          <cell r="AF21" t="str">
            <v>1</v>
          </cell>
          <cell r="AH21" t="str">
            <v>n</v>
          </cell>
          <cell r="AO21" t="str">
            <v>n</v>
          </cell>
        </row>
        <row r="22">
          <cell r="AC22">
            <v>43</v>
          </cell>
          <cell r="AD22">
            <v>54</v>
          </cell>
          <cell r="AE22" t="str">
            <v>EFWS</v>
          </cell>
          <cell r="AF22" t="str">
            <v>2</v>
          </cell>
          <cell r="AH22" t="str">
            <v>+1440246+562153</v>
          </cell>
          <cell r="AI22">
            <v>2002399</v>
          </cell>
          <cell r="AN22">
            <v>2002399</v>
          </cell>
          <cell r="AO22" t="str">
            <v>+1440246+562153</v>
          </cell>
        </row>
        <row r="23">
          <cell r="AC23">
            <v>44</v>
          </cell>
          <cell r="AD23">
            <v>55</v>
          </cell>
          <cell r="AE23" t="str">
            <v>EFWS</v>
          </cell>
          <cell r="AF23" t="str">
            <v>2</v>
          </cell>
          <cell r="AH23" t="str">
            <v>+562153+1440246</v>
          </cell>
          <cell r="AI23">
            <v>2002399</v>
          </cell>
          <cell r="AN23">
            <v>2002399</v>
          </cell>
          <cell r="AO23" t="str">
            <v>+562153+1440246</v>
          </cell>
        </row>
        <row r="24">
          <cell r="AC24">
            <v>45</v>
          </cell>
          <cell r="AD24">
            <v>57</v>
          </cell>
          <cell r="AE24" t="str">
            <v>EFWS</v>
          </cell>
          <cell r="AF24" t="str">
            <v>2</v>
          </cell>
          <cell r="AH24" t="str">
            <v>+563977+189354-309</v>
          </cell>
          <cell r="AI24">
            <v>753022</v>
          </cell>
          <cell r="AN24">
            <v>753022</v>
          </cell>
          <cell r="AO24" t="str">
            <v>+563977+189354-309</v>
          </cell>
        </row>
        <row r="25">
          <cell r="AC25">
            <v>49</v>
          </cell>
          <cell r="AD25">
            <v>70</v>
          </cell>
          <cell r="AE25" t="str">
            <v>EFWS</v>
          </cell>
          <cell r="AF25" t="str">
            <v>2</v>
          </cell>
          <cell r="AH25" t="str">
            <v>+250464+93188</v>
          </cell>
          <cell r="AI25">
            <v>343652</v>
          </cell>
          <cell r="AN25">
            <v>343652</v>
          </cell>
          <cell r="AO25" t="str">
            <v>+250464+93188</v>
          </cell>
        </row>
        <row r="26">
          <cell r="AC26">
            <v>50</v>
          </cell>
          <cell r="AD26">
            <v>78</v>
          </cell>
          <cell r="AE26" t="str">
            <v>EFWS</v>
          </cell>
          <cell r="AF26" t="str">
            <v>2</v>
          </cell>
          <cell r="AH26" t="str">
            <v>+7451707+192125</v>
          </cell>
          <cell r="AI26">
            <v>7643832</v>
          </cell>
          <cell r="AN26">
            <v>7643832</v>
          </cell>
          <cell r="AO26" t="str">
            <v>+7451707+192125</v>
          </cell>
        </row>
        <row r="27">
          <cell r="AC27">
            <v>51</v>
          </cell>
          <cell r="AD27">
            <v>86</v>
          </cell>
          <cell r="AE27" t="str">
            <v>EFWS</v>
          </cell>
          <cell r="AF27" t="str">
            <v>2</v>
          </cell>
          <cell r="AH27" t="str">
            <v>+229612+334956</v>
          </cell>
          <cell r="AI27">
            <v>564568</v>
          </cell>
          <cell r="AN27">
            <v>564568</v>
          </cell>
          <cell r="AO27" t="str">
            <v>+229612+334956</v>
          </cell>
        </row>
        <row r="28">
          <cell r="AC28">
            <v>56</v>
          </cell>
          <cell r="AD28">
            <v>125</v>
          </cell>
          <cell r="AE28" t="str">
            <v>NF</v>
          </cell>
          <cell r="AF28" t="str">
            <v>1</v>
          </cell>
          <cell r="AH28" t="str">
            <v>n</v>
          </cell>
          <cell r="AO28" t="str">
            <v>n</v>
          </cell>
        </row>
        <row r="29">
          <cell r="AC29">
            <v>57</v>
          </cell>
          <cell r="AD29">
            <v>124</v>
          </cell>
          <cell r="AE29" t="str">
            <v>NF</v>
          </cell>
          <cell r="AF29" t="str">
            <v>1</v>
          </cell>
          <cell r="AH29" t="str">
            <v>Y</v>
          </cell>
          <cell r="AJ29" t="str">
            <v>very concerned about solid waste and landfill closure - landfill sceduled to cl</v>
          </cell>
          <cell r="AO29" t="str">
            <v>Y</v>
          </cell>
        </row>
        <row r="30">
          <cell r="AC30">
            <v>58</v>
          </cell>
          <cell r="AD30">
            <v>123</v>
          </cell>
          <cell r="AE30" t="str">
            <v>GF</v>
          </cell>
          <cell r="AF30" t="str">
            <v>1</v>
          </cell>
          <cell r="AH30" t="str">
            <v>n</v>
          </cell>
          <cell r="AO30" t="str">
            <v>n</v>
          </cell>
        </row>
        <row r="31">
          <cell r="AC31">
            <v>59</v>
          </cell>
          <cell r="AD31">
            <v>122</v>
          </cell>
          <cell r="AE31" t="str">
            <v>GF</v>
          </cell>
          <cell r="AF31" t="str">
            <v>1</v>
          </cell>
          <cell r="AH31" t="str">
            <v>n</v>
          </cell>
          <cell r="AJ31" t="str">
            <v>Agency BS should be before notes</v>
          </cell>
          <cell r="AO31" t="str">
            <v>n</v>
          </cell>
        </row>
        <row r="32">
          <cell r="AC32">
            <v>61</v>
          </cell>
          <cell r="AD32">
            <v>115</v>
          </cell>
          <cell r="AE32" t="str">
            <v>NF</v>
          </cell>
          <cell r="AF32" t="str">
            <v>2</v>
          </cell>
          <cell r="AH32" t="str">
            <v>+96.02</v>
          </cell>
          <cell r="AI32">
            <v>96.02</v>
          </cell>
          <cell r="AN32">
            <v>96.02</v>
          </cell>
          <cell r="AO32" t="str">
            <v>+96.02</v>
          </cell>
        </row>
        <row r="33">
          <cell r="AC33">
            <v>63</v>
          </cell>
          <cell r="AD33">
            <v>119</v>
          </cell>
          <cell r="AE33" t="str">
            <v>NF</v>
          </cell>
          <cell r="AF33" t="str">
            <v>1</v>
          </cell>
          <cell r="AH33" t="str">
            <v>n</v>
          </cell>
          <cell r="AO33" t="str">
            <v>n</v>
          </cell>
        </row>
        <row r="34">
          <cell r="AC34">
            <v>64</v>
          </cell>
          <cell r="AD34">
            <v>120</v>
          </cell>
          <cell r="AE34" t="str">
            <v>NF</v>
          </cell>
          <cell r="AF34" t="str">
            <v>1</v>
          </cell>
          <cell r="AH34" t="str">
            <v>n</v>
          </cell>
          <cell r="AO34" t="str">
            <v>n</v>
          </cell>
        </row>
        <row r="35">
          <cell r="AC35">
            <v>65</v>
          </cell>
          <cell r="AD35">
            <v>121</v>
          </cell>
          <cell r="AE35" t="str">
            <v>NF</v>
          </cell>
          <cell r="AF35" t="str">
            <v>1</v>
          </cell>
          <cell r="AH35" t="str">
            <v>n</v>
          </cell>
          <cell r="AO35" t="str">
            <v>n</v>
          </cell>
        </row>
        <row r="36">
          <cell r="AC36">
            <v>66</v>
          </cell>
          <cell r="AD36">
            <v>118</v>
          </cell>
          <cell r="AE36" t="str">
            <v>NF</v>
          </cell>
          <cell r="AF36" t="str">
            <v>1</v>
          </cell>
          <cell r="AH36" t="str">
            <v>0</v>
          </cell>
          <cell r="AO36" t="str">
            <v>0</v>
          </cell>
        </row>
        <row r="37">
          <cell r="AC37">
            <v>67</v>
          </cell>
          <cell r="AD37">
            <v>129</v>
          </cell>
          <cell r="AE37" t="str">
            <v>NF</v>
          </cell>
          <cell r="AF37" t="str">
            <v>1</v>
          </cell>
          <cell r="AH37" t="str">
            <v>n</v>
          </cell>
          <cell r="AJ37" t="str">
            <v>Agency BS and landfill</v>
          </cell>
          <cell r="AO37" t="str">
            <v>n</v>
          </cell>
        </row>
        <row r="38">
          <cell r="AC38">
            <v>68</v>
          </cell>
          <cell r="AD38">
            <v>128</v>
          </cell>
          <cell r="AE38" t="str">
            <v>NF</v>
          </cell>
          <cell r="AF38" t="str">
            <v>1</v>
          </cell>
          <cell r="AH38" t="str">
            <v>y</v>
          </cell>
          <cell r="AO38" t="str">
            <v>y</v>
          </cell>
        </row>
        <row r="39">
          <cell r="AC39">
            <v>71</v>
          </cell>
          <cell r="AD39">
            <v>130</v>
          </cell>
          <cell r="AE39" t="str">
            <v>NF</v>
          </cell>
          <cell r="AF39" t="str">
            <v>1</v>
          </cell>
          <cell r="AH39" t="str">
            <v>N</v>
          </cell>
          <cell r="AO39" t="str">
            <v>N</v>
          </cell>
        </row>
        <row r="40">
          <cell r="AC40">
            <v>79</v>
          </cell>
          <cell r="AD40">
            <v>62</v>
          </cell>
          <cell r="AE40" t="str">
            <v>EFWS</v>
          </cell>
          <cell r="AF40" t="str">
            <v>1</v>
          </cell>
          <cell r="AH40" t="str">
            <v>n</v>
          </cell>
          <cell r="AO40" t="str">
            <v>n</v>
          </cell>
        </row>
        <row r="41">
          <cell r="AC41">
            <v>80</v>
          </cell>
          <cell r="AD41">
            <v>52</v>
          </cell>
          <cell r="AE41" t="str">
            <v>EFWS</v>
          </cell>
          <cell r="AF41" t="str">
            <v>2</v>
          </cell>
          <cell r="AH41" t="str">
            <v>+1161540+463875</v>
          </cell>
          <cell r="AI41">
            <v>1625415</v>
          </cell>
          <cell r="AN41">
            <v>1625415</v>
          </cell>
          <cell r="AO41" t="str">
            <v>+1161540+463875</v>
          </cell>
        </row>
        <row r="42">
          <cell r="AC42">
            <v>81</v>
          </cell>
          <cell r="AD42">
            <v>53</v>
          </cell>
          <cell r="AE42" t="str">
            <v>EFWS</v>
          </cell>
          <cell r="AF42" t="str">
            <v>2</v>
          </cell>
          <cell r="AH42" t="str">
            <v>+142450+98278</v>
          </cell>
          <cell r="AI42">
            <v>240728</v>
          </cell>
          <cell r="AN42">
            <v>240728</v>
          </cell>
          <cell r="AO42" t="str">
            <v>+142450+98278</v>
          </cell>
        </row>
        <row r="43">
          <cell r="AC43">
            <v>82</v>
          </cell>
          <cell r="AD43">
            <v>103</v>
          </cell>
          <cell r="AE43" t="str">
            <v>EFWS</v>
          </cell>
          <cell r="AF43" t="str">
            <v>2</v>
          </cell>
          <cell r="AH43" t="str">
            <v>+1305696+3519615</v>
          </cell>
          <cell r="AI43">
            <v>4825311</v>
          </cell>
          <cell r="AN43">
            <v>4825311</v>
          </cell>
          <cell r="AO43" t="str">
            <v>+1305696+3519615</v>
          </cell>
        </row>
        <row r="44">
          <cell r="AC44">
            <v>83</v>
          </cell>
          <cell r="AD44">
            <v>61</v>
          </cell>
          <cell r="AE44" t="str">
            <v>EFWS</v>
          </cell>
          <cell r="AF44" t="str">
            <v>2</v>
          </cell>
          <cell r="AH44" t="str">
            <v>+8492177+1055841</v>
          </cell>
          <cell r="AI44">
            <v>9548018</v>
          </cell>
          <cell r="AN44">
            <v>9548018</v>
          </cell>
          <cell r="AO44" t="str">
            <v>+8492177+1055841</v>
          </cell>
        </row>
        <row r="45">
          <cell r="AC45">
            <v>84</v>
          </cell>
          <cell r="AD45">
            <v>69</v>
          </cell>
          <cell r="AE45" t="str">
            <v>EFWS</v>
          </cell>
          <cell r="AF45" t="str">
            <v>2</v>
          </cell>
          <cell r="AH45" t="str">
            <v>+2144006</v>
          </cell>
          <cell r="AI45">
            <v>2144006</v>
          </cell>
          <cell r="AN45">
            <v>2144006</v>
          </cell>
          <cell r="AO45" t="str">
            <v>+2144006</v>
          </cell>
        </row>
        <row r="46">
          <cell r="AC46">
            <v>85</v>
          </cell>
          <cell r="AD46">
            <v>71</v>
          </cell>
          <cell r="AE46" t="str">
            <v>EFWS</v>
          </cell>
          <cell r="AF46" t="str">
            <v>2</v>
          </cell>
          <cell r="AH46" t="str">
            <v>+951793+864576</v>
          </cell>
          <cell r="AI46">
            <v>1816369</v>
          </cell>
          <cell r="AN46">
            <v>1816369</v>
          </cell>
          <cell r="AO46" t="str">
            <v>+951793+864576</v>
          </cell>
        </row>
        <row r="47">
          <cell r="AC47">
            <v>88</v>
          </cell>
          <cell r="AD47">
            <v>68</v>
          </cell>
          <cell r="AE47" t="str">
            <v>EFWS</v>
          </cell>
          <cell r="AF47" t="str">
            <v>2</v>
          </cell>
          <cell r="AH47" t="str">
            <v>+1031335+1112671</v>
          </cell>
          <cell r="AI47">
            <v>2144006</v>
          </cell>
          <cell r="AN47">
            <v>2144006</v>
          </cell>
          <cell r="AO47" t="str">
            <v>+1031335+1112671</v>
          </cell>
        </row>
        <row r="48">
          <cell r="AC48">
            <v>89</v>
          </cell>
          <cell r="AD48">
            <v>72</v>
          </cell>
          <cell r="AE48" t="str">
            <v>EFWS</v>
          </cell>
          <cell r="AF48" t="str">
            <v>2</v>
          </cell>
          <cell r="AH48" t="str">
            <v>+56725</v>
          </cell>
          <cell r="AI48">
            <v>56725</v>
          </cell>
          <cell r="AN48">
            <v>56725</v>
          </cell>
          <cell r="AO48" t="str">
            <v>+56725</v>
          </cell>
        </row>
        <row r="49">
          <cell r="AC49">
            <v>102</v>
          </cell>
          <cell r="AD49">
            <v>116</v>
          </cell>
          <cell r="AE49" t="str">
            <v>NF</v>
          </cell>
          <cell r="AF49" t="str">
            <v>2</v>
          </cell>
          <cell r="AH49" t="str">
            <v>+96.69</v>
          </cell>
          <cell r="AI49">
            <v>96.69</v>
          </cell>
          <cell r="AN49">
            <v>96.69</v>
          </cell>
          <cell r="AO49" t="str">
            <v>+96.69</v>
          </cell>
        </row>
        <row r="50">
          <cell r="AC50">
            <v>103</v>
          </cell>
          <cell r="AD50">
            <v>117</v>
          </cell>
          <cell r="AE50" t="str">
            <v>NF</v>
          </cell>
          <cell r="AF50" t="str">
            <v>2</v>
          </cell>
          <cell r="AH50" t="str">
            <v>+89.37</v>
          </cell>
          <cell r="AI50">
            <v>89.37</v>
          </cell>
          <cell r="AN50">
            <v>89.37</v>
          </cell>
          <cell r="AO50" t="str">
            <v>+89.37</v>
          </cell>
        </row>
        <row r="51">
          <cell r="AC51">
            <v>147</v>
          </cell>
          <cell r="AD51">
            <v>111</v>
          </cell>
          <cell r="AE51" t="str">
            <v>GF</v>
          </cell>
          <cell r="AF51" t="str">
            <v>2</v>
          </cell>
          <cell r="AH51" t="str">
            <v>+5000000</v>
          </cell>
          <cell r="AI51">
            <v>5000000</v>
          </cell>
          <cell r="AN51">
            <v>5000000</v>
          </cell>
          <cell r="AO51" t="str">
            <v>+5000000</v>
          </cell>
        </row>
        <row r="52">
          <cell r="AC52">
            <v>148</v>
          </cell>
          <cell r="AD52">
            <v>112</v>
          </cell>
          <cell r="AE52" t="str">
            <v>GF</v>
          </cell>
          <cell r="AF52" t="str">
            <v>2</v>
          </cell>
          <cell r="AH52" t="str">
            <v>+150000</v>
          </cell>
          <cell r="AI52">
            <v>150000</v>
          </cell>
          <cell r="AN52">
            <v>150000</v>
          </cell>
          <cell r="AO52" t="str">
            <v>+150000</v>
          </cell>
        </row>
        <row r="53">
          <cell r="AC53">
            <v>171</v>
          </cell>
          <cell r="AD53">
            <v>45</v>
          </cell>
          <cell r="AE53" t="str">
            <v>GF</v>
          </cell>
          <cell r="AF53" t="str">
            <v>2</v>
          </cell>
          <cell r="AH53" t="str">
            <v>+1379392+435435</v>
          </cell>
          <cell r="AI53">
            <v>1814827</v>
          </cell>
          <cell r="AN53">
            <v>1814827</v>
          </cell>
          <cell r="AO53" t="str">
            <v>+1379392+435435</v>
          </cell>
        </row>
        <row r="54">
          <cell r="AC54">
            <v>191</v>
          </cell>
          <cell r="AD54">
            <v>75</v>
          </cell>
          <cell r="AE54" t="str">
            <v>EFWS</v>
          </cell>
          <cell r="AF54" t="str">
            <v>2</v>
          </cell>
          <cell r="AH54" t="str">
            <v>+866550</v>
          </cell>
          <cell r="AI54">
            <v>866550</v>
          </cell>
          <cell r="AN54">
            <v>866550</v>
          </cell>
          <cell r="AO54" t="str">
            <v>+866550</v>
          </cell>
        </row>
        <row r="55">
          <cell r="AC55">
            <v>231</v>
          </cell>
          <cell r="AD55">
            <v>25</v>
          </cell>
          <cell r="AE55" t="str">
            <v>GF</v>
          </cell>
          <cell r="AF55" t="str">
            <v>2</v>
          </cell>
          <cell r="AH55" t="str">
            <v>+7033772</v>
          </cell>
          <cell r="AI55">
            <v>7033772</v>
          </cell>
          <cell r="AN55">
            <v>7033772</v>
          </cell>
          <cell r="AO55" t="str">
            <v>+7033772</v>
          </cell>
        </row>
        <row r="56">
          <cell r="AC56">
            <v>251</v>
          </cell>
          <cell r="AD56">
            <v>1</v>
          </cell>
          <cell r="AE56" t="str">
            <v>NF</v>
          </cell>
          <cell r="AF56" t="str">
            <v>2</v>
          </cell>
          <cell r="AH56" t="str">
            <v>+11695331</v>
          </cell>
          <cell r="AI56">
            <v>11695331</v>
          </cell>
          <cell r="AJ56" t="str">
            <v>no Agency funds in statements but notes indicate they exist</v>
          </cell>
          <cell r="AN56">
            <v>11695331</v>
          </cell>
          <cell r="AO56" t="str">
            <v>+11695331</v>
          </cell>
        </row>
        <row r="57">
          <cell r="AC57">
            <v>252</v>
          </cell>
          <cell r="AD57">
            <v>7</v>
          </cell>
          <cell r="AE57" t="str">
            <v>GF</v>
          </cell>
          <cell r="AF57" t="str">
            <v>2</v>
          </cell>
          <cell r="AH57" t="str">
            <v>+7724295</v>
          </cell>
          <cell r="AI57">
            <v>7724295</v>
          </cell>
          <cell r="AN57">
            <v>7724295</v>
          </cell>
          <cell r="AO57" t="str">
            <v>+7724295</v>
          </cell>
        </row>
        <row r="58">
          <cell r="AC58">
            <v>253</v>
          </cell>
          <cell r="AD58">
            <v>8</v>
          </cell>
          <cell r="AE58" t="str">
            <v>GF</v>
          </cell>
          <cell r="AF58" t="str">
            <v>2</v>
          </cell>
          <cell r="AH58" t="str">
            <v>+1653914+9454+26522</v>
          </cell>
          <cell r="AI58">
            <v>1689890</v>
          </cell>
          <cell r="AN58">
            <v>1689890</v>
          </cell>
          <cell r="AO58" t="str">
            <v>+1653914+9454+26522</v>
          </cell>
        </row>
        <row r="59">
          <cell r="AC59">
            <v>254</v>
          </cell>
          <cell r="AD59">
            <v>9</v>
          </cell>
          <cell r="AE59" t="str">
            <v>GF</v>
          </cell>
          <cell r="AF59" t="str">
            <v>2</v>
          </cell>
          <cell r="AH59" t="str">
            <v>-1815315</v>
          </cell>
          <cell r="AI59">
            <v>-1815315</v>
          </cell>
          <cell r="AN59">
            <v>-1815315</v>
          </cell>
          <cell r="AO59" t="str">
            <v>-1815315</v>
          </cell>
        </row>
        <row r="60">
          <cell r="AC60">
            <v>255</v>
          </cell>
          <cell r="AD60">
            <v>20</v>
          </cell>
          <cell r="AE60" t="str">
            <v>GF</v>
          </cell>
          <cell r="AF60" t="str">
            <v>2</v>
          </cell>
          <cell r="AH60" t="str">
            <v>+2231384</v>
          </cell>
          <cell r="AI60">
            <v>2231384</v>
          </cell>
          <cell r="AN60">
            <v>2231384</v>
          </cell>
          <cell r="AO60" t="str">
            <v>+2231384</v>
          </cell>
        </row>
        <row r="61">
          <cell r="AC61">
            <v>258</v>
          </cell>
          <cell r="AD61">
            <v>10</v>
          </cell>
          <cell r="AE61" t="str">
            <v>NF</v>
          </cell>
          <cell r="AF61" t="str">
            <v>2</v>
          </cell>
          <cell r="AH61" t="str">
            <v>+9576154</v>
          </cell>
          <cell r="AI61">
            <v>9576154</v>
          </cell>
          <cell r="AN61">
            <v>9576154</v>
          </cell>
          <cell r="AO61" t="str">
            <v>+9576154</v>
          </cell>
        </row>
        <row r="62">
          <cell r="AC62">
            <v>259</v>
          </cell>
          <cell r="AD62">
            <v>11</v>
          </cell>
          <cell r="AE62" t="str">
            <v>NF</v>
          </cell>
          <cell r="AF62" t="str">
            <v>2</v>
          </cell>
          <cell r="AH62" t="str">
            <v>+0</v>
          </cell>
          <cell r="AI62">
            <v>0</v>
          </cell>
          <cell r="AN62">
            <v>0</v>
          </cell>
          <cell r="AO62" t="str">
            <v>+0</v>
          </cell>
        </row>
        <row r="63">
          <cell r="AC63">
            <v>260</v>
          </cell>
          <cell r="AD63">
            <v>12</v>
          </cell>
          <cell r="AE63" t="str">
            <v>NF</v>
          </cell>
          <cell r="AF63" t="str">
            <v>2</v>
          </cell>
          <cell r="AH63" t="str">
            <v>-432885</v>
          </cell>
          <cell r="AI63">
            <v>-432885</v>
          </cell>
          <cell r="AN63">
            <v>-432885</v>
          </cell>
          <cell r="AO63" t="str">
            <v>-432885</v>
          </cell>
        </row>
        <row r="64">
          <cell r="AC64">
            <v>261</v>
          </cell>
          <cell r="AD64">
            <v>23</v>
          </cell>
          <cell r="AE64" t="str">
            <v>NF</v>
          </cell>
          <cell r="AF64" t="str">
            <v>2</v>
          </cell>
          <cell r="AH64" t="str">
            <v>+924370</v>
          </cell>
          <cell r="AI64">
            <v>924370</v>
          </cell>
          <cell r="AN64">
            <v>924370</v>
          </cell>
          <cell r="AO64" t="str">
            <v>+924370</v>
          </cell>
        </row>
        <row r="65">
          <cell r="AC65">
            <v>264</v>
          </cell>
          <cell r="AD65">
            <v>47</v>
          </cell>
          <cell r="AE65" t="str">
            <v>GF</v>
          </cell>
          <cell r="AF65" t="str">
            <v>1</v>
          </cell>
          <cell r="AH65" t="str">
            <v>n</v>
          </cell>
          <cell r="AO65" t="str">
            <v>n</v>
          </cell>
        </row>
        <row r="66">
          <cell r="AC66">
            <v>273</v>
          </cell>
          <cell r="AD66">
            <v>48</v>
          </cell>
          <cell r="AE66" t="str">
            <v>GF</v>
          </cell>
          <cell r="AF66" t="str">
            <v>1</v>
          </cell>
          <cell r="AH66" t="str">
            <v>n</v>
          </cell>
          <cell r="AO66" t="str">
            <v>n</v>
          </cell>
        </row>
        <row r="67">
          <cell r="AC67">
            <v>318</v>
          </cell>
          <cell r="AD67">
            <v>126</v>
          </cell>
          <cell r="AE67" t="str">
            <v>NF</v>
          </cell>
          <cell r="AF67" t="str">
            <v>1</v>
          </cell>
          <cell r="AH67" t="str">
            <v>n</v>
          </cell>
          <cell r="AO67" t="str">
            <v>n</v>
          </cell>
        </row>
        <row r="68">
          <cell r="AC68">
            <v>320</v>
          </cell>
          <cell r="AD68">
            <v>106</v>
          </cell>
          <cell r="AE68" t="str">
            <v>NF</v>
          </cell>
          <cell r="AF68" t="str">
            <v>2</v>
          </cell>
          <cell r="AH68" t="str">
            <v>+2156883</v>
          </cell>
          <cell r="AI68">
            <v>2156883</v>
          </cell>
          <cell r="AN68">
            <v>2156883</v>
          </cell>
          <cell r="AO68" t="str">
            <v>+2156883</v>
          </cell>
        </row>
        <row r="69">
          <cell r="AC69">
            <v>321</v>
          </cell>
          <cell r="AD69">
            <v>105</v>
          </cell>
          <cell r="AE69" t="str">
            <v>NF</v>
          </cell>
          <cell r="AF69" t="str">
            <v>2</v>
          </cell>
          <cell r="AH69" t="str">
            <v>+1144567</v>
          </cell>
          <cell r="AI69">
            <v>1144567</v>
          </cell>
          <cell r="AN69">
            <v>1144567</v>
          </cell>
          <cell r="AO69" t="str">
            <v>+1144567</v>
          </cell>
        </row>
        <row r="70">
          <cell r="AC70">
            <v>322</v>
          </cell>
          <cell r="AD70">
            <v>108</v>
          </cell>
          <cell r="AE70" t="str">
            <v>NF</v>
          </cell>
          <cell r="AF70" t="str">
            <v>2</v>
          </cell>
          <cell r="AH70" t="str">
            <v>+9133405</v>
          </cell>
          <cell r="AI70">
            <v>9133405</v>
          </cell>
          <cell r="AN70">
            <v>9133405</v>
          </cell>
          <cell r="AO70" t="str">
            <v>+9133405</v>
          </cell>
        </row>
        <row r="71">
          <cell r="AC71">
            <v>323</v>
          </cell>
          <cell r="AD71">
            <v>107</v>
          </cell>
          <cell r="AE71" t="str">
            <v>NF</v>
          </cell>
          <cell r="AF71" t="str">
            <v>2</v>
          </cell>
          <cell r="AH71" t="str">
            <v>+0</v>
          </cell>
          <cell r="AI71">
            <v>0</v>
          </cell>
          <cell r="AN71">
            <v>0</v>
          </cell>
          <cell r="AO71" t="str">
            <v>+0</v>
          </cell>
        </row>
        <row r="72">
          <cell r="AC72">
            <v>324</v>
          </cell>
          <cell r="AD72">
            <v>104</v>
          </cell>
          <cell r="AE72" t="str">
            <v>NF</v>
          </cell>
          <cell r="AF72" t="str">
            <v>2</v>
          </cell>
          <cell r="AH72" t="str">
            <v>+1144567</v>
          </cell>
          <cell r="AI72">
            <v>1144567</v>
          </cell>
          <cell r="AN72">
            <v>1144567</v>
          </cell>
          <cell r="AO72" t="str">
            <v>+1144567</v>
          </cell>
        </row>
        <row r="73">
          <cell r="AC73">
            <v>325</v>
          </cell>
          <cell r="AD73">
            <v>109</v>
          </cell>
          <cell r="AE73" t="str">
            <v>NF</v>
          </cell>
          <cell r="AF73" t="str">
            <v>2</v>
          </cell>
          <cell r="AH73" t="str">
            <v>+98.9</v>
          </cell>
          <cell r="AI73">
            <v>98.9</v>
          </cell>
          <cell r="AN73">
            <v>98.9</v>
          </cell>
          <cell r="AO73" t="str">
            <v>+98.9</v>
          </cell>
        </row>
        <row r="74">
          <cell r="AC74">
            <v>326</v>
          </cell>
          <cell r="AD74">
            <v>96</v>
          </cell>
          <cell r="AE74" t="str">
            <v>EFWS</v>
          </cell>
          <cell r="AF74" t="str">
            <v>2</v>
          </cell>
          <cell r="AH74" t="str">
            <v>+5398356+13327987-5010186</v>
          </cell>
          <cell r="AI74">
            <v>13716157</v>
          </cell>
          <cell r="AN74">
            <v>13716157</v>
          </cell>
          <cell r="AO74" t="str">
            <v>+5398356+13327987-5010186</v>
          </cell>
        </row>
        <row r="75">
          <cell r="AC75">
            <v>327</v>
          </cell>
          <cell r="AD75">
            <v>94</v>
          </cell>
          <cell r="AE75" t="str">
            <v>EFWS</v>
          </cell>
          <cell r="AF75" t="str">
            <v>2</v>
          </cell>
        </row>
        <row r="76">
          <cell r="AC76">
            <v>328</v>
          </cell>
          <cell r="AD76">
            <v>93</v>
          </cell>
          <cell r="AE76" t="str">
            <v>EFWS</v>
          </cell>
          <cell r="AF76" t="str">
            <v>2</v>
          </cell>
          <cell r="AH76" t="str">
            <v>+5398356</v>
          </cell>
          <cell r="AI76">
            <v>5398356</v>
          </cell>
          <cell r="AN76">
            <v>5398356</v>
          </cell>
          <cell r="AO76" t="str">
            <v>+5398356</v>
          </cell>
        </row>
        <row r="77">
          <cell r="AC77">
            <v>329</v>
          </cell>
          <cell r="AD77">
            <v>97</v>
          </cell>
          <cell r="AE77" t="str">
            <v>EFWS</v>
          </cell>
          <cell r="AF77" t="str">
            <v>2</v>
          </cell>
          <cell r="AH77" t="str">
            <v>+377608</v>
          </cell>
          <cell r="AI77">
            <v>377608</v>
          </cell>
          <cell r="AN77">
            <v>377608</v>
          </cell>
          <cell r="AO77" t="str">
            <v>+377608</v>
          </cell>
        </row>
        <row r="78">
          <cell r="AC78">
            <v>330</v>
          </cell>
          <cell r="AD78">
            <v>98</v>
          </cell>
          <cell r="AE78" t="str">
            <v>EFWS</v>
          </cell>
          <cell r="AF78" t="str">
            <v>2</v>
          </cell>
          <cell r="AH78" t="str">
            <v>+5010186</v>
          </cell>
          <cell r="AI78">
            <v>5010186</v>
          </cell>
          <cell r="AN78">
            <v>5010186</v>
          </cell>
          <cell r="AO78" t="str">
            <v>+5010186</v>
          </cell>
        </row>
        <row r="79">
          <cell r="AC79">
            <v>331</v>
          </cell>
          <cell r="AD79">
            <v>88</v>
          </cell>
          <cell r="AE79" t="str">
            <v>EFWS</v>
          </cell>
          <cell r="AF79" t="str">
            <v>2</v>
          </cell>
          <cell r="AH79" t="str">
            <v>+166196</v>
          </cell>
          <cell r="AI79">
            <v>166196</v>
          </cell>
          <cell r="AN79">
            <v>166196</v>
          </cell>
          <cell r="AO79" t="str">
            <v>+166196</v>
          </cell>
        </row>
        <row r="80">
          <cell r="AC80">
            <v>332</v>
          </cell>
          <cell r="AD80">
            <v>87</v>
          </cell>
          <cell r="AE80" t="str">
            <v>EFWS</v>
          </cell>
          <cell r="AF80" t="str">
            <v>2</v>
          </cell>
          <cell r="AH80" t="str">
            <v>+970926</v>
          </cell>
          <cell r="AI80">
            <v>970926</v>
          </cell>
          <cell r="AN80">
            <v>970926</v>
          </cell>
          <cell r="AO80" t="str">
            <v>+970926</v>
          </cell>
        </row>
        <row r="81">
          <cell r="AC81">
            <v>333</v>
          </cell>
          <cell r="AD81">
            <v>2</v>
          </cell>
          <cell r="AE81" t="str">
            <v>GF</v>
          </cell>
          <cell r="AF81" t="str">
            <v>2</v>
          </cell>
          <cell r="AH81" t="str">
            <v>+9924515</v>
          </cell>
          <cell r="AI81">
            <v>9924515</v>
          </cell>
          <cell r="AN81">
            <v>9924515</v>
          </cell>
          <cell r="AO81" t="str">
            <v>+9924515</v>
          </cell>
        </row>
        <row r="82">
          <cell r="AC82">
            <v>334</v>
          </cell>
          <cell r="AD82">
            <v>91</v>
          </cell>
          <cell r="AE82" t="str">
            <v>GF</v>
          </cell>
          <cell r="AF82" t="str">
            <v>2</v>
          </cell>
          <cell r="AH82" t="str">
            <v>+17006136</v>
          </cell>
          <cell r="AI82">
            <v>17006136</v>
          </cell>
          <cell r="AN82">
            <v>17006136</v>
          </cell>
          <cell r="AO82" t="str">
            <v>+17006136</v>
          </cell>
        </row>
        <row r="83">
          <cell r="AC83">
            <v>335</v>
          </cell>
          <cell r="AD83">
            <v>6</v>
          </cell>
          <cell r="AE83" t="str">
            <v>GF</v>
          </cell>
          <cell r="AF83" t="str">
            <v>2</v>
          </cell>
          <cell r="AH83" t="str">
            <v>+126854</v>
          </cell>
          <cell r="AI83">
            <v>126854</v>
          </cell>
          <cell r="AN83">
            <v>126854</v>
          </cell>
          <cell r="AO83" t="str">
            <v>+126854</v>
          </cell>
        </row>
        <row r="84">
          <cell r="AC84">
            <v>336</v>
          </cell>
          <cell r="AD84">
            <v>5</v>
          </cell>
          <cell r="AE84" t="str">
            <v>GF</v>
          </cell>
          <cell r="AF84" t="str">
            <v>2</v>
          </cell>
          <cell r="AH84" t="str">
            <v>+902188+552196+126854+1082033</v>
          </cell>
          <cell r="AI84">
            <v>2663271</v>
          </cell>
          <cell r="AN84">
            <v>2663271</v>
          </cell>
          <cell r="AO84" t="str">
            <v>+902188+552196+126854+1082033</v>
          </cell>
        </row>
        <row r="85">
          <cell r="AC85">
            <v>337</v>
          </cell>
          <cell r="AD85">
            <v>101</v>
          </cell>
          <cell r="AE85" t="str">
            <v>GF</v>
          </cell>
          <cell r="AF85" t="str">
            <v>2</v>
          </cell>
          <cell r="AH85" t="str">
            <v>+9440484</v>
          </cell>
          <cell r="AI85">
            <v>9440484</v>
          </cell>
          <cell r="AN85">
            <v>9440484</v>
          </cell>
          <cell r="AO85" t="str">
            <v>+9440484</v>
          </cell>
        </row>
        <row r="86">
          <cell r="AC86">
            <v>338</v>
          </cell>
          <cell r="AD86">
            <v>4</v>
          </cell>
          <cell r="AE86" t="str">
            <v>GF</v>
          </cell>
          <cell r="AF86" t="str">
            <v>2</v>
          </cell>
          <cell r="AH86" t="str">
            <v>+14160156</v>
          </cell>
          <cell r="AI86">
            <v>14160156</v>
          </cell>
          <cell r="AN86">
            <v>14160156</v>
          </cell>
          <cell r="AO86" t="str">
            <v>+14160156</v>
          </cell>
        </row>
        <row r="87">
          <cell r="AC87">
            <v>339</v>
          </cell>
          <cell r="AD87">
            <v>14</v>
          </cell>
          <cell r="AE87" t="str">
            <v>GF</v>
          </cell>
          <cell r="AF87" t="str">
            <v>2</v>
          </cell>
          <cell r="AH87" t="str">
            <v>+4233711</v>
          </cell>
          <cell r="AI87">
            <v>4233711</v>
          </cell>
          <cell r="AN87">
            <v>4233711</v>
          </cell>
          <cell r="AO87" t="str">
            <v>+4233711</v>
          </cell>
        </row>
        <row r="88">
          <cell r="AC88">
            <v>340</v>
          </cell>
          <cell r="AD88">
            <v>15</v>
          </cell>
          <cell r="AE88" t="str">
            <v>GF</v>
          </cell>
          <cell r="AF88" t="str">
            <v>2</v>
          </cell>
          <cell r="AH88" t="str">
            <v>+4233711+6103404</v>
          </cell>
          <cell r="AI88">
            <v>10337115</v>
          </cell>
          <cell r="AN88">
            <v>10337115</v>
          </cell>
          <cell r="AO88" t="str">
            <v>+4233711+6103404</v>
          </cell>
        </row>
        <row r="89">
          <cell r="AC89">
            <v>341</v>
          </cell>
          <cell r="AD89">
            <v>16</v>
          </cell>
          <cell r="AE89" t="str">
            <v>GF</v>
          </cell>
          <cell r="AF89" t="str">
            <v>2</v>
          </cell>
          <cell r="AH89" t="str">
            <v>+21918131+25003</v>
          </cell>
          <cell r="AI89">
            <v>21943134</v>
          </cell>
          <cell r="AN89">
            <v>21943134</v>
          </cell>
          <cell r="AO89" t="str">
            <v>+21918131+25003</v>
          </cell>
        </row>
        <row r="90">
          <cell r="AC90">
            <v>343</v>
          </cell>
          <cell r="AD90">
            <v>102</v>
          </cell>
          <cell r="AE90" t="str">
            <v>GF</v>
          </cell>
          <cell r="AF90" t="str">
            <v>2</v>
          </cell>
          <cell r="AH90" t="str">
            <v>+1379392</v>
          </cell>
          <cell r="AI90">
            <v>1379392</v>
          </cell>
          <cell r="AN90">
            <v>1379392</v>
          </cell>
          <cell r="AO90" t="str">
            <v>+1379392</v>
          </cell>
        </row>
        <row r="91">
          <cell r="AC91">
            <v>344</v>
          </cell>
          <cell r="AD91">
            <v>13</v>
          </cell>
          <cell r="AE91" t="str">
            <v>GF</v>
          </cell>
          <cell r="AF91" t="str">
            <v>2</v>
          </cell>
          <cell r="AH91" t="str">
            <v>+435435</v>
          </cell>
          <cell r="AI91">
            <v>435435</v>
          </cell>
          <cell r="AN91">
            <v>435435</v>
          </cell>
          <cell r="AO91" t="str">
            <v>+435435</v>
          </cell>
        </row>
        <row r="92">
          <cell r="AC92">
            <v>346</v>
          </cell>
          <cell r="AD92">
            <v>95</v>
          </cell>
          <cell r="AE92" t="str">
            <v>EFWS</v>
          </cell>
          <cell r="AF92" t="str">
            <v>2</v>
          </cell>
          <cell r="AH92" t="str">
            <v>+13327987</v>
          </cell>
          <cell r="AI92">
            <v>13327987</v>
          </cell>
          <cell r="AN92">
            <v>13327987</v>
          </cell>
          <cell r="AO92" t="str">
            <v>+13327987</v>
          </cell>
        </row>
        <row r="93">
          <cell r="AC93">
            <v>347</v>
          </cell>
          <cell r="AD93">
            <v>99</v>
          </cell>
          <cell r="AE93" t="str">
            <v>EFWS</v>
          </cell>
          <cell r="AF93" t="str">
            <v>2</v>
          </cell>
          <cell r="AH93" t="str">
            <v>+5010186</v>
          </cell>
          <cell r="AI93">
            <v>5010186</v>
          </cell>
          <cell r="AN93">
            <v>5010186</v>
          </cell>
          <cell r="AO93" t="str">
            <v>+5010186</v>
          </cell>
        </row>
        <row r="94">
          <cell r="AC94">
            <v>349</v>
          </cell>
          <cell r="AD94">
            <v>59</v>
          </cell>
          <cell r="AE94" t="str">
            <v>EFWS</v>
          </cell>
          <cell r="AF94" t="str">
            <v>2</v>
          </cell>
          <cell r="AH94" t="str">
            <v>+3864199+1353393</v>
          </cell>
          <cell r="AI94">
            <v>5217592</v>
          </cell>
          <cell r="AN94">
            <v>5217592</v>
          </cell>
          <cell r="AO94" t="str">
            <v>+3864199+1353393</v>
          </cell>
        </row>
        <row r="95">
          <cell r="AC95">
            <v>350</v>
          </cell>
          <cell r="AD95">
            <v>73</v>
          </cell>
          <cell r="AE95" t="str">
            <v>EFWS</v>
          </cell>
          <cell r="AF95" t="str">
            <v>2</v>
          </cell>
          <cell r="AH95" t="str">
            <v>+758+755</v>
          </cell>
          <cell r="AI95">
            <v>1513</v>
          </cell>
          <cell r="AN95">
            <v>1513</v>
          </cell>
          <cell r="AO95" t="str">
            <v>+758+755</v>
          </cell>
        </row>
        <row r="96">
          <cell r="AC96">
            <v>351</v>
          </cell>
          <cell r="AD96">
            <v>74</v>
          </cell>
          <cell r="AE96" t="str">
            <v>EFWS</v>
          </cell>
          <cell r="AF96" t="str">
            <v>2</v>
          </cell>
          <cell r="AH96" t="str">
            <v>+56725</v>
          </cell>
          <cell r="AI96">
            <v>56725</v>
          </cell>
          <cell r="AN96">
            <v>56725</v>
          </cell>
          <cell r="AO96" t="str">
            <v>+56725</v>
          </cell>
        </row>
        <row r="97">
          <cell r="AC97">
            <v>352</v>
          </cell>
          <cell r="AD97">
            <v>76</v>
          </cell>
          <cell r="AE97" t="str">
            <v>EFWS</v>
          </cell>
          <cell r="AF97" t="str">
            <v>2</v>
          </cell>
          <cell r="AH97" t="str">
            <v>+6504857</v>
          </cell>
          <cell r="AI97">
            <v>6504857</v>
          </cell>
          <cell r="AN97">
            <v>6504857</v>
          </cell>
          <cell r="AO97" t="str">
            <v>+6504857</v>
          </cell>
        </row>
        <row r="98">
          <cell r="AC98">
            <v>353</v>
          </cell>
          <cell r="AD98">
            <v>77</v>
          </cell>
          <cell r="AE98" t="str">
            <v>EFWS</v>
          </cell>
          <cell r="AF98" t="str">
            <v>2</v>
          </cell>
        </row>
        <row r="99">
          <cell r="AC99">
            <v>367</v>
          </cell>
          <cell r="AD99">
            <v>26</v>
          </cell>
          <cell r="AE99" t="str">
            <v>GF</v>
          </cell>
          <cell r="AF99" t="str">
            <v>2</v>
          </cell>
        </row>
        <row r="100">
          <cell r="AC100">
            <v>368</v>
          </cell>
          <cell r="AD100">
            <v>31</v>
          </cell>
          <cell r="AE100" t="str">
            <v>GF</v>
          </cell>
          <cell r="AF100" t="str">
            <v>2</v>
          </cell>
        </row>
        <row r="101">
          <cell r="AC101">
            <v>369</v>
          </cell>
          <cell r="AD101">
            <v>37</v>
          </cell>
          <cell r="AE101" t="str">
            <v>GF</v>
          </cell>
          <cell r="AF101" t="str">
            <v>2</v>
          </cell>
          <cell r="AH101" t="str">
            <v>+3219+5238716</v>
          </cell>
          <cell r="AI101">
            <v>5241935</v>
          </cell>
          <cell r="AN101">
            <v>5241935</v>
          </cell>
          <cell r="AO101" t="str">
            <v>+3219+5238716</v>
          </cell>
        </row>
        <row r="102">
          <cell r="AC102">
            <v>370</v>
          </cell>
          <cell r="AD102">
            <v>39</v>
          </cell>
          <cell r="AE102" t="str">
            <v>GF</v>
          </cell>
          <cell r="AF102" t="str">
            <v>2</v>
          </cell>
          <cell r="AH102" t="str">
            <v>+1379392+435435</v>
          </cell>
          <cell r="AI102">
            <v>1814827</v>
          </cell>
          <cell r="AN102">
            <v>1814827</v>
          </cell>
          <cell r="AO102" t="str">
            <v>+1379392+435435</v>
          </cell>
        </row>
        <row r="103">
          <cell r="AC103">
            <v>371</v>
          </cell>
          <cell r="AD103">
            <v>110</v>
          </cell>
          <cell r="AE103" t="str">
            <v>GF</v>
          </cell>
          <cell r="AF103" t="str">
            <v>2</v>
          </cell>
        </row>
        <row r="104">
          <cell r="AC104">
            <v>373</v>
          </cell>
          <cell r="AD104">
            <v>92</v>
          </cell>
          <cell r="AE104" t="str">
            <v>GF</v>
          </cell>
          <cell r="AF104" t="str">
            <v>2</v>
          </cell>
          <cell r="AH104" t="str">
            <v>+8218296</v>
          </cell>
          <cell r="AI104">
            <v>8218296</v>
          </cell>
          <cell r="AN104">
            <v>8218296</v>
          </cell>
          <cell r="AO104" t="str">
            <v>+8218296</v>
          </cell>
        </row>
        <row r="105">
          <cell r="AC105">
            <v>375</v>
          </cell>
          <cell r="AD105">
            <v>60</v>
          </cell>
          <cell r="AE105" t="str">
            <v>EFWS</v>
          </cell>
          <cell r="AF105" t="str">
            <v>2</v>
          </cell>
          <cell r="AH105" t="str">
            <v>+1065662+557105</v>
          </cell>
          <cell r="AI105">
            <v>1622767</v>
          </cell>
          <cell r="AN105">
            <v>1622767</v>
          </cell>
          <cell r="AO105" t="str">
            <v>+1065662+557105</v>
          </cell>
        </row>
        <row r="106">
          <cell r="AC106">
            <v>376</v>
          </cell>
          <cell r="AD106">
            <v>22</v>
          </cell>
          <cell r="AE106" t="str">
            <v>GF</v>
          </cell>
          <cell r="AF106" t="str">
            <v>2</v>
          </cell>
        </row>
        <row r="107">
          <cell r="AC107">
            <v>377</v>
          </cell>
          <cell r="AD107">
            <v>79</v>
          </cell>
          <cell r="AE107" t="str">
            <v>EFWS</v>
          </cell>
          <cell r="AF107" t="str">
            <v>2</v>
          </cell>
        </row>
        <row r="108">
          <cell r="AC108">
            <v>379</v>
          </cell>
          <cell r="AD108">
            <v>27</v>
          </cell>
          <cell r="AE108" t="str">
            <v>GF</v>
          </cell>
          <cell r="AF108" t="str">
            <v>2</v>
          </cell>
          <cell r="AH108" t="str">
            <v>+9890804</v>
          </cell>
          <cell r="AI108">
            <v>9890804</v>
          </cell>
          <cell r="AN108">
            <v>9890804</v>
          </cell>
          <cell r="AO108" t="str">
            <v>+9890804</v>
          </cell>
        </row>
        <row r="109">
          <cell r="AC109">
            <v>380</v>
          </cell>
          <cell r="AD109">
            <v>30</v>
          </cell>
          <cell r="AE109" t="str">
            <v>GF</v>
          </cell>
          <cell r="AF109" t="str">
            <v>2</v>
          </cell>
          <cell r="AH109" t="str">
            <v>+664323+60734</v>
          </cell>
          <cell r="AI109">
            <v>725057</v>
          </cell>
          <cell r="AN109">
            <v>725057</v>
          </cell>
          <cell r="AO109" t="str">
            <v>+664323+60734</v>
          </cell>
        </row>
        <row r="110">
          <cell r="AC110">
            <v>381</v>
          </cell>
          <cell r="AD110">
            <v>56</v>
          </cell>
          <cell r="AE110" t="str">
            <v>EFWS</v>
          </cell>
          <cell r="AF110" t="str">
            <v>2</v>
          </cell>
          <cell r="AH110" t="str">
            <v>+12356376+2409234</v>
          </cell>
          <cell r="AI110">
            <v>14765610</v>
          </cell>
          <cell r="AN110">
            <v>14765610</v>
          </cell>
          <cell r="AO110" t="str">
            <v>+12356376+2409234</v>
          </cell>
        </row>
        <row r="111">
          <cell r="AC111">
            <v>383</v>
          </cell>
          <cell r="AD111">
            <v>58</v>
          </cell>
          <cell r="AE111" t="str">
            <v>EFWS</v>
          </cell>
          <cell r="AF111" t="str">
            <v>2</v>
          </cell>
        </row>
        <row r="112">
          <cell r="AC112">
            <v>385</v>
          </cell>
          <cell r="AD112">
            <v>3</v>
          </cell>
          <cell r="AE112" t="str">
            <v>GF</v>
          </cell>
          <cell r="AF112" t="str">
            <v>2</v>
          </cell>
          <cell r="AH112" t="str">
            <v>+21759026</v>
          </cell>
          <cell r="AI112">
            <v>21759026</v>
          </cell>
          <cell r="AN112">
            <v>21759026</v>
          </cell>
          <cell r="AO112" t="str">
            <v>+21759026</v>
          </cell>
        </row>
        <row r="113">
          <cell r="AC113">
            <v>386</v>
          </cell>
          <cell r="AD113">
            <v>18</v>
          </cell>
          <cell r="AE113" t="str">
            <v>GF</v>
          </cell>
          <cell r="AF113" t="str">
            <v>2</v>
          </cell>
        </row>
        <row r="114">
          <cell r="AC114">
            <v>387</v>
          </cell>
          <cell r="AD114">
            <v>19</v>
          </cell>
          <cell r="AE114" t="str">
            <v>GF</v>
          </cell>
          <cell r="AF114" t="str">
            <v>2</v>
          </cell>
          <cell r="AH114" t="str">
            <v>+25003</v>
          </cell>
          <cell r="AI114">
            <v>25003</v>
          </cell>
          <cell r="AN114">
            <v>25003</v>
          </cell>
          <cell r="AO114" t="str">
            <v>+25003</v>
          </cell>
        </row>
        <row r="115">
          <cell r="AC115">
            <v>388</v>
          </cell>
          <cell r="AD115">
            <v>17</v>
          </cell>
          <cell r="AE115" t="str">
            <v>GF</v>
          </cell>
          <cell r="AF115" t="str">
            <v>2</v>
          </cell>
          <cell r="AH115" t="str">
            <v>+30023862</v>
          </cell>
          <cell r="AI115">
            <v>30023862</v>
          </cell>
          <cell r="AN115">
            <v>30023862</v>
          </cell>
          <cell r="AO115" t="str">
            <v>+30023862</v>
          </cell>
        </row>
        <row r="116">
          <cell r="AC116">
            <v>389</v>
          </cell>
          <cell r="AD116">
            <v>21</v>
          </cell>
          <cell r="AE116" t="str">
            <v>GF</v>
          </cell>
          <cell r="AF116" t="str">
            <v>2</v>
          </cell>
        </row>
        <row r="117">
          <cell r="AC117">
            <v>390</v>
          </cell>
          <cell r="AD117">
            <v>24</v>
          </cell>
          <cell r="AE117" t="str">
            <v>NF</v>
          </cell>
          <cell r="AF117" t="str">
            <v>2</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nctreasurer.com/links/state-and-local-government-finance/lgc/local-fiscal-management/annual-audit/submitting-your-0" TargetMode="External"/><Relationship Id="rId2" Type="http://schemas.openxmlformats.org/officeDocument/2006/relationships/hyperlink" Target="https://www.nctreasurer.com/slg/lfm/financial-analysis/Pages/Analysis-by-Population.aspx" TargetMode="External"/><Relationship Id="rId1" Type="http://schemas.openxmlformats.org/officeDocument/2006/relationships/hyperlink" Target="https://efc.sog.unc.edu/resource/north-carolina-water-and-wastewater-rates-dashboard/" TargetMode="External"/><Relationship Id="rId5" Type="http://schemas.openxmlformats.org/officeDocument/2006/relationships/printerSettings" Target="../printerSettings/printerSettings1.bin"/><Relationship Id="rId4" Type="http://schemas.openxmlformats.org/officeDocument/2006/relationships/hyperlink" Target="https://www.nctreasurer.com/links/state-and-local-government-finance/lgc/local-fiscal-management/annual-audit/submitting-your-0"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C75D9-3D83-4324-B62D-17FE2ED83864}">
  <dimension ref="B1:N59"/>
  <sheetViews>
    <sheetView tabSelected="1" zoomScaleNormal="100" workbookViewId="0">
      <selection activeCell="B2" sqref="B2"/>
    </sheetView>
  </sheetViews>
  <sheetFormatPr defaultColWidth="9.109375" defaultRowHeight="14.4" x14ac:dyDescent="0.3"/>
  <cols>
    <col min="1" max="1" width="1.6640625" style="130" customWidth="1"/>
    <col min="2" max="2" width="187.109375" style="130" customWidth="1"/>
    <col min="3" max="4" width="9.109375" style="130" hidden="1" customWidth="1"/>
    <col min="5" max="5" width="2.33203125" style="130" customWidth="1"/>
    <col min="6" max="6" width="16.44140625" style="130" customWidth="1"/>
    <col min="7" max="16384" width="9.109375" style="130"/>
  </cols>
  <sheetData>
    <row r="1" spans="2:14" ht="9.6" customHeight="1" thickBot="1" x14ac:dyDescent="0.35">
      <c r="B1" s="113"/>
    </row>
    <row r="2" spans="2:14" ht="91.95" customHeight="1" thickBot="1" x14ac:dyDescent="0.35">
      <c r="B2" s="378" t="s">
        <v>1203</v>
      </c>
    </row>
    <row r="3" spans="2:14" ht="61.2" customHeight="1" x14ac:dyDescent="0.3">
      <c r="B3" s="124" t="s">
        <v>871</v>
      </c>
    </row>
    <row r="4" spans="2:14" ht="83.4" customHeight="1" x14ac:dyDescent="0.4">
      <c r="B4" s="124" t="s">
        <v>257</v>
      </c>
      <c r="F4" s="379"/>
      <c r="G4" s="379"/>
      <c r="H4" s="379"/>
      <c r="I4" s="379"/>
      <c r="J4" s="379"/>
      <c r="K4" s="379"/>
      <c r="L4" s="379"/>
      <c r="M4" s="379"/>
      <c r="N4" s="379"/>
    </row>
    <row r="5" spans="2:14" ht="58.2" customHeight="1" x14ac:dyDescent="0.3">
      <c r="B5" s="124" t="s">
        <v>258</v>
      </c>
    </row>
    <row r="6" spans="2:14" ht="117.6" customHeight="1" x14ac:dyDescent="0.3">
      <c r="B6" s="114" t="s">
        <v>259</v>
      </c>
    </row>
    <row r="7" spans="2:14" ht="25.95" customHeight="1" x14ac:dyDescent="0.3">
      <c r="B7" s="126" t="s">
        <v>177</v>
      </c>
    </row>
    <row r="8" spans="2:14" ht="49.2" customHeight="1" x14ac:dyDescent="0.3">
      <c r="B8" s="380" t="s">
        <v>260</v>
      </c>
    </row>
    <row r="9" spans="2:14" ht="42.6" customHeight="1" x14ac:dyDescent="0.3">
      <c r="B9" s="380" t="s">
        <v>178</v>
      </c>
    </row>
    <row r="10" spans="2:14" s="382" customFormat="1" ht="34.200000000000003" customHeight="1" x14ac:dyDescent="0.3">
      <c r="B10" s="381" t="s">
        <v>870</v>
      </c>
    </row>
    <row r="11" spans="2:14" s="382" customFormat="1" ht="55.95" customHeight="1" x14ac:dyDescent="0.3">
      <c r="B11" s="383" t="s">
        <v>261</v>
      </c>
    </row>
    <row r="12" spans="2:14" ht="36" customHeight="1" x14ac:dyDescent="0.3">
      <c r="B12" s="383" t="s">
        <v>262</v>
      </c>
    </row>
    <row r="13" spans="2:14" ht="39" customHeight="1" x14ac:dyDescent="0.3">
      <c r="B13" s="384" t="s">
        <v>263</v>
      </c>
    </row>
    <row r="14" spans="2:14" ht="25.95" customHeight="1" x14ac:dyDescent="0.3">
      <c r="B14" s="126" t="s">
        <v>179</v>
      </c>
    </row>
    <row r="15" spans="2:14" x14ac:dyDescent="0.3">
      <c r="B15" s="113"/>
    </row>
    <row r="16" spans="2:14" x14ac:dyDescent="0.3">
      <c r="B16" s="385" t="s">
        <v>8</v>
      </c>
    </row>
    <row r="17" spans="2:2" ht="15.6" customHeight="1" x14ac:dyDescent="0.3">
      <c r="B17" s="386" t="s">
        <v>264</v>
      </c>
    </row>
    <row r="18" spans="2:2" x14ac:dyDescent="0.3">
      <c r="B18" s="387"/>
    </row>
    <row r="19" spans="2:2" x14ac:dyDescent="0.3">
      <c r="B19" s="385" t="s">
        <v>9</v>
      </c>
    </row>
    <row r="20" spans="2:2" ht="15.6" customHeight="1" x14ac:dyDescent="0.3">
      <c r="B20" s="388" t="s">
        <v>124</v>
      </c>
    </row>
    <row r="21" spans="2:2" ht="13.2" customHeight="1" x14ac:dyDescent="0.3">
      <c r="B21" s="113"/>
    </row>
    <row r="22" spans="2:2" ht="25.95" customHeight="1" x14ac:dyDescent="0.3">
      <c r="B22" s="126" t="s">
        <v>180</v>
      </c>
    </row>
    <row r="23" spans="2:2" s="382" customFormat="1" ht="72.599999999999994" customHeight="1" x14ac:dyDescent="0.3">
      <c r="B23" s="380" t="s">
        <v>872</v>
      </c>
    </row>
    <row r="24" spans="2:2" s="382" customFormat="1" ht="84.6" customHeight="1" x14ac:dyDescent="0.3">
      <c r="B24" s="380" t="s">
        <v>265</v>
      </c>
    </row>
    <row r="25" spans="2:2" s="382" customFormat="1" ht="78.599999999999994" customHeight="1" x14ac:dyDescent="0.3">
      <c r="B25" s="380" t="s">
        <v>181</v>
      </c>
    </row>
    <row r="26" spans="2:2" ht="15" x14ac:dyDescent="0.3">
      <c r="B26" s="116" t="s">
        <v>266</v>
      </c>
    </row>
    <row r="27" spans="2:2" ht="8.4" customHeight="1" x14ac:dyDescent="0.3">
      <c r="B27" s="115"/>
    </row>
    <row r="28" spans="2:2" ht="25.95" customHeight="1" x14ac:dyDescent="0.3">
      <c r="B28" s="126" t="s">
        <v>267</v>
      </c>
    </row>
    <row r="29" spans="2:2" ht="28.95" customHeight="1" x14ac:dyDescent="0.3">
      <c r="B29" s="127" t="s">
        <v>897</v>
      </c>
    </row>
    <row r="30" spans="2:2" ht="31.95" customHeight="1" x14ac:dyDescent="0.3">
      <c r="B30" s="127" t="s">
        <v>898</v>
      </c>
    </row>
    <row r="31" spans="2:2" ht="30.6" customHeight="1" x14ac:dyDescent="0.3">
      <c r="B31" s="389" t="s">
        <v>899</v>
      </c>
    </row>
    <row r="32" spans="2:2" ht="25.2" customHeight="1" x14ac:dyDescent="0.3">
      <c r="B32" s="389" t="s">
        <v>900</v>
      </c>
    </row>
    <row r="33" spans="2:7" ht="27.6" customHeight="1" x14ac:dyDescent="0.3">
      <c r="B33" s="389" t="s">
        <v>901</v>
      </c>
    </row>
    <row r="34" spans="2:7" ht="31.95" customHeight="1" x14ac:dyDescent="0.3">
      <c r="B34" s="390" t="s">
        <v>268</v>
      </c>
    </row>
    <row r="35" spans="2:7" ht="60" customHeight="1" x14ac:dyDescent="0.3">
      <c r="B35" s="127" t="s">
        <v>906</v>
      </c>
    </row>
    <row r="36" spans="2:7" ht="60" customHeight="1" x14ac:dyDescent="0.3">
      <c r="B36" s="466" t="s">
        <v>902</v>
      </c>
    </row>
    <row r="37" spans="2:7" ht="25.95" customHeight="1" x14ac:dyDescent="0.3">
      <c r="B37" s="127" t="s">
        <v>269</v>
      </c>
    </row>
    <row r="38" spans="2:7" ht="12" customHeight="1" x14ac:dyDescent="0.3">
      <c r="B38" s="127"/>
    </row>
    <row r="39" spans="2:7" ht="25.95" customHeight="1" x14ac:dyDescent="0.3">
      <c r="B39" s="126" t="s">
        <v>903</v>
      </c>
    </row>
    <row r="40" spans="2:7" x14ac:dyDescent="0.3">
      <c r="B40" s="125"/>
      <c r="G40" s="391"/>
    </row>
    <row r="41" spans="2:7" ht="43.2" customHeight="1" x14ac:dyDescent="0.3">
      <c r="B41" s="392" t="s">
        <v>270</v>
      </c>
    </row>
    <row r="42" spans="2:7" ht="19.95" customHeight="1" x14ac:dyDescent="0.3">
      <c r="B42" s="393" t="s">
        <v>263</v>
      </c>
    </row>
    <row r="43" spans="2:7" ht="11.4" customHeight="1" x14ac:dyDescent="0.3">
      <c r="B43" s="128"/>
    </row>
    <row r="44" spans="2:7" ht="15" x14ac:dyDescent="0.3">
      <c r="B44" s="129"/>
    </row>
    <row r="45" spans="2:7" ht="7.2" customHeight="1" x14ac:dyDescent="0.3">
      <c r="B45" s="127"/>
    </row>
    <row r="46" spans="2:7" ht="25.95" customHeight="1" x14ac:dyDescent="0.3">
      <c r="B46" s="126" t="s">
        <v>904</v>
      </c>
    </row>
    <row r="47" spans="2:7" ht="35.4" customHeight="1" x14ac:dyDescent="0.3">
      <c r="B47" s="392" t="s">
        <v>905</v>
      </c>
    </row>
    <row r="48" spans="2:7" ht="15" x14ac:dyDescent="0.3">
      <c r="B48" s="129"/>
    </row>
    <row r="59" ht="44.25" customHeight="1" x14ac:dyDescent="0.3"/>
  </sheetData>
  <sheetProtection algorithmName="SHA-512" hashValue="VeXEBLuPvuv0z5jK/dX6ukz3onS2EgeW2RSXW2irpYJNYgoGPCNBcjGh7ld2jHZexgQ7uRI+wYPa9vAa3kfW+A==" saltValue="CAddhzIDLduBgzhvwYO4sg==" spinCount="100000" sheet="1" formatCells="0" formatColumns="0" formatRows="0"/>
  <hyperlinks>
    <hyperlink ref="B17" r:id="rId1" xr:uid="{AAE7D4C4-BDF4-4EEF-95E5-D96C6E0839D1}"/>
    <hyperlink ref="B20" r:id="rId2" xr:uid="{62FD86C1-436D-4FCD-B6EB-64A78AE94BA0}"/>
    <hyperlink ref="B42" r:id="rId3" xr:uid="{4F09C131-E314-47BE-A564-443C8EED8DAA}"/>
    <hyperlink ref="B13" r:id="rId4" xr:uid="{B23D6038-E12F-4F01-8782-5E039B4CCCB8}"/>
  </hyperlinks>
  <pageMargins left="0.7" right="0.7" top="0.75" bottom="0.75" header="0.3" footer="0.3"/>
  <pageSetup orientation="landscape"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TH224"/>
  <sheetViews>
    <sheetView zoomScale="95" zoomScaleNormal="95" workbookViewId="0">
      <pane ySplit="5" topLeftCell="A6" activePane="bottomLeft" state="frozen"/>
      <selection activeCell="K179" sqref="K179"/>
      <selection pane="bottomLeft" activeCell="D2" sqref="D2"/>
    </sheetView>
  </sheetViews>
  <sheetFormatPr defaultColWidth="9.109375" defaultRowHeight="14.4" x14ac:dyDescent="0.3"/>
  <cols>
    <col min="1" max="1" width="10.33203125" style="16" customWidth="1"/>
    <col min="2" max="2" width="16.33203125" style="4" customWidth="1"/>
    <col min="3" max="3" width="17.44140625" style="4" customWidth="1"/>
    <col min="4" max="4" width="46.33203125" style="277" customWidth="1"/>
    <col min="5" max="5" width="17.109375" style="16" customWidth="1"/>
    <col min="6" max="6" width="21.5546875" style="277" customWidth="1"/>
    <col min="7" max="7" width="26.6640625" style="322" customWidth="1"/>
    <col min="8" max="8" width="25.109375" style="216" customWidth="1"/>
    <col min="9" max="9" width="24" style="277" customWidth="1"/>
    <col min="10" max="10" width="13.5546875" style="16" customWidth="1"/>
    <col min="11" max="11" width="11.77734375" style="16" customWidth="1"/>
    <col min="12" max="12" width="4" hidden="1" customWidth="1"/>
    <col min="13" max="13" width="11" style="16" hidden="1" customWidth="1"/>
    <col min="14" max="14" width="3.33203125" style="136" hidden="1" customWidth="1"/>
    <col min="15" max="15" width="2.109375" style="16" hidden="1" customWidth="1"/>
    <col min="16" max="16" width="13.44140625" style="16" hidden="1" customWidth="1"/>
    <col min="17" max="17" width="13.109375" style="16" customWidth="1"/>
    <col min="18" max="24" width="9.109375" style="16"/>
    <col min="25" max="25" width="8.88671875" customWidth="1"/>
    <col min="26" max="28" width="10.5546875" customWidth="1"/>
    <col min="29" max="95" width="20.6640625" customWidth="1"/>
    <col min="123" max="1880" width="9.109375" style="16"/>
    <col min="1881" max="16384" width="9.109375" style="277"/>
  </cols>
  <sheetData>
    <row r="1" spans="1:122" ht="30.6" customHeight="1" x14ac:dyDescent="0.3">
      <c r="B1" s="324" t="s">
        <v>144</v>
      </c>
      <c r="C1" s="324"/>
      <c r="E1" s="278" t="s">
        <v>7</v>
      </c>
      <c r="F1" s="279">
        <v>2024</v>
      </c>
      <c r="G1" s="81" t="s">
        <v>40</v>
      </c>
      <c r="H1" s="280"/>
      <c r="I1" s="281"/>
      <c r="J1" s="282"/>
      <c r="M1" s="16" t="s">
        <v>17</v>
      </c>
      <c r="O1" s="16">
        <v>1</v>
      </c>
      <c r="P1" s="16" t="s">
        <v>353</v>
      </c>
    </row>
    <row r="2" spans="1:122" ht="44.25" customHeight="1" thickBot="1" x14ac:dyDescent="0.35">
      <c r="B2" s="547" t="s">
        <v>100</v>
      </c>
      <c r="C2" s="548"/>
      <c r="D2" s="283" t="s">
        <v>253</v>
      </c>
      <c r="E2" s="545" t="s">
        <v>101</v>
      </c>
      <c r="F2" s="545"/>
      <c r="G2" s="546"/>
      <c r="H2" s="395" t="s">
        <v>1204</v>
      </c>
      <c r="M2" s="16" t="s">
        <v>18</v>
      </c>
      <c r="N2" s="136">
        <v>50</v>
      </c>
      <c r="O2" s="16">
        <v>2</v>
      </c>
      <c r="P2" s="16">
        <v>9004</v>
      </c>
    </row>
    <row r="3" spans="1:122" ht="15" thickBot="1" x14ac:dyDescent="0.35">
      <c r="B3" s="325" t="s">
        <v>0</v>
      </c>
      <c r="C3" s="326"/>
      <c r="D3" s="285" t="e">
        <f>VLOOKUP(D2,'Unit Names(H)'!A2:B135,2,FALSE)</f>
        <v>#N/A</v>
      </c>
      <c r="E3" s="369"/>
      <c r="F3" s="286"/>
      <c r="G3" s="287"/>
      <c r="H3" s="284"/>
      <c r="N3" s="136">
        <v>51</v>
      </c>
      <c r="O3" s="16">
        <v>3</v>
      </c>
    </row>
    <row r="4" spans="1:122" ht="15" thickBot="1" x14ac:dyDescent="0.35">
      <c r="B4" s="327" t="s">
        <v>218</v>
      </c>
      <c r="C4" s="328"/>
      <c r="D4" s="288"/>
      <c r="E4" s="288"/>
      <c r="F4" s="289"/>
      <c r="G4" s="290"/>
      <c r="H4" s="284"/>
      <c r="I4" s="1"/>
      <c r="M4" s="16" t="s">
        <v>116</v>
      </c>
      <c r="N4" s="136">
        <v>52</v>
      </c>
      <c r="O4" s="16">
        <v>4</v>
      </c>
    </row>
    <row r="5" spans="1:122" ht="37.5" customHeight="1" x14ac:dyDescent="0.3">
      <c r="A5" s="267" t="s">
        <v>142</v>
      </c>
      <c r="B5" s="189" t="s">
        <v>32</v>
      </c>
      <c r="C5" s="189" t="s">
        <v>42</v>
      </c>
      <c r="D5" s="291" t="s">
        <v>1</v>
      </c>
      <c r="E5" s="291">
        <v>2023</v>
      </c>
      <c r="F5" s="292">
        <v>2024</v>
      </c>
      <c r="G5" s="293" t="s">
        <v>251</v>
      </c>
      <c r="H5" s="294" t="s">
        <v>105</v>
      </c>
      <c r="I5" s="279" t="s">
        <v>2</v>
      </c>
      <c r="M5" s="16" t="s">
        <v>167</v>
      </c>
    </row>
    <row r="6" spans="1:122" ht="22.5" customHeight="1" x14ac:dyDescent="0.3">
      <c r="A6" s="188"/>
      <c r="B6" s="343" t="s">
        <v>41</v>
      </c>
      <c r="C6" s="344"/>
      <c r="D6" s="345"/>
      <c r="E6" s="346"/>
      <c r="F6" s="347"/>
      <c r="G6" s="339"/>
      <c r="H6" s="15"/>
      <c r="I6" s="51"/>
      <c r="M6" s="16" t="s">
        <v>155</v>
      </c>
    </row>
    <row r="7" spans="1:122" s="16" customFormat="1" ht="63.75" customHeight="1" x14ac:dyDescent="0.3">
      <c r="A7" s="398">
        <v>333</v>
      </c>
      <c r="B7" s="267" t="s">
        <v>24</v>
      </c>
      <c r="C7" s="267" t="s">
        <v>43</v>
      </c>
      <c r="D7" s="276" t="s">
        <v>219</v>
      </c>
      <c r="E7" s="266" t="e">
        <f>INDEX('PY1 Data(H)'!$A$1:$BJ$265,MATCH('Unit Data from Audit Worksheet'!$A7,'PY1 Data(H)'!$A$1:$A$265,0),MATCH('Unit Data from Audit Worksheet'!$D$2,'PY1 Data(H)'!$A$1:$BJ$1,0))</f>
        <v>#N/A</v>
      </c>
      <c r="F7" s="135">
        <v>0</v>
      </c>
      <c r="G7" s="296">
        <f>IF(F7&lt;0,"Note: Number is normally positive.",)</f>
        <v>0</v>
      </c>
      <c r="H7" s="297"/>
      <c r="I7" s="516"/>
      <c r="J7" s="203"/>
      <c r="K7" s="394"/>
      <c r="L7"/>
      <c r="M7" s="16" t="s">
        <v>168</v>
      </c>
      <c r="N7" s="136"/>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row>
    <row r="8" spans="1:122" s="16" customFormat="1" ht="51" customHeight="1" x14ac:dyDescent="0.3">
      <c r="A8" s="67">
        <v>500</v>
      </c>
      <c r="B8" s="267" t="s">
        <v>19</v>
      </c>
      <c r="C8" s="267" t="s">
        <v>43</v>
      </c>
      <c r="D8" s="276" t="s">
        <v>220</v>
      </c>
      <c r="E8" s="266" t="e">
        <f>INDEX('PY1 Data(H)'!$A$1:$BJ$265,MATCH('Unit Data from Audit Worksheet'!$A8,'PY1 Data(H)'!$A$1:$A$265,0),MATCH('Unit Data from Audit Worksheet'!$D$2,'PY1 Data(H)'!$A$1:$BJ$1,0))</f>
        <v>#N/A</v>
      </c>
      <c r="F8" s="135">
        <v>0</v>
      </c>
      <c r="G8" s="296">
        <f>IF(F8&lt;0,"Note: Number is normally positive.",)</f>
        <v>0</v>
      </c>
      <c r="H8" s="297"/>
      <c r="I8" s="516"/>
      <c r="J8" s="203"/>
      <c r="K8" s="394"/>
      <c r="L8"/>
      <c r="M8" s="16" t="s">
        <v>169</v>
      </c>
      <c r="N8" s="136"/>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row>
    <row r="9" spans="1:122" ht="51" customHeight="1" x14ac:dyDescent="0.3">
      <c r="A9" s="401">
        <v>385</v>
      </c>
      <c r="B9" s="3" t="s">
        <v>22</v>
      </c>
      <c r="C9" s="267" t="s">
        <v>43</v>
      </c>
      <c r="D9" s="66" t="s">
        <v>44</v>
      </c>
      <c r="E9" s="266" t="e">
        <f>INDEX('PY1 Data(H)'!$A$1:$BJ$265,MATCH('Unit Data from Audit Worksheet'!$A9,'PY1 Data(H)'!$A$1:$A$265,0),MATCH('Unit Data from Audit Worksheet'!$D$2,'PY1 Data(H)'!$A$1:$BJ$1,0))-INDEX('PY1 Data(H)'!$A$1:$BJ$265,MATCH('Unit Data from Audit Worksheet'!$A11,'PY1 Data(H)'!$A$1:$A$265,0),MATCH('Unit Data from Audit Worksheet'!$D$2,'PY1 Data(H)'!$A$1:$BJ$1,0))</f>
        <v>#N/A</v>
      </c>
      <c r="F9" s="135">
        <v>0</v>
      </c>
      <c r="G9" s="296">
        <f>IF((F7+F8)&gt;F9,"Error: Please review Account numbers (333+500)&gt;385",)</f>
        <v>0</v>
      </c>
      <c r="H9" s="15"/>
      <c r="I9" s="516"/>
      <c r="J9" s="499"/>
      <c r="K9" s="394"/>
    </row>
    <row r="10" spans="1:122" s="16" customFormat="1" ht="90" customHeight="1" x14ac:dyDescent="0.3">
      <c r="A10" s="67">
        <v>575</v>
      </c>
      <c r="B10" s="267" t="s">
        <v>26</v>
      </c>
      <c r="C10" s="267" t="s">
        <v>43</v>
      </c>
      <c r="D10" s="329" t="s">
        <v>221</v>
      </c>
      <c r="E10" s="266" t="e">
        <f>INDEX('PY1 Data(H)'!$A$1:$BJ$265,MATCH('Unit Data from Audit Worksheet'!$A10,'PY1 Data(H)'!$A$1:$A$265,0),MATCH('Unit Data from Audit Worksheet'!$D$2,'PY1 Data(H)'!$A$1:$BJ$1,0))</f>
        <v>#N/A</v>
      </c>
      <c r="F10" s="135">
        <v>0</v>
      </c>
      <c r="G10" s="296">
        <f>IF(F10&lt;0,"Note: Number is normally positive.",)</f>
        <v>0</v>
      </c>
      <c r="H10" s="298"/>
      <c r="I10" s="517"/>
      <c r="J10" s="130"/>
      <c r="K10" s="394"/>
      <c r="L10"/>
      <c r="N10" s="136"/>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row>
    <row r="11" spans="1:122" s="16" customFormat="1" ht="93.75" customHeight="1" x14ac:dyDescent="0.3">
      <c r="A11" s="67">
        <v>576</v>
      </c>
      <c r="B11" s="267" t="s">
        <v>26</v>
      </c>
      <c r="C11" s="267" t="s">
        <v>43</v>
      </c>
      <c r="D11" s="329" t="s">
        <v>222</v>
      </c>
      <c r="E11" s="266" t="e">
        <f>INDEX('PY1 Data(H)'!$A$1:$BJ$265,MATCH('Unit Data from Audit Worksheet'!$A11,'PY1 Data(H)'!$A$1:$A$265,0),MATCH('Unit Data from Audit Worksheet'!$D$2,'PY1 Data(H)'!$A$1:$BJ$1,0))</f>
        <v>#N/A</v>
      </c>
      <c r="F11" s="135">
        <v>0</v>
      </c>
      <c r="G11" s="296">
        <f>IF(F11&lt;0,"Error: Enter as positive.",)</f>
        <v>0</v>
      </c>
      <c r="H11" s="298"/>
      <c r="I11" s="517"/>
      <c r="J11" s="130"/>
      <c r="K11" s="394"/>
      <c r="L11"/>
      <c r="N11" s="136"/>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row>
    <row r="12" spans="1:122" ht="85.5" customHeight="1" x14ac:dyDescent="0.3">
      <c r="A12" s="402">
        <v>626</v>
      </c>
      <c r="B12" s="330" t="s">
        <v>173</v>
      </c>
      <c r="C12" s="330" t="s">
        <v>43</v>
      </c>
      <c r="D12" s="158" t="s">
        <v>223</v>
      </c>
      <c r="E12" s="266" t="e">
        <f>INDEX('PY1 Data(H)'!$A$1:$BJ$265,MATCH('Unit Data from Audit Worksheet'!$A12,'PY1 Data(H)'!$A$1:$A$265,0),MATCH('Unit Data from Audit Worksheet'!$D$2,'PY1 Data(H)'!$A$1:$BJ$1,0))-INDEX('PY1 Data(H)'!$A$1:$BJ$265,MATCH('Unit Data from Audit Worksheet'!$A11,'PY1 Data(H)'!$A$1:$A$265,0),MATCH('Unit Data from Audit Worksheet'!$D$2,'PY1 Data(H)'!$A$1:$BJ$1,0))</f>
        <v>#N/A</v>
      </c>
      <c r="F12" s="135">
        <v>0</v>
      </c>
      <c r="G12" s="296">
        <f>IF(F12&lt;0,"Error: Enter as positive.",)</f>
        <v>0</v>
      </c>
      <c r="H12" s="299"/>
      <c r="I12" s="518"/>
      <c r="J12" s="499"/>
      <c r="K12" s="394"/>
    </row>
    <row r="13" spans="1:122" ht="89.25" customHeight="1" x14ac:dyDescent="0.3">
      <c r="A13" s="139">
        <v>627</v>
      </c>
      <c r="B13" s="477" t="s">
        <v>132</v>
      </c>
      <c r="C13" s="330" t="s">
        <v>43</v>
      </c>
      <c r="D13" s="158" t="s">
        <v>224</v>
      </c>
      <c r="E13" s="266" t="e">
        <f>INDEX('PY1 Data(H)'!$A$1:$BJ$265,MATCH('Unit Data from Audit Worksheet'!$A13,'PY1 Data(H)'!$A$1:$A$265,0),MATCH('Unit Data from Audit Worksheet'!$D$2,'PY1 Data(H)'!$A$1:$BJ$1,0))</f>
        <v>#N/A</v>
      </c>
      <c r="F13" s="135">
        <v>0</v>
      </c>
      <c r="G13" s="296">
        <f>IF(F13&gt;F12,"Please review account numbers 627 &gt;626",)</f>
        <v>0</v>
      </c>
      <c r="H13" s="299"/>
      <c r="I13" s="518"/>
      <c r="J13" s="130"/>
      <c r="K13" s="394"/>
    </row>
    <row r="14" spans="1:122" ht="105" customHeight="1" x14ac:dyDescent="0.3">
      <c r="A14" s="139">
        <v>628</v>
      </c>
      <c r="B14" s="477" t="s">
        <v>132</v>
      </c>
      <c r="C14" s="330" t="s">
        <v>43</v>
      </c>
      <c r="D14" s="158" t="s">
        <v>225</v>
      </c>
      <c r="E14" s="266" t="e">
        <f>INDEX('PY1 Data(H)'!$A$1:$BJ$265,MATCH('Unit Data from Audit Worksheet'!$A14,'PY1 Data(H)'!$A$1:$A$265,0),MATCH('Unit Data from Audit Worksheet'!$D$2,'PY1 Data(H)'!$A$1:$BJ$1,0))</f>
        <v>#N/A</v>
      </c>
      <c r="F14" s="135">
        <v>0</v>
      </c>
      <c r="G14" s="296">
        <f>IF(F14&gt;F12,"Please review account numbers 628 &gt; 626",)</f>
        <v>0</v>
      </c>
      <c r="H14" s="299"/>
      <c r="I14" s="518"/>
      <c r="J14" s="499"/>
      <c r="K14" s="394"/>
    </row>
    <row r="15" spans="1:122" ht="95.25" customHeight="1" x14ac:dyDescent="0.3">
      <c r="A15" s="139">
        <v>629</v>
      </c>
      <c r="B15" s="477" t="s">
        <v>132</v>
      </c>
      <c r="C15" s="330" t="s">
        <v>43</v>
      </c>
      <c r="D15" s="158" t="s">
        <v>226</v>
      </c>
      <c r="E15" s="266" t="e">
        <f>INDEX('PY1 Data(H)'!$A$1:$BJ$265,MATCH('Unit Data from Audit Worksheet'!$A15,'PY1 Data(H)'!$A$1:$A$265,0),MATCH('Unit Data from Audit Worksheet'!$D$2,'PY1 Data(H)'!$A$1:$BJ$1,0))</f>
        <v>#N/A</v>
      </c>
      <c r="F15" s="135">
        <v>0</v>
      </c>
      <c r="G15" s="296">
        <f>IF(F15&gt;F12,"Please review account numbers 629 &gt; 626",)</f>
        <v>0</v>
      </c>
      <c r="H15" s="299"/>
      <c r="I15" s="518"/>
      <c r="J15" s="130"/>
      <c r="K15" s="394"/>
    </row>
    <row r="16" spans="1:122" ht="69" customHeight="1" x14ac:dyDescent="0.3">
      <c r="A16" s="139">
        <v>630</v>
      </c>
      <c r="B16" s="477" t="s">
        <v>132</v>
      </c>
      <c r="C16" s="330" t="s">
        <v>43</v>
      </c>
      <c r="D16" s="158" t="s">
        <v>164</v>
      </c>
      <c r="E16" s="266" t="e">
        <f>INDEX('PY1 Data(H)'!$A$1:$BJ$265,MATCH('Unit Data from Audit Worksheet'!$A16,'PY1 Data(H)'!$A$1:$A$265,0),MATCH('Unit Data from Audit Worksheet'!$D$2,'PY1 Data(H)'!$A$1:$BJ$1,0))</f>
        <v>#N/A</v>
      </c>
      <c r="F16" s="135">
        <v>0</v>
      </c>
      <c r="G16" s="296">
        <f>IF(F16&gt;F12,"Please review account numbers 630 &gt; 626",)</f>
        <v>0</v>
      </c>
      <c r="H16" s="299"/>
      <c r="I16" s="518"/>
      <c r="J16" s="130"/>
      <c r="K16" s="394"/>
    </row>
    <row r="17" spans="1:11" ht="95.25" customHeight="1" x14ac:dyDescent="0.3">
      <c r="A17" s="139">
        <v>631</v>
      </c>
      <c r="B17" s="477" t="s">
        <v>132</v>
      </c>
      <c r="C17" s="330" t="s">
        <v>43</v>
      </c>
      <c r="D17" s="158" t="s">
        <v>227</v>
      </c>
      <c r="E17" s="266" t="e">
        <f>INDEX('PY1 Data(H)'!$A$1:$BJ$265,MATCH('Unit Data from Audit Worksheet'!$A17,'PY1 Data(H)'!$A$1:$A$265,0),MATCH('Unit Data from Audit Worksheet'!$D$2,'PY1 Data(H)'!$A$1:$BJ$1,0))</f>
        <v>#N/A</v>
      </c>
      <c r="F17" s="135">
        <v>0</v>
      </c>
      <c r="G17" s="296">
        <f>IF(F17&gt;F12,"Please review account numbers 631 &gt; 626",)</f>
        <v>0</v>
      </c>
      <c r="H17" s="299"/>
      <c r="I17" s="518"/>
      <c r="J17" s="130"/>
      <c r="K17" s="394"/>
    </row>
    <row r="18" spans="1:11" ht="55.5" customHeight="1" x14ac:dyDescent="0.3">
      <c r="A18" s="401">
        <v>338</v>
      </c>
      <c r="B18" s="3" t="s">
        <v>20</v>
      </c>
      <c r="C18" s="267" t="s">
        <v>43</v>
      </c>
      <c r="D18" s="66" t="s">
        <v>45</v>
      </c>
      <c r="E18" s="266" t="e">
        <f>INDEX('PY1 Data(H)'!$A$1:$BJ$265,MATCH('Unit Data from Audit Worksheet'!$A18,'PY1 Data(H)'!$A$1:$A$265,0),MATCH('Unit Data from Audit Worksheet'!$D$2,'PY1 Data(H)'!$A$1:$BJ$1,0))-INDEX('PY1 Data(H)'!$A$1:$BJ$265,MATCH('Unit Data from Audit Worksheet'!$A11,'PY1 Data(H)'!$A$1:$A$265,0),MATCH('Unit Data from Audit Worksheet'!$D$2,'PY1 Data(H)'!$A$1:$BJ$1,0))</f>
        <v>#N/A</v>
      </c>
      <c r="F18" s="135">
        <v>0</v>
      </c>
      <c r="G18" s="296" t="str">
        <f>IF(F12&gt;F18,"Error: Please review accts 626 &gt; 338","")</f>
        <v/>
      </c>
      <c r="H18" s="15"/>
      <c r="I18" s="516"/>
      <c r="J18" s="499"/>
      <c r="K18" s="394"/>
    </row>
    <row r="19" spans="1:11" ht="89.25" customHeight="1" x14ac:dyDescent="0.3">
      <c r="A19" s="67">
        <v>335</v>
      </c>
      <c r="B19" s="3" t="s">
        <v>20</v>
      </c>
      <c r="C19" s="267" t="s">
        <v>43</v>
      </c>
      <c r="D19" s="276" t="s">
        <v>228</v>
      </c>
      <c r="E19" s="266" t="e">
        <f>INDEX('PY1 Data(H)'!$A$1:$BJ$265,MATCH('Unit Data from Audit Worksheet'!$A19,'PY1 Data(H)'!$A$1:$A$265,0),MATCH('Unit Data from Audit Worksheet'!$D$2,'PY1 Data(H)'!$A$1:$BJ$1,0))</f>
        <v>#N/A</v>
      </c>
      <c r="F19" s="135">
        <v>0</v>
      </c>
      <c r="G19" s="296">
        <f>IF(F19&lt;0,"Error: Enter as positive.",)</f>
        <v>0</v>
      </c>
      <c r="H19" s="15"/>
      <c r="I19" s="519"/>
      <c r="J19" s="130"/>
      <c r="K19" s="394"/>
    </row>
    <row r="20" spans="1:11" ht="48.75" customHeight="1" x14ac:dyDescent="0.3">
      <c r="A20" s="67">
        <v>252</v>
      </c>
      <c r="B20" s="3" t="s">
        <v>20</v>
      </c>
      <c r="C20" s="267" t="s">
        <v>43</v>
      </c>
      <c r="D20" s="66" t="s">
        <v>46</v>
      </c>
      <c r="E20" s="266" t="e">
        <f>INDEX('PY1 Data(H)'!$A$1:$BJ$265,MATCH('Unit Data from Audit Worksheet'!$A20,'PY1 Data(H)'!$A$1:$A$265,0),MATCH('Unit Data from Audit Worksheet'!$D$2,'PY1 Data(H)'!$A$1:$BJ$1,0))</f>
        <v>#N/A</v>
      </c>
      <c r="F20" s="135">
        <v>0</v>
      </c>
      <c r="G20" s="300"/>
      <c r="H20" s="15"/>
      <c r="I20" s="520"/>
      <c r="J20" s="499"/>
      <c r="K20" s="394"/>
    </row>
    <row r="21" spans="1:11" ht="43.2" x14ac:dyDescent="0.3">
      <c r="A21" s="67">
        <v>253</v>
      </c>
      <c r="B21" s="3" t="s">
        <v>20</v>
      </c>
      <c r="C21" s="267" t="s">
        <v>43</v>
      </c>
      <c r="D21" s="66" t="s">
        <v>47</v>
      </c>
      <c r="E21" s="266" t="e">
        <f>INDEX('PY1 Data(H)'!$A$1:$BJ$265,MATCH('Unit Data from Audit Worksheet'!$A21,'PY1 Data(H)'!$A$1:$A$265,0),MATCH('Unit Data from Audit Worksheet'!$D$2,'PY1 Data(H)'!$A$1:$BJ$1,0))</f>
        <v>#N/A</v>
      </c>
      <c r="F21" s="135">
        <v>0</v>
      </c>
      <c r="G21" s="296"/>
      <c r="H21" s="15"/>
      <c r="I21" s="520"/>
      <c r="J21" s="499"/>
      <c r="K21" s="394"/>
    </row>
    <row r="22" spans="1:11" ht="143.4" customHeight="1" x14ac:dyDescent="0.3">
      <c r="A22" s="67">
        <v>254</v>
      </c>
      <c r="B22" s="3" t="s">
        <v>20</v>
      </c>
      <c r="C22" s="267" t="s">
        <v>43</v>
      </c>
      <c r="D22" s="66" t="s">
        <v>229</v>
      </c>
      <c r="E22" s="266" t="e">
        <f>INDEX('PY1 Data(H)'!$A$1:$BJ$265,MATCH('Unit Data from Audit Worksheet'!$A22,'PY1 Data(H)'!$A$1:$A$265,0),MATCH('Unit Data from Audit Worksheet'!$D$2,'PY1 Data(H)'!$A$1:$BJ$1,0))</f>
        <v>#N/A</v>
      </c>
      <c r="F22" s="135">
        <v>0</v>
      </c>
      <c r="G22" s="296">
        <f>IF(H22=0,,"Error: Total assets and deferred outflows less total liabilities and deferred inflows do not equal total net position. Account numbers  385-338-252-253-254 = 0.  The amount the formula is off is located in the cell to the right")</f>
        <v>0</v>
      </c>
      <c r="H22" s="298">
        <f>F9-F18-F20-F21-F22</f>
        <v>0</v>
      </c>
      <c r="I22" s="520"/>
      <c r="J22" s="499"/>
      <c r="K22" s="394"/>
    </row>
    <row r="23" spans="1:11" ht="21.75" customHeight="1" x14ac:dyDescent="0.3">
      <c r="A23" s="67"/>
      <c r="B23" s="350" t="s">
        <v>48</v>
      </c>
      <c r="C23" s="351"/>
      <c r="D23" s="336"/>
      <c r="E23" s="337"/>
      <c r="F23" s="348"/>
      <c r="G23" s="349"/>
      <c r="H23" s="15"/>
      <c r="I23" s="520"/>
      <c r="J23" s="130"/>
      <c r="K23" s="394"/>
    </row>
    <row r="24" spans="1:11" ht="59.25" customHeight="1" x14ac:dyDescent="0.3">
      <c r="A24" s="67">
        <v>502</v>
      </c>
      <c r="B24" s="3" t="s">
        <v>19</v>
      </c>
      <c r="C24" s="267" t="s">
        <v>50</v>
      </c>
      <c r="D24" s="276" t="s">
        <v>230</v>
      </c>
      <c r="E24" s="266" t="e">
        <f>INDEX('PY1 Data(H)'!$A$1:$BJ$265,MATCH('Unit Data from Audit Worksheet'!$A24,'PY1 Data(H)'!$A$1:$A$265,0),MATCH('Unit Data from Audit Worksheet'!$D$2,'PY1 Data(H)'!$A$1:$BJ$1,0))</f>
        <v>#N/A</v>
      </c>
      <c r="F24" s="135">
        <v>0</v>
      </c>
      <c r="G24" s="296">
        <f>IF(F24&lt;0,"Note: Number is normally positive.",)</f>
        <v>0</v>
      </c>
      <c r="H24" s="15"/>
      <c r="I24" s="520"/>
      <c r="J24" s="499"/>
      <c r="K24" s="394"/>
    </row>
    <row r="25" spans="1:11" ht="59.25" customHeight="1" x14ac:dyDescent="0.3">
      <c r="A25" s="67">
        <v>503</v>
      </c>
      <c r="B25" s="3" t="s">
        <v>19</v>
      </c>
      <c r="C25" s="267" t="s">
        <v>50</v>
      </c>
      <c r="D25" s="66" t="s">
        <v>49</v>
      </c>
      <c r="E25" s="266" t="e">
        <f>INDEX('PY1 Data(H)'!$A$1:$BJ$265,MATCH('Unit Data from Audit Worksheet'!$A25,'PY1 Data(H)'!$A$1:$A$265,0),MATCH('Unit Data from Audit Worksheet'!$D$2,'PY1 Data(H)'!$A$1:$BJ$1,0))</f>
        <v>#N/A</v>
      </c>
      <c r="F25" s="467">
        <v>0</v>
      </c>
      <c r="G25" s="296">
        <f>IF(F25&lt;0,"Note: Number is normally positive.",)</f>
        <v>0</v>
      </c>
      <c r="H25" s="15"/>
      <c r="I25" s="520"/>
      <c r="J25" s="130"/>
      <c r="K25" s="394"/>
    </row>
    <row r="26" spans="1:11" ht="27" customHeight="1" x14ac:dyDescent="0.3">
      <c r="A26" s="67"/>
      <c r="B26" s="350" t="s">
        <v>51</v>
      </c>
      <c r="C26" s="351"/>
      <c r="D26" s="336"/>
      <c r="E26" s="337"/>
      <c r="F26" s="338"/>
      <c r="G26" s="339"/>
      <c r="H26" s="15"/>
      <c r="I26" s="520"/>
      <c r="J26" s="130"/>
      <c r="K26" s="394"/>
    </row>
    <row r="27" spans="1:11" ht="49.5" customHeight="1" x14ac:dyDescent="0.3">
      <c r="A27" s="67">
        <v>388</v>
      </c>
      <c r="B27" s="3" t="s">
        <v>22</v>
      </c>
      <c r="C27" s="3" t="s">
        <v>56</v>
      </c>
      <c r="D27" s="66" t="s">
        <v>52</v>
      </c>
      <c r="E27" s="266" t="e">
        <f>INDEX('PY1 Data(H)'!$A$1:$BJ$265,MATCH('Unit Data from Audit Worksheet'!$A27,'PY1 Data(H)'!$A$1:$A$265,0),MATCH('Unit Data from Audit Worksheet'!$D$2,'PY1 Data(H)'!$A$1:$BJ$1,0))</f>
        <v>#N/A</v>
      </c>
      <c r="F27" s="135">
        <v>0</v>
      </c>
      <c r="G27" s="296">
        <f t="shared" ref="G27:G33" si="0">IF(F27&lt;0,"Error: Enter as positive.",)</f>
        <v>0</v>
      </c>
      <c r="H27" s="15"/>
      <c r="I27" s="520"/>
      <c r="J27" s="499"/>
      <c r="K27" s="394"/>
    </row>
    <row r="28" spans="1:11" ht="51.75" customHeight="1" x14ac:dyDescent="0.3">
      <c r="A28" s="67">
        <v>339</v>
      </c>
      <c r="B28" s="3" t="s">
        <v>20</v>
      </c>
      <c r="C28" s="3" t="s">
        <v>56</v>
      </c>
      <c r="D28" s="66" t="s">
        <v>53</v>
      </c>
      <c r="E28" s="266" t="e">
        <f>INDEX('PY1 Data(H)'!$A$1:$BJ$265,MATCH('Unit Data from Audit Worksheet'!$A28,'PY1 Data(H)'!$A$1:$A$265,0),MATCH('Unit Data from Audit Worksheet'!$D$2,'PY1 Data(H)'!$A$1:$BJ$1,0))</f>
        <v>#N/A</v>
      </c>
      <c r="F28" s="135">
        <v>0</v>
      </c>
      <c r="G28" s="296">
        <f t="shared" si="0"/>
        <v>0</v>
      </c>
      <c r="H28" s="15"/>
      <c r="I28" s="520"/>
      <c r="J28" s="499"/>
      <c r="K28" s="394"/>
    </row>
    <row r="29" spans="1:11" ht="50.25" customHeight="1" x14ac:dyDescent="0.3">
      <c r="A29" s="67">
        <v>504</v>
      </c>
      <c r="B29" s="3" t="s">
        <v>20</v>
      </c>
      <c r="C29" s="3" t="s">
        <v>56</v>
      </c>
      <c r="D29" s="66" t="s">
        <v>54</v>
      </c>
      <c r="E29" s="266" t="e">
        <f>INDEX('PY1 Data(H)'!$A$1:$BJ$265,MATCH('Unit Data from Audit Worksheet'!$A29,'PY1 Data(H)'!$A$1:$A$265,0),MATCH('Unit Data from Audit Worksheet'!$D$2,'PY1 Data(H)'!$A$1:$BJ$1,0))</f>
        <v>#N/A</v>
      </c>
      <c r="F29" s="135">
        <v>0</v>
      </c>
      <c r="G29" s="296">
        <f t="shared" si="0"/>
        <v>0</v>
      </c>
      <c r="H29" s="15"/>
      <c r="I29" s="520"/>
      <c r="J29" s="499"/>
      <c r="K29" s="394"/>
    </row>
    <row r="30" spans="1:11" ht="60" customHeight="1" x14ac:dyDescent="0.3">
      <c r="A30" s="67">
        <v>505</v>
      </c>
      <c r="B30" s="3" t="s">
        <v>20</v>
      </c>
      <c r="C30" s="3" t="s">
        <v>56</v>
      </c>
      <c r="D30" s="271" t="s">
        <v>55</v>
      </c>
      <c r="E30" s="266" t="e">
        <f>INDEX('PY1 Data(H)'!$A$1:$BJ$265,MATCH('Unit Data from Audit Worksheet'!$A30,'PY1 Data(H)'!$A$1:$A$265,0),MATCH('Unit Data from Audit Worksheet'!$D$2,'PY1 Data(H)'!$A$1:$BJ$1,0))</f>
        <v>#N/A</v>
      </c>
      <c r="F30" s="135">
        <v>0</v>
      </c>
      <c r="G30" s="296">
        <f t="shared" si="0"/>
        <v>0</v>
      </c>
      <c r="H30" s="15"/>
      <c r="I30" s="520"/>
      <c r="J30" s="499"/>
      <c r="K30" s="394"/>
    </row>
    <row r="31" spans="1:11" ht="80.400000000000006" customHeight="1" x14ac:dyDescent="0.3">
      <c r="A31" s="67">
        <v>341</v>
      </c>
      <c r="B31" s="3" t="s">
        <v>20</v>
      </c>
      <c r="C31" s="3" t="s">
        <v>56</v>
      </c>
      <c r="D31" s="276" t="s">
        <v>231</v>
      </c>
      <c r="E31" s="266" t="e">
        <f>INDEX('PY1 Data(H)'!$A$1:$BJ$265,MATCH('Unit Data from Audit Worksheet'!$A31,'PY1 Data(H)'!$A$1:$A$265,0),MATCH('Unit Data from Audit Worksheet'!$D$2,'PY1 Data(H)'!$A$1:$BJ$1,0))</f>
        <v>#N/A</v>
      </c>
      <c r="F31" s="135">
        <v>0</v>
      </c>
      <c r="G31" s="296">
        <f t="shared" si="0"/>
        <v>0</v>
      </c>
      <c r="H31" s="15"/>
      <c r="I31" s="520"/>
      <c r="J31" s="499"/>
      <c r="K31" s="394"/>
    </row>
    <row r="32" spans="1:11" ht="63.6" customHeight="1" x14ac:dyDescent="0.3">
      <c r="A32" s="67">
        <v>386</v>
      </c>
      <c r="B32" s="3" t="s">
        <v>20</v>
      </c>
      <c r="C32" s="3" t="s">
        <v>56</v>
      </c>
      <c r="D32" s="66" t="s">
        <v>232</v>
      </c>
      <c r="E32" s="266" t="e">
        <f>INDEX('PY1 Data(H)'!$A$1:$BJ$265,MATCH('Unit Data from Audit Worksheet'!$A32,'PY1 Data(H)'!$A$1:$A$265,0),MATCH('Unit Data from Audit Worksheet'!$D$2,'PY1 Data(H)'!$A$1:$BJ$1,0))</f>
        <v>#N/A</v>
      </c>
      <c r="F32" s="135">
        <v>0</v>
      </c>
      <c r="G32" s="296">
        <f t="shared" si="0"/>
        <v>0</v>
      </c>
      <c r="H32" s="15"/>
      <c r="I32" s="520"/>
      <c r="J32" s="130"/>
      <c r="K32" s="394"/>
    </row>
    <row r="33" spans="1:122" ht="48.75" customHeight="1" x14ac:dyDescent="0.3">
      <c r="A33" s="67">
        <v>387</v>
      </c>
      <c r="B33" s="3" t="s">
        <v>22</v>
      </c>
      <c r="C33" s="3" t="s">
        <v>56</v>
      </c>
      <c r="D33" s="66" t="s">
        <v>233</v>
      </c>
      <c r="E33" s="266" t="e">
        <f>INDEX('PY1 Data(H)'!$A$1:$BJ$265,MATCH('Unit Data from Audit Worksheet'!$A33,'PY1 Data(H)'!$A$1:$A$265,0),MATCH('Unit Data from Audit Worksheet'!$D$2,'PY1 Data(H)'!$A$1:$BJ$1,0))</f>
        <v>#N/A</v>
      </c>
      <c r="F33" s="135">
        <v>0</v>
      </c>
      <c r="G33" s="296">
        <f t="shared" si="0"/>
        <v>0</v>
      </c>
      <c r="H33" s="15"/>
      <c r="I33" s="520"/>
      <c r="J33" s="499"/>
      <c r="K33" s="394"/>
    </row>
    <row r="34" spans="1:122" ht="92.25" customHeight="1" x14ac:dyDescent="0.3">
      <c r="A34" s="67">
        <v>389</v>
      </c>
      <c r="B34" s="3" t="s">
        <v>22</v>
      </c>
      <c r="C34" s="3" t="s">
        <v>56</v>
      </c>
      <c r="D34" s="276" t="s">
        <v>234</v>
      </c>
      <c r="E34" s="266" t="e">
        <f>INDEX('PY1 Data(H)'!$A$1:$BJ$265,MATCH('Unit Data from Audit Worksheet'!$A34,'PY1 Data(H)'!$A$1:$A$265,0),MATCH('Unit Data from Audit Worksheet'!$D$2,'PY1 Data(H)'!$A$1:$BJ$1,0))</f>
        <v>#N/A</v>
      </c>
      <c r="F34" s="135">
        <v>0</v>
      </c>
      <c r="G34" s="296"/>
      <c r="H34" s="15"/>
      <c r="I34" s="520"/>
      <c r="J34" s="130"/>
      <c r="K34" s="394"/>
    </row>
    <row r="35" spans="1:122" ht="138" customHeight="1" x14ac:dyDescent="0.3">
      <c r="A35" s="67">
        <v>255</v>
      </c>
      <c r="B35" s="3" t="s">
        <v>20</v>
      </c>
      <c r="C35" s="3" t="s">
        <v>56</v>
      </c>
      <c r="D35" s="276" t="s">
        <v>235</v>
      </c>
      <c r="E35" s="266" t="e">
        <f>INDEX('PY1 Data(H)'!$A$1:$BJ$265,MATCH('Unit Data from Audit Worksheet'!$A35,'PY1 Data(H)'!$A$1:$A$265,0),MATCH('Unit Data from Audit Worksheet'!$D$2,'PY1 Data(H)'!$A$1:$BJ$1,0))</f>
        <v>#N/A</v>
      </c>
      <c r="F35" s="135">
        <v>0</v>
      </c>
      <c r="G35" s="296">
        <f>IF(H35=0,,"Error: Total revenues less total expenses do not equal total change in net position. Account numbers 339+504+505+341+386-387+389-388-255 = 0  The amount the formula is off is located in the cell to the right")</f>
        <v>0</v>
      </c>
      <c r="H35" s="298">
        <f>F28+F29+F30+F31+F32-F33+F34-F27-F35</f>
        <v>0</v>
      </c>
      <c r="I35" s="520"/>
      <c r="J35" s="499"/>
      <c r="K35" s="394"/>
    </row>
    <row r="36" spans="1:122" ht="138" customHeight="1" x14ac:dyDescent="0.3">
      <c r="A36" s="67">
        <v>376</v>
      </c>
      <c r="B36" s="3" t="s">
        <v>20</v>
      </c>
      <c r="C36" s="3" t="s">
        <v>56</v>
      </c>
      <c r="D36" s="276" t="s">
        <v>236</v>
      </c>
      <c r="E36" s="266" t="e">
        <f>INDEX('PY1 Data(H)'!$A$1:$BJ$265,MATCH('Unit Data from Audit Worksheet'!$A36,'PY1 Data(H)'!$A$1:$A$265,0),MATCH('Unit Data from Audit Worksheet'!$D$2,'PY1 Data(H)'!$A$1:$BJ$1,0))</f>
        <v>#N/A</v>
      </c>
      <c r="F36" s="133">
        <v>0</v>
      </c>
      <c r="G36" s="476" t="e">
        <f>IF(H36=0,,"Error: Beginning Balance does not agree with our records.  Account numbers  252+253+254-255-376-(Prior Year 252+253+254)=0  The amount the formula is off is located in the cell to the right")</f>
        <v>#N/A</v>
      </c>
      <c r="H36" s="513" t="e">
        <f>F20+F21+F22-F35-F36-(E20+E21+E22)</f>
        <v>#N/A</v>
      </c>
      <c r="I36" s="522" t="e">
        <f>IF(H36=0," ","If the out of balance is because prior years data is not populated in cells E20,E21,E22, disregard the error message.  Do not include prior year's ending balances in cell F36")</f>
        <v>#N/A</v>
      </c>
      <c r="J36" s="130"/>
      <c r="K36" s="394"/>
    </row>
    <row r="37" spans="1:122" ht="25.5" customHeight="1" x14ac:dyDescent="0.3">
      <c r="A37" s="67"/>
      <c r="B37" s="350" t="s">
        <v>117</v>
      </c>
      <c r="C37" s="351"/>
      <c r="D37" s="336"/>
      <c r="E37" s="337"/>
      <c r="F37" s="338"/>
      <c r="G37" s="339"/>
      <c r="H37" s="15"/>
      <c r="I37" s="520"/>
      <c r="J37" s="130"/>
      <c r="K37" s="394"/>
    </row>
    <row r="38" spans="1:122" s="16" customFormat="1" ht="86.25" customHeight="1" x14ac:dyDescent="0.3">
      <c r="A38" s="67">
        <v>592</v>
      </c>
      <c r="B38" s="267" t="s">
        <v>21</v>
      </c>
      <c r="C38" s="267" t="s">
        <v>119</v>
      </c>
      <c r="D38" s="276" t="s">
        <v>237</v>
      </c>
      <c r="E38" s="266" t="e">
        <f>INDEX('PY1 Data(H)'!$A$1:$BJ$265,MATCH('Unit Data from Audit Worksheet'!$A38,'PY1 Data(H)'!$A$1:$A$265,0),MATCH('Unit Data from Audit Worksheet'!$D$2,'PY1 Data(H)'!$A$1:$BJ$1,0))</f>
        <v>#N/A</v>
      </c>
      <c r="F38" s="135">
        <v>0</v>
      </c>
      <c r="G38" s="296"/>
      <c r="H38" s="297"/>
      <c r="I38" s="516"/>
      <c r="J38" s="499"/>
      <c r="K38" s="394"/>
      <c r="L38"/>
      <c r="N38" s="136"/>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row>
    <row r="39" spans="1:122" s="16" customFormat="1" ht="71.25" customHeight="1" x14ac:dyDescent="0.3">
      <c r="A39" s="67">
        <v>591</v>
      </c>
      <c r="B39" s="267" t="s">
        <v>21</v>
      </c>
      <c r="C39" s="267" t="s">
        <v>119</v>
      </c>
      <c r="D39" s="66" t="s">
        <v>120</v>
      </c>
      <c r="E39" s="266" t="e">
        <f>INDEX('PY1 Data(H)'!$A$1:$BJ$265,MATCH('Unit Data from Audit Worksheet'!$A39,'PY1 Data(H)'!$A$1:$A$265,0),MATCH('Unit Data from Audit Worksheet'!$D$2,'PY1 Data(H)'!$A$1:$BJ$1,0))</f>
        <v>#N/A</v>
      </c>
      <c r="F39" s="135">
        <v>0</v>
      </c>
      <c r="G39" s="296">
        <f>IF(F39&lt;0,"Error: Enter as positive.",)</f>
        <v>0</v>
      </c>
      <c r="H39" s="297"/>
      <c r="I39" s="516"/>
      <c r="J39" s="499"/>
      <c r="K39" s="394"/>
      <c r="L39"/>
      <c r="N39" s="136"/>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row>
    <row r="40" spans="1:122" ht="27" customHeight="1" x14ac:dyDescent="0.3">
      <c r="A40" s="67"/>
      <c r="B40" s="350" t="s">
        <v>57</v>
      </c>
      <c r="C40" s="351"/>
      <c r="D40" s="340"/>
      <c r="E40" s="337"/>
      <c r="F40" s="341"/>
      <c r="G40" s="342"/>
      <c r="H40" s="15"/>
      <c r="I40" s="520"/>
      <c r="J40" s="130"/>
      <c r="K40" s="394"/>
    </row>
    <row r="41" spans="1:122" s="16" customFormat="1" ht="55.5" customHeight="1" x14ac:dyDescent="0.3">
      <c r="A41" s="67">
        <v>506</v>
      </c>
      <c r="B41" s="478" t="s">
        <v>19</v>
      </c>
      <c r="C41" s="478" t="s">
        <v>61</v>
      </c>
      <c r="D41" s="66" t="s">
        <v>238</v>
      </c>
      <c r="E41" s="266" t="e">
        <f>INDEX('PY1 Data(H)'!$A$1:$BJ$265,MATCH('Unit Data from Audit Worksheet'!$A41,'PY1 Data(H)'!$A$1:$A$265,0),MATCH('Unit Data from Audit Worksheet'!$D$2,'PY1 Data(H)'!$A$1:$BJ$1,0))</f>
        <v>#N/A</v>
      </c>
      <c r="F41" s="135">
        <v>0</v>
      </c>
      <c r="G41" s="296">
        <f>IF(F41&lt;0,"Note: Number is normally positive.",)</f>
        <v>0</v>
      </c>
      <c r="H41" s="297"/>
      <c r="I41" s="520"/>
      <c r="J41" s="499"/>
      <c r="K41" s="394"/>
      <c r="L41"/>
      <c r="N41" s="136"/>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row>
    <row r="42" spans="1:122" s="16" customFormat="1" ht="45.75" customHeight="1" x14ac:dyDescent="0.3">
      <c r="A42" s="67">
        <v>536</v>
      </c>
      <c r="B42" s="478" t="s">
        <v>19</v>
      </c>
      <c r="C42" s="478" t="s">
        <v>61</v>
      </c>
      <c r="D42" s="66" t="s">
        <v>58</v>
      </c>
      <c r="E42" s="266" t="e">
        <f>INDEX('PY1 Data(H)'!$A$1:$BJ$265,MATCH('Unit Data from Audit Worksheet'!$A42,'PY1 Data(H)'!$A$1:$A$265,0),MATCH('Unit Data from Audit Worksheet'!$D$2,'PY1 Data(H)'!$A$1:$BJ$1,0))</f>
        <v>#N/A</v>
      </c>
      <c r="F42" s="135">
        <v>0</v>
      </c>
      <c r="G42" s="296">
        <f>IF(F42&lt;0,"Note: Number is normally positive.",)</f>
        <v>0</v>
      </c>
      <c r="H42" s="297"/>
      <c r="I42" s="516"/>
      <c r="J42" s="130"/>
      <c r="K42" s="394"/>
      <c r="L42"/>
      <c r="N42" s="136"/>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row>
    <row r="43" spans="1:122" s="16" customFormat="1" ht="51.75" customHeight="1" x14ac:dyDescent="0.3">
      <c r="A43" s="67">
        <v>586</v>
      </c>
      <c r="B43" s="478" t="s">
        <v>21</v>
      </c>
      <c r="C43" s="478" t="s">
        <v>61</v>
      </c>
      <c r="D43" s="270" t="s">
        <v>110</v>
      </c>
      <c r="E43" s="266" t="e">
        <f>INDEX('PY1 Data(H)'!$A$1:$BJ$265,MATCH('Unit Data from Audit Worksheet'!$A43,'PY1 Data(H)'!$A$1:$A$265,0),MATCH('Unit Data from Audit Worksheet'!$D$2,'PY1 Data(H)'!$A$1:$BJ$1,0))</f>
        <v>#N/A</v>
      </c>
      <c r="F43" s="135">
        <v>0</v>
      </c>
      <c r="G43" s="296">
        <f>IF(F43&lt;0,"Note: Number is normally positive.",)</f>
        <v>0</v>
      </c>
      <c r="H43" s="297"/>
      <c r="I43" s="516"/>
      <c r="J43" s="130"/>
      <c r="K43" s="394"/>
      <c r="L43"/>
      <c r="N43" s="136"/>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row>
    <row r="44" spans="1:122" ht="61.2" customHeight="1" x14ac:dyDescent="0.3">
      <c r="A44" s="67">
        <v>379</v>
      </c>
      <c r="B44" s="478" t="s">
        <v>22</v>
      </c>
      <c r="C44" s="478" t="s">
        <v>61</v>
      </c>
      <c r="D44" s="66" t="s">
        <v>44</v>
      </c>
      <c r="E44" s="266" t="e">
        <f>INDEX('PY1 Data(H)'!$A$1:$BJ$265,MATCH('Unit Data from Audit Worksheet'!$A44,'PY1 Data(H)'!$A$1:$A$265,0),MATCH('Unit Data from Audit Worksheet'!$D$2,'PY1 Data(H)'!$A$1:$BJ$1,0))</f>
        <v>#N/A</v>
      </c>
      <c r="F44" s="135">
        <v>0</v>
      </c>
      <c r="G44" s="296">
        <f>IF((F41+F42)&gt;F44,"Error: Please review account numbers (506+536)&gt;379",)</f>
        <v>0</v>
      </c>
      <c r="H44" s="15"/>
      <c r="I44" s="520"/>
      <c r="J44" s="499"/>
      <c r="K44" s="394"/>
    </row>
    <row r="45" spans="1:122" ht="99.75" customHeight="1" x14ac:dyDescent="0.3">
      <c r="A45" s="67">
        <v>4</v>
      </c>
      <c r="B45" s="478" t="s">
        <v>19</v>
      </c>
      <c r="C45" s="478" t="s">
        <v>61</v>
      </c>
      <c r="D45" s="138" t="s">
        <v>239</v>
      </c>
      <c r="E45" s="266" t="e">
        <f>INDEX('PY1 Data(H)'!$A$1:$BJ$265,MATCH('Unit Data from Audit Worksheet'!$A45,'PY1 Data(H)'!$A$1:$A$265,0),MATCH('Unit Data from Audit Worksheet'!$D$2,'PY1 Data(H)'!$A$1:$BJ$1,0))</f>
        <v>#N/A</v>
      </c>
      <c r="F45" s="135">
        <v>0</v>
      </c>
      <c r="G45" s="296">
        <f t="shared" ref="G45:G49" si="1">IF(F45&lt;0,"Error: Enter as positive.",)</f>
        <v>0</v>
      </c>
      <c r="H45" s="15"/>
      <c r="I45" s="520"/>
      <c r="J45" s="499"/>
      <c r="K45" s="394"/>
    </row>
    <row r="46" spans="1:122" ht="132" customHeight="1" x14ac:dyDescent="0.3">
      <c r="A46" s="67">
        <v>5</v>
      </c>
      <c r="B46" s="478" t="s">
        <v>19</v>
      </c>
      <c r="C46" s="478" t="s">
        <v>61</v>
      </c>
      <c r="D46" s="156" t="s">
        <v>240</v>
      </c>
      <c r="E46" s="266" t="e">
        <f>INDEX('PY1 Data(H)'!$A$1:$BJ$265,MATCH('Unit Data from Audit Worksheet'!$A46,'PY1 Data(H)'!$A$1:$A$265,0),MATCH('Unit Data from Audit Worksheet'!$D$2,'PY1 Data(H)'!$A$1:$BJ$1,0))</f>
        <v>#N/A</v>
      </c>
      <c r="F46" s="135">
        <v>0</v>
      </c>
      <c r="G46" s="296">
        <f t="shared" si="1"/>
        <v>0</v>
      </c>
      <c r="H46" s="15"/>
      <c r="I46" s="520"/>
      <c r="J46" s="130"/>
      <c r="K46" s="394"/>
    </row>
    <row r="47" spans="1:122" ht="93.75" customHeight="1" x14ac:dyDescent="0.3">
      <c r="A47" s="67">
        <v>380</v>
      </c>
      <c r="B47" s="478" t="s">
        <v>22</v>
      </c>
      <c r="C47" s="478" t="s">
        <v>61</v>
      </c>
      <c r="D47" s="156" t="s">
        <v>241</v>
      </c>
      <c r="E47" s="266" t="e">
        <f>INDEX('PY1 Data(H)'!$A$1:$BJ$265,MATCH('Unit Data from Audit Worksheet'!$A47,'PY1 Data(H)'!$A$1:$A$265,0),MATCH('Unit Data from Audit Worksheet'!$D$2,'PY1 Data(H)'!$A$1:$BJ$1,0))</f>
        <v>#N/A</v>
      </c>
      <c r="F47" s="135">
        <v>0</v>
      </c>
      <c r="G47" s="296">
        <f t="shared" si="1"/>
        <v>0</v>
      </c>
      <c r="H47" s="15"/>
      <c r="I47" s="520"/>
      <c r="J47" s="130"/>
      <c r="K47" s="394"/>
    </row>
    <row r="48" spans="1:122" ht="48.75" customHeight="1" x14ac:dyDescent="0.3">
      <c r="A48" s="67">
        <v>391</v>
      </c>
      <c r="B48" s="478" t="s">
        <v>25</v>
      </c>
      <c r="C48" s="478" t="s">
        <v>61</v>
      </c>
      <c r="D48" s="66" t="s">
        <v>59</v>
      </c>
      <c r="E48" s="266" t="e">
        <f>INDEX('PY1 Data(H)'!$A$1:$BJ$265,MATCH('Unit Data from Audit Worksheet'!$A48,'PY1 Data(H)'!$A$1:$A$265,0),MATCH('Unit Data from Audit Worksheet'!$D$2,'PY1 Data(H)'!$A$1:$BJ$1,0))</f>
        <v>#N/A</v>
      </c>
      <c r="F48" s="135">
        <v>0</v>
      </c>
      <c r="G48" s="296">
        <f t="shared" si="1"/>
        <v>0</v>
      </c>
      <c r="H48" s="15"/>
      <c r="I48" s="520"/>
      <c r="J48" s="499"/>
      <c r="K48" s="394"/>
    </row>
    <row r="49" spans="1:122" ht="51.75" customHeight="1" x14ac:dyDescent="0.3">
      <c r="A49" s="67">
        <v>7</v>
      </c>
      <c r="B49" s="478" t="s">
        <v>25</v>
      </c>
      <c r="C49" s="478" t="s">
        <v>61</v>
      </c>
      <c r="D49" s="66" t="s">
        <v>60</v>
      </c>
      <c r="E49" s="266" t="e">
        <f>INDEX('PY1 Data(H)'!$A$1:$BJ$265,MATCH('Unit Data from Audit Worksheet'!$A49,'PY1 Data(H)'!$A$1:$A$265,0),MATCH('Unit Data from Audit Worksheet'!$D$2,'PY1 Data(H)'!$A$1:$BJ$1,0))</f>
        <v>#N/A</v>
      </c>
      <c r="F49" s="135">
        <v>0</v>
      </c>
      <c r="G49" s="296">
        <f t="shared" si="1"/>
        <v>0</v>
      </c>
      <c r="H49" s="15"/>
      <c r="I49" s="520"/>
      <c r="J49" s="499"/>
      <c r="K49" s="394"/>
    </row>
    <row r="50" spans="1:122" ht="78.75" customHeight="1" x14ac:dyDescent="0.3">
      <c r="A50" s="139">
        <v>645</v>
      </c>
      <c r="B50" s="477" t="s">
        <v>132</v>
      </c>
      <c r="C50" s="477" t="s">
        <v>61</v>
      </c>
      <c r="D50" s="420" t="s">
        <v>143</v>
      </c>
      <c r="E50" s="266" t="e">
        <f>INDEX('PY1 Data(H)'!$A$1:$BJ$265,MATCH('Unit Data from Audit Worksheet'!$A50,'PY1 Data(H)'!$A$1:$A$265,0),MATCH('Unit Data from Audit Worksheet'!$D$2,'PY1 Data(H)'!$A$1:$BJ$1,0))</f>
        <v>#N/A</v>
      </c>
      <c r="F50" s="135">
        <v>0</v>
      </c>
      <c r="G50" s="296"/>
      <c r="H50" s="297"/>
      <c r="I50" s="516"/>
      <c r="J50" s="499"/>
      <c r="K50" s="394"/>
    </row>
    <row r="51" spans="1:122" ht="78.75" customHeight="1" x14ac:dyDescent="0.3">
      <c r="A51" s="139">
        <v>646</v>
      </c>
      <c r="B51" s="477" t="s">
        <v>132</v>
      </c>
      <c r="C51" s="477" t="s">
        <v>61</v>
      </c>
      <c r="D51" s="138" t="s">
        <v>133</v>
      </c>
      <c r="E51" s="266" t="e">
        <f>INDEX('PY1 Data(H)'!$A$1:$BJ$265,MATCH('Unit Data from Audit Worksheet'!$A51,'PY1 Data(H)'!$A$1:$A$265,0),MATCH('Unit Data from Audit Worksheet'!$D$2,'PY1 Data(H)'!$A$1:$BJ$1,0))</f>
        <v>#N/A</v>
      </c>
      <c r="F51" s="135">
        <v>0</v>
      </c>
      <c r="G51" s="296">
        <f>IF(F51&lt;0,"Note: Number is normally positive.",)</f>
        <v>0</v>
      </c>
      <c r="H51" s="297"/>
      <c r="I51" s="516"/>
      <c r="J51" s="499"/>
      <c r="K51" s="394"/>
    </row>
    <row r="52" spans="1:122" ht="57.75" customHeight="1" x14ac:dyDescent="0.3">
      <c r="A52" s="67">
        <v>9</v>
      </c>
      <c r="B52" s="478" t="s">
        <v>22</v>
      </c>
      <c r="C52" s="478" t="s">
        <v>61</v>
      </c>
      <c r="D52" s="276" t="s">
        <v>242</v>
      </c>
      <c r="E52" s="266" t="e">
        <f>INDEX('PY1 Data(H)'!$A$1:$BJ$265,MATCH('Unit Data from Audit Worksheet'!$A52,'PY1 Data(H)'!$A$1:$A$265,0),MATCH('Unit Data from Audit Worksheet'!$D$2,'PY1 Data(H)'!$A$1:$BJ$1,0))</f>
        <v>#N/A</v>
      </c>
      <c r="F52" s="135">
        <v>0</v>
      </c>
      <c r="G52" s="296">
        <f>IF(F44-F45-F46-F47-F52=0,,"Error: Total assets less total liabilities do not equal total fund balance. Account numbers 379-4-5-380-9= 0  The amount of the formula is in the cell to the right")</f>
        <v>0</v>
      </c>
      <c r="H52" s="298">
        <f>F44-F45-F46-F47-F52</f>
        <v>0</v>
      </c>
      <c r="I52" s="520"/>
      <c r="J52" s="499"/>
      <c r="K52" s="394"/>
    </row>
    <row r="53" spans="1:122" s="16" customFormat="1" ht="63.75" customHeight="1" x14ac:dyDescent="0.3">
      <c r="A53" s="67">
        <v>1052</v>
      </c>
      <c r="B53" s="500" t="s">
        <v>197</v>
      </c>
      <c r="C53" s="500" t="s">
        <v>64</v>
      </c>
      <c r="D53" s="501" t="s">
        <v>370</v>
      </c>
      <c r="E53" s="266" t="e">
        <f>INDEX('PY1 Data(H)'!$A$1:$BJ$265,MATCH('Unit Data from Audit Worksheet'!$A53,'PY1 Data(H)'!$A$1:$A$265,0),MATCH('Unit Data from Audit Worksheet'!$D$2,'PY1 Data(H)'!$A$1:$BJ$1,0))</f>
        <v>#N/A</v>
      </c>
      <c r="F53" s="135">
        <v>0</v>
      </c>
      <c r="G53" s="296"/>
      <c r="H53" s="297"/>
      <c r="I53" s="516"/>
      <c r="K53" s="394"/>
      <c r="L53" s="130"/>
      <c r="N53" s="136"/>
      <c r="Y53" s="130"/>
      <c r="Z53" s="130"/>
      <c r="AA53" s="130"/>
      <c r="AB53" s="130"/>
      <c r="AC53" s="130"/>
      <c r="AD53" s="130"/>
      <c r="AE53" s="130"/>
      <c r="AF53" s="130"/>
      <c r="AG53" s="130"/>
      <c r="AH53" s="130"/>
      <c r="AI53" s="130"/>
      <c r="AJ53" s="130"/>
      <c r="AK53" s="130"/>
      <c r="AL53" s="130"/>
      <c r="AM53" s="130"/>
      <c r="AN53" s="130"/>
      <c r="AO53" s="130"/>
      <c r="AP53" s="130"/>
      <c r="AQ53" s="130"/>
      <c r="AR53" s="130"/>
      <c r="AS53" s="130"/>
      <c r="AT53" s="130"/>
      <c r="AU53" s="130"/>
      <c r="AV53" s="130"/>
      <c r="AW53" s="130"/>
      <c r="AX53" s="130"/>
      <c r="AY53" s="130"/>
      <c r="AZ53" s="130"/>
      <c r="BA53" s="130"/>
      <c r="BB53" s="130"/>
      <c r="BC53" s="130"/>
      <c r="BD53" s="130"/>
      <c r="BE53" s="130"/>
      <c r="BF53" s="130"/>
      <c r="BG53" s="130"/>
      <c r="BH53" s="130"/>
      <c r="BI53" s="130"/>
      <c r="BJ53" s="130"/>
      <c r="BK53" s="130"/>
      <c r="BL53" s="130"/>
      <c r="BM53" s="130"/>
      <c r="BN53" s="130"/>
      <c r="BO53" s="130"/>
      <c r="BP53" s="130"/>
      <c r="BQ53" s="130"/>
      <c r="BR53" s="130"/>
      <c r="BS53" s="130"/>
      <c r="BT53" s="130"/>
      <c r="BU53" s="130"/>
      <c r="BV53" s="130"/>
      <c r="BW53" s="130"/>
      <c r="BX53" s="130"/>
      <c r="BY53" s="130"/>
      <c r="BZ53" s="130"/>
      <c r="CA53" s="130"/>
      <c r="CB53" s="130"/>
      <c r="CC53" s="130"/>
      <c r="CD53" s="130"/>
      <c r="CE53" s="130"/>
      <c r="CF53" s="130"/>
      <c r="CG53" s="130"/>
      <c r="CH53" s="130"/>
      <c r="CI53" s="130"/>
      <c r="CJ53" s="130"/>
      <c r="CK53" s="130"/>
      <c r="CL53" s="130"/>
      <c r="CM53" s="130"/>
      <c r="CN53" s="130"/>
      <c r="CO53" s="130"/>
      <c r="CP53" s="130"/>
      <c r="CQ53" s="130"/>
      <c r="CR53" s="130"/>
      <c r="CS53" s="130"/>
      <c r="CT53" s="130"/>
      <c r="CU53" s="130"/>
      <c r="CV53" s="130"/>
      <c r="CW53" s="130"/>
      <c r="CX53" s="130"/>
      <c r="CY53" s="130"/>
      <c r="CZ53" s="130"/>
      <c r="DA53" s="130"/>
      <c r="DB53" s="130"/>
      <c r="DC53" s="130"/>
      <c r="DD53" s="130"/>
      <c r="DE53" s="130"/>
      <c r="DF53" s="130"/>
      <c r="DG53" s="130"/>
      <c r="DH53" s="130"/>
      <c r="DI53" s="130"/>
      <c r="DJ53" s="130"/>
      <c r="DK53" s="130"/>
      <c r="DL53" s="130"/>
      <c r="DM53" s="130"/>
      <c r="DN53" s="130"/>
      <c r="DO53" s="130"/>
      <c r="DP53" s="130"/>
      <c r="DQ53" s="130"/>
      <c r="DR53" s="130"/>
    </row>
    <row r="54" spans="1:122" ht="30" customHeight="1" x14ac:dyDescent="0.3">
      <c r="A54" s="67"/>
      <c r="B54" s="350" t="s">
        <v>63</v>
      </c>
      <c r="C54" s="351"/>
      <c r="D54" s="336"/>
      <c r="E54" s="337"/>
      <c r="F54" s="338"/>
      <c r="G54" s="339"/>
      <c r="H54" s="15"/>
      <c r="I54" s="520"/>
      <c r="K54" s="394"/>
    </row>
    <row r="55" spans="1:122" ht="57.75" customHeight="1" x14ac:dyDescent="0.3">
      <c r="A55" s="67">
        <v>16</v>
      </c>
      <c r="B55" s="3" t="s">
        <v>23</v>
      </c>
      <c r="C55" s="3" t="s">
        <v>64</v>
      </c>
      <c r="D55" s="66" t="s">
        <v>62</v>
      </c>
      <c r="E55" s="266" t="e">
        <f>INDEX('PY1 Data(H)'!$A$1:$BJ$265,MATCH('Unit Data from Audit Worksheet'!$A55,'PY1 Data(H)'!$A$1:$A$265,0),MATCH('Unit Data from Audit Worksheet'!$D$2,'PY1 Data(H)'!$A$1:$BJ$1,0))</f>
        <v>#N/A</v>
      </c>
      <c r="F55" s="135">
        <v>0</v>
      </c>
      <c r="G55" s="296"/>
      <c r="H55" s="15"/>
      <c r="I55" s="520"/>
      <c r="J55" s="203"/>
      <c r="K55" s="394"/>
    </row>
    <row r="56" spans="1:122" ht="69.75" customHeight="1" x14ac:dyDescent="0.3">
      <c r="A56" s="67">
        <v>532</v>
      </c>
      <c r="B56" s="3" t="s">
        <v>19</v>
      </c>
      <c r="C56" s="3" t="s">
        <v>64</v>
      </c>
      <c r="D56" s="273" t="s">
        <v>243</v>
      </c>
      <c r="E56" s="266" t="e">
        <f>INDEX('PY1 Data(H)'!$A$1:$BJ$265,MATCH('Unit Data from Audit Worksheet'!$A56,'PY1 Data(H)'!$A$1:$A$265,0),MATCH('Unit Data from Audit Worksheet'!$D$2,'PY1 Data(H)'!$A$1:$BJ$1,0))</f>
        <v>#N/A</v>
      </c>
      <c r="F56" s="135">
        <v>0</v>
      </c>
      <c r="G56" s="296">
        <f>IF(F56&lt;0,"Error: Enter as positive.",)</f>
        <v>0</v>
      </c>
      <c r="H56" s="15"/>
      <c r="I56" s="520"/>
      <c r="J56" s="499"/>
      <c r="K56" s="394"/>
    </row>
    <row r="57" spans="1:122" ht="54" customHeight="1" x14ac:dyDescent="0.3">
      <c r="A57" s="67">
        <v>17</v>
      </c>
      <c r="B57" s="3" t="s">
        <v>22</v>
      </c>
      <c r="C57" s="3" t="s">
        <v>64</v>
      </c>
      <c r="D57" s="66" t="s">
        <v>244</v>
      </c>
      <c r="E57" s="266" t="e">
        <f>INDEX('PY1 Data(H)'!$A$1:$BJ$265,MATCH('Unit Data from Audit Worksheet'!$A57,'PY1 Data(H)'!$A$1:$A$265,0),MATCH('Unit Data from Audit Worksheet'!$D$2,'PY1 Data(H)'!$A$1:$BJ$1,0))</f>
        <v>#N/A</v>
      </c>
      <c r="F57" s="135">
        <v>0</v>
      </c>
      <c r="G57" s="296"/>
      <c r="H57" s="15"/>
      <c r="I57" s="520"/>
      <c r="J57" s="130"/>
      <c r="K57" s="394"/>
    </row>
    <row r="58" spans="1:122" ht="58.5" customHeight="1" x14ac:dyDescent="0.3">
      <c r="A58" s="67">
        <v>20</v>
      </c>
      <c r="B58" s="3" t="s">
        <v>19</v>
      </c>
      <c r="C58" s="3" t="s">
        <v>64</v>
      </c>
      <c r="D58" s="66" t="s">
        <v>245</v>
      </c>
      <c r="E58" s="266" t="e">
        <f>INDEX('PY1 Data(H)'!$A$1:$BJ$265,MATCH('Unit Data from Audit Worksheet'!$A58,'PY1 Data(H)'!$A$1:$A$265,0),MATCH('Unit Data from Audit Worksheet'!$D$2,'PY1 Data(H)'!$A$1:$BJ$1,0))</f>
        <v>#N/A</v>
      </c>
      <c r="F58" s="135">
        <v>0</v>
      </c>
      <c r="G58" s="296">
        <f>IF(F58&lt;0,"Error: Enter as positive.",)</f>
        <v>0</v>
      </c>
      <c r="H58" s="15"/>
      <c r="I58" s="520"/>
      <c r="J58" s="130"/>
      <c r="K58" s="394"/>
    </row>
    <row r="59" spans="1:122" ht="54" customHeight="1" x14ac:dyDescent="0.3">
      <c r="A59" s="67">
        <v>533</v>
      </c>
      <c r="B59" s="3" t="s">
        <v>19</v>
      </c>
      <c r="C59" s="3" t="s">
        <v>64</v>
      </c>
      <c r="D59" s="273" t="s">
        <v>246</v>
      </c>
      <c r="E59" s="266" t="e">
        <f>INDEX('PY1 Data(H)'!$A$1:$BJ$265,MATCH('Unit Data from Audit Worksheet'!$A59,'PY1 Data(H)'!$A$1:$A$265,0),MATCH('Unit Data from Audit Worksheet'!$D$2,'PY1 Data(H)'!$A$1:$BJ$1,0))</f>
        <v>#N/A</v>
      </c>
      <c r="F59" s="135">
        <v>0</v>
      </c>
      <c r="G59" s="301"/>
      <c r="H59" s="15"/>
      <c r="I59" s="520"/>
      <c r="J59" s="130"/>
      <c r="K59" s="394"/>
    </row>
    <row r="60" spans="1:122" ht="138" customHeight="1" x14ac:dyDescent="0.3">
      <c r="A60" s="67">
        <v>23</v>
      </c>
      <c r="B60" s="3" t="s">
        <v>22</v>
      </c>
      <c r="C60" s="3" t="s">
        <v>64</v>
      </c>
      <c r="D60" s="276" t="s">
        <v>247</v>
      </c>
      <c r="E60" s="266" t="e">
        <f>INDEX('PY1 Data(H)'!$A$1:$BJ$265,MATCH('Unit Data from Audit Worksheet'!$A60,'PY1 Data(H)'!$A$1:$A$265,0),MATCH('Unit Data from Audit Worksheet'!$D$2,'PY1 Data(H)'!$A$1:$BJ$1,0))</f>
        <v>#N/A</v>
      </c>
      <c r="F60" s="135">
        <v>0</v>
      </c>
      <c r="G60" s="296">
        <f>IF(H60=0,,"Error: Total revenues less total expenditures do not equal total change in fund balance.  Account numbers 16-532+17-20+533+22+508-509-23=0  The amount of the formula is located in the cell to the right")</f>
        <v>0</v>
      </c>
      <c r="H60" s="298">
        <f>+F55-F56+F57-F58+F59-F60</f>
        <v>0</v>
      </c>
      <c r="I60" s="520"/>
      <c r="J60" s="499"/>
      <c r="K60" s="394"/>
    </row>
    <row r="61" spans="1:122" ht="138" customHeight="1" x14ac:dyDescent="0.3">
      <c r="A61" s="67">
        <v>507</v>
      </c>
      <c r="B61" s="267" t="s">
        <v>22</v>
      </c>
      <c r="C61" s="267" t="s">
        <v>64</v>
      </c>
      <c r="D61" s="276" t="s">
        <v>248</v>
      </c>
      <c r="E61" s="266" t="e">
        <f>INDEX('PY1 Data(H)'!$A$1:$BJ$265,MATCH('Unit Data from Audit Worksheet'!$A61,'PY1 Data(H)'!$A$1:$A$265,0),MATCH('Unit Data from Audit Worksheet'!$D$2,'PY1 Data(H)'!$A$1:$BJ$1,0))</f>
        <v>#N/A</v>
      </c>
      <c r="F61" s="135">
        <v>0</v>
      </c>
      <c r="G61" s="514" t="e">
        <f>IF(F52-F60-F61=E52,,"Error: Beginning Balance does not agree with our records.  (Acct# 9-23-507)= Prior Years Acct # 9 The amount of the formula is in the cell to the right")</f>
        <v>#N/A</v>
      </c>
      <c r="H61" s="515" t="e">
        <f>+F52-F60-F61-E52</f>
        <v>#N/A</v>
      </c>
      <c r="I61" s="529" t="e">
        <f>IF(H61=0," ","If the out of balance is because prior years data is not populated in cell E52, disregard the error message. Do not include prior year's ending balance in cell F61.")</f>
        <v>#N/A</v>
      </c>
      <c r="J61" s="130"/>
      <c r="K61" s="394"/>
    </row>
    <row r="62" spans="1:122" ht="90" customHeight="1" x14ac:dyDescent="0.3">
      <c r="A62" s="445">
        <v>546</v>
      </c>
      <c r="B62" s="479" t="s">
        <v>378</v>
      </c>
      <c r="C62" s="479" t="s">
        <v>379</v>
      </c>
      <c r="D62" s="446" t="s">
        <v>380</v>
      </c>
      <c r="E62" s="266" t="e">
        <f>INDEX('PY1 Data(H)'!$A$1:$BJ$265,MATCH('Unit Data from Audit Worksheet'!$A62,'PY1 Data(H)'!$A$1:$A$265,0),MATCH('Unit Data from Audit Worksheet'!$D$2,'PY1 Data(H)'!$A$1:$BJ$1,0))</f>
        <v>#N/A</v>
      </c>
      <c r="F62" s="135">
        <v>0</v>
      </c>
      <c r="G62"/>
      <c r="H62" s="437"/>
      <c r="I62" s="520"/>
      <c r="J62" s="130"/>
      <c r="K62" s="394"/>
      <c r="L62" s="130"/>
      <c r="Y62" s="130"/>
      <c r="Z62" s="130"/>
      <c r="AA62" s="130"/>
      <c r="AB62" s="130"/>
      <c r="AC62" s="130"/>
      <c r="AD62" s="130"/>
      <c r="AE62" s="130"/>
      <c r="AF62" s="130"/>
      <c r="AG62" s="130"/>
      <c r="AH62" s="130"/>
      <c r="AI62" s="130"/>
      <c r="AJ62" s="130"/>
      <c r="AK62" s="130"/>
      <c r="AL62" s="130"/>
      <c r="AM62" s="130"/>
      <c r="AN62" s="130"/>
      <c r="AO62" s="130"/>
      <c r="AP62" s="130"/>
      <c r="AQ62" s="130"/>
      <c r="AR62" s="130"/>
      <c r="AS62" s="130"/>
      <c r="AT62" s="130"/>
      <c r="AU62" s="130"/>
      <c r="AV62" s="130"/>
      <c r="AW62" s="130"/>
      <c r="AX62" s="130"/>
      <c r="AY62" s="130"/>
      <c r="AZ62" s="130"/>
      <c r="BA62" s="130"/>
      <c r="BB62" s="130"/>
      <c r="BC62" s="130"/>
      <c r="BD62" s="130"/>
      <c r="BE62" s="130"/>
      <c r="BF62" s="130"/>
      <c r="BG62" s="130"/>
      <c r="BH62" s="130"/>
      <c r="BI62" s="130"/>
      <c r="BJ62" s="130"/>
      <c r="BK62" s="130"/>
      <c r="BL62" s="130"/>
      <c r="BM62" s="130"/>
      <c r="BN62" s="130"/>
      <c r="BO62" s="130"/>
      <c r="BP62" s="130"/>
      <c r="BQ62" s="130"/>
      <c r="BR62" s="130"/>
      <c r="BS62" s="130"/>
      <c r="BT62" s="130"/>
      <c r="BU62" s="130"/>
      <c r="BV62" s="130"/>
      <c r="BW62" s="130"/>
      <c r="BX62" s="130"/>
      <c r="BY62" s="130"/>
      <c r="BZ62" s="130"/>
      <c r="CA62" s="130"/>
      <c r="CB62" s="130"/>
      <c r="CC62" s="130"/>
      <c r="CD62" s="130"/>
      <c r="CE62" s="130"/>
      <c r="CF62" s="130"/>
      <c r="CG62" s="130"/>
      <c r="CH62" s="130"/>
      <c r="CI62" s="130"/>
      <c r="CJ62" s="130"/>
      <c r="CK62" s="130"/>
      <c r="CL62" s="130"/>
      <c r="CM62" s="130"/>
      <c r="CN62" s="130"/>
      <c r="CO62" s="130"/>
      <c r="CP62" s="130"/>
      <c r="CQ62" s="130"/>
      <c r="CR62" s="130"/>
      <c r="CS62" s="130"/>
      <c r="CT62" s="130"/>
      <c r="CU62" s="130"/>
      <c r="CV62" s="130"/>
      <c r="CW62" s="130"/>
      <c r="CX62" s="130"/>
      <c r="CY62" s="130"/>
      <c r="CZ62" s="130"/>
      <c r="DA62" s="130"/>
      <c r="DB62" s="130"/>
      <c r="DC62" s="130"/>
      <c r="DD62" s="130"/>
      <c r="DE62" s="130"/>
      <c r="DF62" s="130"/>
      <c r="DG62" s="130"/>
      <c r="DH62" s="130"/>
      <c r="DI62" s="130"/>
      <c r="DJ62" s="130"/>
      <c r="DK62" s="130"/>
      <c r="DL62" s="130"/>
      <c r="DM62" s="130"/>
      <c r="DN62" s="130"/>
      <c r="DO62" s="130"/>
      <c r="DP62" s="130"/>
      <c r="DQ62" s="130"/>
      <c r="DR62" s="130"/>
    </row>
    <row r="63" spans="1:122" ht="129.6" customHeight="1" x14ac:dyDescent="0.3">
      <c r="A63" s="445">
        <v>149</v>
      </c>
      <c r="B63" s="480" t="s">
        <v>378</v>
      </c>
      <c r="C63" s="480" t="s">
        <v>379</v>
      </c>
      <c r="D63" s="446" t="s">
        <v>381</v>
      </c>
      <c r="E63" s="266" t="e">
        <f>INDEX('PY1 Data(H)'!$A$1:$BJ$265,MATCH('Unit Data from Audit Worksheet'!$A63,'PY1 Data(H)'!$A$1:$A$265,0),MATCH('Unit Data from Audit Worksheet'!$D$2,'PY1 Data(H)'!$A$1:$BJ$1,0))</f>
        <v>#N/A</v>
      </c>
      <c r="F63" s="135">
        <v>0</v>
      </c>
      <c r="G63"/>
      <c r="H63" s="437"/>
      <c r="I63" s="520"/>
      <c r="J63" s="195"/>
      <c r="K63" s="394"/>
      <c r="L63" s="130"/>
      <c r="Y63" s="130"/>
      <c r="Z63" s="130"/>
      <c r="AA63" s="130"/>
      <c r="AB63" s="130"/>
      <c r="AC63" s="130"/>
      <c r="AD63" s="130"/>
      <c r="AE63" s="130"/>
      <c r="AF63" s="130"/>
      <c r="AG63" s="130"/>
      <c r="AH63" s="130"/>
      <c r="AI63" s="130"/>
      <c r="AJ63" s="130"/>
      <c r="AK63" s="130"/>
      <c r="AL63" s="130"/>
      <c r="AM63" s="130"/>
      <c r="AN63" s="130"/>
      <c r="AO63" s="130"/>
      <c r="AP63" s="130"/>
      <c r="AQ63" s="130"/>
      <c r="AR63" s="130"/>
      <c r="AS63" s="130"/>
      <c r="AT63" s="130"/>
      <c r="AU63" s="130"/>
      <c r="AV63" s="130"/>
      <c r="AW63" s="130"/>
      <c r="AX63" s="130"/>
      <c r="AY63" s="130"/>
      <c r="AZ63" s="130"/>
      <c r="BA63" s="130"/>
      <c r="BB63" s="130"/>
      <c r="BC63" s="130"/>
      <c r="BD63" s="130"/>
      <c r="BE63" s="130"/>
      <c r="BF63" s="130"/>
      <c r="BG63" s="130"/>
      <c r="BH63" s="130"/>
      <c r="BI63" s="130"/>
      <c r="BJ63" s="130"/>
      <c r="BK63" s="130"/>
      <c r="BL63" s="130"/>
      <c r="BM63" s="130"/>
      <c r="BN63" s="130"/>
      <c r="BO63" s="130"/>
      <c r="BP63" s="130"/>
      <c r="BQ63" s="130"/>
      <c r="BR63" s="130"/>
      <c r="BS63" s="130"/>
      <c r="BT63" s="130"/>
      <c r="BU63" s="130"/>
      <c r="BV63" s="130"/>
      <c r="BW63" s="130"/>
      <c r="BX63" s="130"/>
      <c r="BY63" s="130"/>
      <c r="BZ63" s="130"/>
      <c r="CA63" s="130"/>
      <c r="CB63" s="130"/>
      <c r="CC63" s="130"/>
      <c r="CD63" s="130"/>
      <c r="CE63" s="130"/>
      <c r="CF63" s="130"/>
      <c r="CG63" s="130"/>
      <c r="CH63" s="130"/>
      <c r="CI63" s="130"/>
      <c r="CJ63" s="130"/>
      <c r="CK63" s="130"/>
      <c r="CL63" s="130"/>
      <c r="CM63" s="130"/>
      <c r="CN63" s="130"/>
      <c r="CO63" s="130"/>
      <c r="CP63" s="130"/>
      <c r="CQ63" s="130"/>
      <c r="CR63" s="130"/>
      <c r="CS63" s="130"/>
      <c r="CT63" s="130"/>
      <c r="CU63" s="130"/>
      <c r="CV63" s="130"/>
      <c r="CW63" s="130"/>
      <c r="CX63" s="130"/>
      <c r="CY63" s="130"/>
      <c r="CZ63" s="130"/>
      <c r="DA63" s="130"/>
      <c r="DB63" s="130"/>
      <c r="DC63" s="130"/>
      <c r="DD63" s="130"/>
      <c r="DE63" s="130"/>
      <c r="DF63" s="130"/>
      <c r="DG63" s="130"/>
      <c r="DH63" s="130"/>
      <c r="DI63" s="130"/>
      <c r="DJ63" s="130"/>
      <c r="DK63" s="130"/>
      <c r="DL63" s="130"/>
      <c r="DM63" s="130"/>
      <c r="DN63" s="130"/>
      <c r="DO63" s="130"/>
      <c r="DP63" s="130"/>
      <c r="DQ63" s="130"/>
      <c r="DR63" s="130"/>
    </row>
    <row r="64" spans="1:122" ht="105.6" customHeight="1" x14ac:dyDescent="0.3">
      <c r="A64" s="445">
        <v>150</v>
      </c>
      <c r="B64" s="480" t="s">
        <v>378</v>
      </c>
      <c r="C64" s="480" t="s">
        <v>379</v>
      </c>
      <c r="D64" s="446" t="s">
        <v>382</v>
      </c>
      <c r="E64" s="266" t="e">
        <f>INDEX('PY1 Data(H)'!$A$1:$BJ$265,MATCH('Unit Data from Audit Worksheet'!$A64,'PY1 Data(H)'!$A$1:$A$265,0),MATCH('Unit Data from Audit Worksheet'!$D$2,'PY1 Data(H)'!$A$1:$BJ$1,0))</f>
        <v>#N/A</v>
      </c>
      <c r="F64" s="135">
        <v>0</v>
      </c>
      <c r="G64"/>
      <c r="H64" s="437"/>
      <c r="I64" s="520"/>
      <c r="J64" s="499"/>
      <c r="K64" s="394"/>
      <c r="L64" s="130"/>
      <c r="Y64" s="130"/>
      <c r="Z64" s="130"/>
      <c r="AA64" s="130"/>
      <c r="AB64" s="130"/>
      <c r="AC64" s="130"/>
      <c r="AD64" s="130"/>
      <c r="AE64" s="130"/>
      <c r="AF64" s="130"/>
      <c r="AG64" s="130"/>
      <c r="AH64" s="130"/>
      <c r="AI64" s="130"/>
      <c r="AJ64" s="130"/>
      <c r="AK64" s="130"/>
      <c r="AL64" s="130"/>
      <c r="AM64" s="130"/>
      <c r="AN64" s="130"/>
      <c r="AO64" s="130"/>
      <c r="AP64" s="130"/>
      <c r="AQ64" s="130"/>
      <c r="AR64" s="130"/>
      <c r="AS64" s="130"/>
      <c r="AT64" s="130"/>
      <c r="AU64" s="130"/>
      <c r="AV64" s="130"/>
      <c r="AW64" s="130"/>
      <c r="AX64" s="130"/>
      <c r="AY64" s="130"/>
      <c r="AZ64" s="130"/>
      <c r="BA64" s="130"/>
      <c r="BB64" s="130"/>
      <c r="BC64" s="130"/>
      <c r="BD64" s="130"/>
      <c r="BE64" s="130"/>
      <c r="BF64" s="130"/>
      <c r="BG64" s="130"/>
      <c r="BH64" s="130"/>
      <c r="BI64" s="130"/>
      <c r="BJ64" s="130"/>
      <c r="BK64" s="130"/>
      <c r="BL64" s="130"/>
      <c r="BM64" s="130"/>
      <c r="BN64" s="130"/>
      <c r="BO64" s="130"/>
      <c r="BP64" s="130"/>
      <c r="BQ64" s="130"/>
      <c r="BR64" s="130"/>
      <c r="BS64" s="130"/>
      <c r="BT64" s="130"/>
      <c r="BU64" s="130"/>
      <c r="BV64" s="130"/>
      <c r="BW64" s="130"/>
      <c r="BX64" s="130"/>
      <c r="BY64" s="130"/>
      <c r="BZ64" s="130"/>
      <c r="CA64" s="130"/>
      <c r="CB64" s="130"/>
      <c r="CC64" s="130"/>
      <c r="CD64" s="130"/>
      <c r="CE64" s="130"/>
      <c r="CF64" s="130"/>
      <c r="CG64" s="130"/>
      <c r="CH64" s="130"/>
      <c r="CI64" s="130"/>
      <c r="CJ64" s="130"/>
      <c r="CK64" s="130"/>
      <c r="CL64" s="130"/>
      <c r="CM64" s="130"/>
      <c r="CN64" s="130"/>
      <c r="CO64" s="130"/>
      <c r="CP64" s="130"/>
      <c r="CQ64" s="130"/>
      <c r="CR64" s="130"/>
      <c r="CS64" s="130"/>
      <c r="CT64" s="130"/>
      <c r="CU64" s="130"/>
      <c r="CV64" s="130"/>
      <c r="CW64" s="130"/>
      <c r="CX64" s="130"/>
      <c r="CY64" s="130"/>
      <c r="CZ64" s="130"/>
      <c r="DA64" s="130"/>
      <c r="DB64" s="130"/>
      <c r="DC64" s="130"/>
      <c r="DD64" s="130"/>
      <c r="DE64" s="130"/>
      <c r="DF64" s="130"/>
      <c r="DG64" s="130"/>
      <c r="DH64" s="130"/>
      <c r="DI64" s="130"/>
      <c r="DJ64" s="130"/>
      <c r="DK64" s="130"/>
      <c r="DL64" s="130"/>
      <c r="DM64" s="130"/>
      <c r="DN64" s="130"/>
      <c r="DO64" s="130"/>
      <c r="DP64" s="130"/>
      <c r="DQ64" s="130"/>
      <c r="DR64" s="130"/>
    </row>
    <row r="65" spans="1:1880" ht="82.5" customHeight="1" x14ac:dyDescent="0.3">
      <c r="A65" s="445">
        <v>587</v>
      </c>
      <c r="B65" s="480" t="s">
        <v>383</v>
      </c>
      <c r="C65" s="480" t="s">
        <v>384</v>
      </c>
      <c r="D65" s="446" t="s">
        <v>385</v>
      </c>
      <c r="E65" s="266" t="e">
        <f>INDEX('PY1 Data(H)'!$A$1:$BJ$265,MATCH('Unit Data from Audit Worksheet'!$A65,'PY1 Data(H)'!$A$1:$A$265,0),MATCH('Unit Data from Audit Worksheet'!$D$2,'PY1 Data(H)'!$A$1:$BJ$1,0))</f>
        <v>#N/A</v>
      </c>
      <c r="F65" s="135">
        <v>0</v>
      </c>
      <c r="G65"/>
      <c r="H65" s="437"/>
      <c r="I65" s="520"/>
      <c r="J65" s="130"/>
      <c r="K65" s="394"/>
      <c r="L65" s="130"/>
      <c r="Y65" s="130"/>
      <c r="Z65" s="130"/>
      <c r="AA65" s="130"/>
      <c r="AB65" s="130"/>
      <c r="AC65" s="130"/>
      <c r="AD65" s="130"/>
      <c r="AE65" s="130"/>
      <c r="AF65" s="130"/>
      <c r="AG65" s="130"/>
      <c r="AH65" s="130"/>
      <c r="AI65" s="130"/>
      <c r="AJ65" s="130"/>
      <c r="AK65" s="130"/>
      <c r="AL65" s="130"/>
      <c r="AM65" s="130"/>
      <c r="AN65" s="130"/>
      <c r="AO65" s="130"/>
      <c r="AP65" s="130"/>
      <c r="AQ65" s="130"/>
      <c r="AR65" s="130"/>
      <c r="AS65" s="130"/>
      <c r="AT65" s="130"/>
      <c r="AU65" s="130"/>
      <c r="AV65" s="130"/>
      <c r="AW65" s="130"/>
      <c r="AX65" s="130"/>
      <c r="AY65" s="130"/>
      <c r="AZ65" s="130"/>
      <c r="BA65" s="130"/>
      <c r="BB65" s="130"/>
      <c r="BC65" s="130"/>
      <c r="BD65" s="130"/>
      <c r="BE65" s="130"/>
      <c r="BF65" s="130"/>
      <c r="BG65" s="130"/>
      <c r="BH65" s="130"/>
      <c r="BI65" s="130"/>
      <c r="BJ65" s="130"/>
      <c r="BK65" s="130"/>
      <c r="BL65" s="130"/>
      <c r="BM65" s="130"/>
      <c r="BN65" s="130"/>
      <c r="BO65" s="130"/>
      <c r="BP65" s="130"/>
      <c r="BQ65" s="130"/>
      <c r="BR65" s="130"/>
      <c r="BS65" s="130"/>
      <c r="BT65" s="130"/>
      <c r="BU65" s="130"/>
      <c r="BV65" s="130"/>
      <c r="BW65" s="130"/>
      <c r="BX65" s="130"/>
      <c r="BY65" s="130"/>
      <c r="BZ65" s="130"/>
      <c r="CA65" s="130"/>
      <c r="CB65" s="130"/>
      <c r="CC65" s="130"/>
      <c r="CD65" s="130"/>
      <c r="CE65" s="130"/>
      <c r="CF65" s="130"/>
      <c r="CG65" s="130"/>
      <c r="CH65" s="130"/>
      <c r="CI65" s="130"/>
      <c r="CJ65" s="130"/>
      <c r="CK65" s="130"/>
      <c r="CL65" s="130"/>
      <c r="CM65" s="130"/>
      <c r="CN65" s="130"/>
      <c r="CO65" s="130"/>
      <c r="CP65" s="130"/>
      <c r="CQ65" s="130"/>
      <c r="CR65" s="130"/>
      <c r="CS65" s="130"/>
      <c r="CT65" s="130"/>
      <c r="CU65" s="130"/>
      <c r="CV65" s="130"/>
      <c r="CW65" s="130"/>
      <c r="CX65" s="130"/>
      <c r="CY65" s="130"/>
      <c r="CZ65" s="130"/>
      <c r="DA65" s="130"/>
      <c r="DB65" s="130"/>
      <c r="DC65" s="130"/>
      <c r="DD65" s="130"/>
      <c r="DE65" s="130"/>
      <c r="DF65" s="130"/>
      <c r="DG65" s="130"/>
      <c r="DH65" s="130"/>
      <c r="DI65" s="130"/>
      <c r="DJ65" s="130"/>
      <c r="DK65" s="130"/>
      <c r="DL65" s="130"/>
      <c r="DM65" s="130"/>
      <c r="DN65" s="130"/>
      <c r="DO65" s="130"/>
      <c r="DP65" s="130"/>
      <c r="DQ65" s="130"/>
      <c r="DR65" s="130"/>
    </row>
    <row r="66" spans="1:1880" ht="82.5" customHeight="1" x14ac:dyDescent="0.3">
      <c r="A66" s="445">
        <v>588</v>
      </c>
      <c r="B66" s="480" t="s">
        <v>383</v>
      </c>
      <c r="C66" s="480" t="s">
        <v>384</v>
      </c>
      <c r="D66" s="446" t="s">
        <v>386</v>
      </c>
      <c r="E66" s="266" t="e">
        <f>INDEX('PY1 Data(H)'!$A$1:$BJ$265,MATCH('Unit Data from Audit Worksheet'!$A66,'PY1 Data(H)'!$A$1:$A$265,0),MATCH('Unit Data from Audit Worksheet'!$D$2,'PY1 Data(H)'!$A$1:$BJ$1,0))</f>
        <v>#N/A</v>
      </c>
      <c r="F66" s="135">
        <v>0</v>
      </c>
      <c r="G66"/>
      <c r="H66" s="437"/>
      <c r="I66" s="520"/>
      <c r="J66" s="130"/>
      <c r="K66" s="394"/>
      <c r="L66" s="130"/>
      <c r="Y66" s="130"/>
      <c r="Z66" s="130"/>
      <c r="AA66" s="130"/>
      <c r="AB66" s="130"/>
      <c r="AC66" s="130"/>
      <c r="AD66" s="130"/>
      <c r="AE66" s="130"/>
      <c r="AF66" s="130"/>
      <c r="AG66" s="130"/>
      <c r="AH66" s="130"/>
      <c r="AI66" s="130"/>
      <c r="AJ66" s="130"/>
      <c r="AK66" s="130"/>
      <c r="AL66" s="130"/>
      <c r="AM66" s="130"/>
      <c r="AN66" s="130"/>
      <c r="AO66" s="130"/>
      <c r="AP66" s="130"/>
      <c r="AQ66" s="130"/>
      <c r="AR66" s="130"/>
      <c r="AS66" s="130"/>
      <c r="AT66" s="130"/>
      <c r="AU66" s="130"/>
      <c r="AV66" s="130"/>
      <c r="AW66" s="130"/>
      <c r="AX66" s="130"/>
      <c r="AY66" s="130"/>
      <c r="AZ66" s="130"/>
      <c r="BA66" s="130"/>
      <c r="BB66" s="130"/>
      <c r="BC66" s="130"/>
      <c r="BD66" s="130"/>
      <c r="BE66" s="130"/>
      <c r="BF66" s="130"/>
      <c r="BG66" s="130"/>
      <c r="BH66" s="130"/>
      <c r="BI66" s="130"/>
      <c r="BJ66" s="130"/>
      <c r="BK66" s="130"/>
      <c r="BL66" s="130"/>
      <c r="BM66" s="130"/>
      <c r="BN66" s="130"/>
      <c r="BO66" s="130"/>
      <c r="BP66" s="130"/>
      <c r="BQ66" s="130"/>
      <c r="BR66" s="130"/>
      <c r="BS66" s="130"/>
      <c r="BT66" s="130"/>
      <c r="BU66" s="130"/>
      <c r="BV66" s="130"/>
      <c r="BW66" s="130"/>
      <c r="BX66" s="130"/>
      <c r="BY66" s="130"/>
      <c r="BZ66" s="130"/>
      <c r="CA66" s="130"/>
      <c r="CB66" s="130"/>
      <c r="CC66" s="130"/>
      <c r="CD66" s="130"/>
      <c r="CE66" s="130"/>
      <c r="CF66" s="130"/>
      <c r="CG66" s="130"/>
      <c r="CH66" s="130"/>
      <c r="CI66" s="130"/>
      <c r="CJ66" s="130"/>
      <c r="CK66" s="130"/>
      <c r="CL66" s="130"/>
      <c r="CM66" s="130"/>
      <c r="CN66" s="130"/>
      <c r="CO66" s="130"/>
      <c r="CP66" s="130"/>
      <c r="CQ66" s="130"/>
      <c r="CR66" s="130"/>
      <c r="CS66" s="130"/>
      <c r="CT66" s="130"/>
      <c r="CU66" s="130"/>
      <c r="CV66" s="130"/>
      <c r="CW66" s="130"/>
      <c r="CX66" s="130"/>
      <c r="CY66" s="130"/>
      <c r="CZ66" s="130"/>
      <c r="DA66" s="130"/>
      <c r="DB66" s="130"/>
      <c r="DC66" s="130"/>
      <c r="DD66" s="130"/>
      <c r="DE66" s="130"/>
      <c r="DF66" s="130"/>
      <c r="DG66" s="130"/>
      <c r="DH66" s="130"/>
      <c r="DI66" s="130"/>
      <c r="DJ66" s="130"/>
      <c r="DK66" s="130"/>
      <c r="DL66" s="130"/>
      <c r="DM66" s="130"/>
      <c r="DN66" s="130"/>
      <c r="DO66" s="130"/>
      <c r="DP66" s="130"/>
      <c r="DQ66" s="130"/>
      <c r="DR66" s="130"/>
    </row>
    <row r="67" spans="1:1880" ht="82.5" customHeight="1" x14ac:dyDescent="0.3">
      <c r="A67" s="447">
        <v>31</v>
      </c>
      <c r="B67" s="481" t="s">
        <v>132</v>
      </c>
      <c r="C67" s="482" t="s">
        <v>371</v>
      </c>
      <c r="D67" s="448" t="s">
        <v>372</v>
      </c>
      <c r="E67" s="266" t="e">
        <f>INDEX('PY1 Data(H)'!$A$1:$BJ$265,MATCH('Unit Data from Audit Worksheet'!$A67,'PY1 Data(H)'!$A$1:$A$265,0),MATCH('Unit Data from Audit Worksheet'!$D$2,'PY1 Data(H)'!$A$1:$BJ$1,0))</f>
        <v>#N/A</v>
      </c>
      <c r="F67" s="135">
        <v>0</v>
      </c>
      <c r="G67"/>
      <c r="H67" s="437"/>
      <c r="I67" s="520"/>
      <c r="J67" s="499"/>
      <c r="K67" s="394"/>
      <c r="L67" s="130"/>
      <c r="Y67" s="130"/>
      <c r="Z67" s="130"/>
      <c r="AA67" s="130"/>
      <c r="AB67" s="130"/>
      <c r="AC67" s="130"/>
      <c r="AD67" s="130"/>
      <c r="AE67" s="130"/>
      <c r="AF67" s="130"/>
      <c r="AG67" s="130"/>
      <c r="AH67" s="130"/>
      <c r="AI67" s="130"/>
      <c r="AJ67" s="130"/>
      <c r="AK67" s="130"/>
      <c r="AL67" s="130"/>
      <c r="AM67" s="130"/>
      <c r="AN67" s="130"/>
      <c r="AO67" s="130"/>
      <c r="AP67" s="130"/>
      <c r="AQ67" s="130"/>
      <c r="AR67" s="130"/>
      <c r="AS67" s="130"/>
      <c r="AT67" s="130"/>
      <c r="AU67" s="130"/>
      <c r="AV67" s="130"/>
      <c r="AW67" s="130"/>
      <c r="AX67" s="130"/>
      <c r="AY67" s="130"/>
      <c r="AZ67" s="130"/>
      <c r="BA67" s="130"/>
      <c r="BB67" s="130"/>
      <c r="BC67" s="130"/>
      <c r="BD67" s="130"/>
      <c r="BE67" s="130"/>
      <c r="BF67" s="130"/>
      <c r="BG67" s="130"/>
      <c r="BH67" s="130"/>
      <c r="BI67" s="130"/>
      <c r="BJ67" s="130"/>
      <c r="BK67" s="130"/>
      <c r="BL67" s="130"/>
      <c r="BM67" s="130"/>
      <c r="BN67" s="130"/>
      <c r="BO67" s="130"/>
      <c r="BP67" s="130"/>
      <c r="BQ67" s="130"/>
      <c r="BR67" s="130"/>
      <c r="BS67" s="130"/>
      <c r="BT67" s="130"/>
      <c r="BU67" s="130"/>
      <c r="BV67" s="130"/>
      <c r="BW67" s="130"/>
      <c r="BX67" s="130"/>
      <c r="BY67" s="130"/>
      <c r="BZ67" s="130"/>
      <c r="CA67" s="130"/>
      <c r="CB67" s="130"/>
      <c r="CC67" s="130"/>
      <c r="CD67" s="130"/>
      <c r="CE67" s="130"/>
      <c r="CF67" s="130"/>
      <c r="CG67" s="130"/>
      <c r="CH67" s="130"/>
      <c r="CI67" s="130"/>
      <c r="CJ67" s="130"/>
      <c r="CK67" s="130"/>
      <c r="CL67" s="130"/>
      <c r="CM67" s="130"/>
      <c r="CN67" s="130"/>
      <c r="CO67" s="130"/>
      <c r="CP67" s="130"/>
      <c r="CQ67" s="130"/>
      <c r="CR67" s="130"/>
      <c r="CS67" s="130"/>
      <c r="CT67" s="130"/>
      <c r="CU67" s="130"/>
      <c r="CV67" s="130"/>
      <c r="CW67" s="130"/>
      <c r="CX67" s="130"/>
      <c r="CY67" s="130"/>
      <c r="CZ67" s="130"/>
      <c r="DA67" s="130"/>
      <c r="DB67" s="130"/>
      <c r="DC67" s="130"/>
      <c r="DD67" s="130"/>
      <c r="DE67" s="130"/>
      <c r="DF67" s="130"/>
      <c r="DG67" s="130"/>
      <c r="DH67" s="130"/>
      <c r="DI67" s="130"/>
      <c r="DJ67" s="130"/>
      <c r="DK67" s="130"/>
      <c r="DL67" s="130"/>
      <c r="DM67" s="130"/>
      <c r="DN67" s="130"/>
      <c r="DO67" s="130"/>
      <c r="DP67" s="130"/>
      <c r="DQ67" s="130"/>
      <c r="DR67" s="130"/>
    </row>
    <row r="68" spans="1:1880" ht="25.2" customHeight="1" x14ac:dyDescent="0.3">
      <c r="A68" s="67"/>
      <c r="B68" s="350" t="s">
        <v>27</v>
      </c>
      <c r="C68" s="351"/>
      <c r="D68" s="335"/>
      <c r="E68" s="335"/>
      <c r="F68" s="353"/>
      <c r="G68" s="349"/>
      <c r="H68" s="15"/>
      <c r="I68" s="520"/>
      <c r="J68" s="130"/>
      <c r="K68" s="394"/>
    </row>
    <row r="69" spans="1:1880" s="16" customFormat="1" ht="106.5" customHeight="1" x14ac:dyDescent="0.3">
      <c r="A69" s="67">
        <v>512</v>
      </c>
      <c r="B69" s="188"/>
      <c r="C69" s="483" t="s">
        <v>65</v>
      </c>
      <c r="D69" s="17" t="s">
        <v>249</v>
      </c>
      <c r="E69" s="266" t="e">
        <f>INDEX('PY1 Data(H)'!$A$1:$BJ$265,MATCH('Unit Data from Audit Worksheet'!$A69,'PY1 Data(H)'!$A$1:$A$265,0),MATCH('Unit Data from Audit Worksheet'!$D$2,'PY1 Data(H)'!$A$1:$BJ$1,0))</f>
        <v>#N/A</v>
      </c>
      <c r="F69" s="134">
        <v>0</v>
      </c>
      <c r="G69" s="296">
        <f>IF(F69&lt;0,"Error: Enter as positive.",)</f>
        <v>0</v>
      </c>
      <c r="H69" s="297"/>
      <c r="I69" s="516"/>
      <c r="J69" s="130"/>
      <c r="K69" s="394"/>
      <c r="L69" s="400"/>
      <c r="N69" s="137"/>
      <c r="Y69" s="400"/>
      <c r="Z69" s="400"/>
      <c r="AA69" s="400"/>
      <c r="AB69" s="400"/>
      <c r="AC69" s="400"/>
      <c r="AD69" s="400"/>
      <c r="AE69" s="400"/>
      <c r="AF69" s="400"/>
      <c r="AG69" s="400"/>
      <c r="AH69" s="400"/>
      <c r="AI69" s="400"/>
      <c r="AJ69" s="400"/>
      <c r="AK69" s="400"/>
      <c r="AL69" s="400"/>
      <c r="AM69" s="400"/>
      <c r="AN69" s="400"/>
      <c r="AO69" s="400"/>
      <c r="AP69" s="400"/>
      <c r="AQ69" s="400"/>
      <c r="AR69" s="400"/>
      <c r="AS69" s="400"/>
      <c r="AT69" s="400"/>
      <c r="AU69" s="400"/>
      <c r="AV69" s="400"/>
      <c r="AW69" s="400"/>
      <c r="AX69" s="400"/>
      <c r="AY69" s="400"/>
      <c r="AZ69" s="400"/>
      <c r="BA69" s="400"/>
      <c r="BB69" s="400"/>
      <c r="BC69" s="400"/>
      <c r="BD69" s="400"/>
      <c r="BE69" s="400"/>
      <c r="BF69" s="400"/>
      <c r="BG69" s="400"/>
      <c r="BH69" s="400"/>
      <c r="BI69" s="400"/>
      <c r="BJ69" s="400"/>
      <c r="BK69" s="400"/>
      <c r="BL69" s="400"/>
      <c r="BM69" s="400"/>
      <c r="BN69" s="400"/>
      <c r="BO69" s="400"/>
      <c r="BP69" s="400"/>
      <c r="BQ69" s="400"/>
      <c r="BR69" s="400"/>
      <c r="BS69" s="400"/>
      <c r="BT69" s="400"/>
      <c r="BU69" s="400"/>
      <c r="BV69" s="400"/>
      <c r="BW69" s="400"/>
      <c r="BX69" s="400"/>
      <c r="BY69" s="400"/>
      <c r="BZ69" s="400"/>
      <c r="CA69" s="400"/>
      <c r="CB69" s="400"/>
      <c r="CC69" s="400"/>
      <c r="CD69" s="400"/>
      <c r="CE69" s="400"/>
      <c r="CF69" s="400"/>
      <c r="CG69" s="400"/>
      <c r="CH69" s="400"/>
      <c r="CI69" s="400"/>
      <c r="CJ69" s="400"/>
      <c r="CK69" s="400"/>
      <c r="CL69" s="400"/>
      <c r="CM69" s="400"/>
      <c r="CN69" s="400"/>
      <c r="CO69" s="400"/>
      <c r="CP69" s="400"/>
      <c r="CQ69" s="400"/>
      <c r="CR69" s="400"/>
      <c r="CS69" s="400"/>
      <c r="CT69" s="400"/>
      <c r="CU69" s="400"/>
      <c r="CV69" s="400"/>
      <c r="CW69" s="400"/>
      <c r="CX69" s="400"/>
      <c r="CY69" s="400"/>
      <c r="CZ69" s="400"/>
      <c r="DA69" s="400"/>
      <c r="DB69" s="400"/>
      <c r="DC69" s="400"/>
      <c r="DD69" s="400"/>
      <c r="DE69" s="400"/>
      <c r="DF69" s="400"/>
      <c r="DG69" s="400"/>
      <c r="DH69" s="400"/>
      <c r="DI69" s="400"/>
      <c r="DJ69" s="400"/>
      <c r="DK69" s="400"/>
      <c r="DL69" s="400"/>
      <c r="DM69" s="400"/>
      <c r="DN69" s="400"/>
      <c r="DO69" s="400"/>
      <c r="DP69" s="400"/>
      <c r="DQ69" s="400"/>
      <c r="DR69" s="400"/>
    </row>
    <row r="70" spans="1:1880" s="305" customFormat="1" ht="33" customHeight="1" x14ac:dyDescent="0.3">
      <c r="A70" s="67"/>
      <c r="B70" s="331" t="s">
        <v>130</v>
      </c>
      <c r="C70" s="332"/>
      <c r="D70" s="61"/>
      <c r="E70" s="304"/>
      <c r="F70" s="302"/>
      <c r="G70" s="295"/>
      <c r="H70" s="15"/>
      <c r="I70" s="520"/>
      <c r="J70" s="130"/>
      <c r="K70" s="394"/>
      <c r="L70"/>
      <c r="M70" s="16"/>
      <c r="N70" s="136"/>
      <c r="O70" s="16"/>
      <c r="P70" s="16"/>
      <c r="Q70" s="16"/>
      <c r="R70" s="16"/>
      <c r="S70" s="16"/>
      <c r="T70" s="16"/>
      <c r="U70" s="16"/>
      <c r="V70" s="16"/>
      <c r="W70" s="16"/>
      <c r="X70" s="16"/>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s="16"/>
      <c r="DT70" s="16"/>
      <c r="DU70" s="16"/>
      <c r="DV70" s="16"/>
      <c r="DW70" s="16"/>
      <c r="DX70" s="16"/>
      <c r="DY70" s="16"/>
      <c r="DZ70" s="16"/>
      <c r="EA70" s="16"/>
      <c r="EB70" s="16"/>
      <c r="EC70" s="16"/>
      <c r="ED70" s="16"/>
      <c r="EE70" s="16"/>
      <c r="EF70" s="16"/>
      <c r="EG70" s="16"/>
      <c r="EH70" s="16"/>
      <c r="EI70" s="16"/>
      <c r="EJ70" s="16"/>
      <c r="EK70" s="16"/>
      <c r="EL70" s="16"/>
      <c r="EM70" s="16"/>
      <c r="EN70" s="16"/>
      <c r="EO70" s="16"/>
      <c r="EP70" s="16"/>
      <c r="EQ70" s="16"/>
      <c r="ER70" s="16"/>
      <c r="ES70" s="16"/>
      <c r="ET70" s="16"/>
      <c r="EU70" s="16"/>
      <c r="EV70" s="16"/>
      <c r="EW70" s="16"/>
      <c r="EX70" s="16"/>
      <c r="EY70" s="16"/>
      <c r="EZ70" s="16"/>
      <c r="FA70" s="16"/>
      <c r="FB70" s="16"/>
      <c r="FC70" s="16"/>
      <c r="FD70" s="16"/>
      <c r="FE70" s="16"/>
      <c r="FF70" s="16"/>
      <c r="FG70" s="16"/>
      <c r="FH70" s="16"/>
      <c r="FI70" s="16"/>
      <c r="FJ70" s="16"/>
      <c r="FK70" s="16"/>
      <c r="FL70" s="16"/>
      <c r="FM70" s="16"/>
      <c r="FN70" s="16"/>
      <c r="FO70" s="16"/>
      <c r="FP70" s="16"/>
      <c r="FQ70" s="16"/>
      <c r="FR70" s="16"/>
      <c r="FS70" s="16"/>
      <c r="FT70" s="16"/>
      <c r="FU70" s="16"/>
      <c r="FV70" s="16"/>
      <c r="FW70" s="16"/>
      <c r="FX70" s="16"/>
      <c r="FY70" s="16"/>
      <c r="FZ70" s="16"/>
      <c r="GA70" s="16"/>
      <c r="GB70" s="16"/>
      <c r="GC70" s="16"/>
      <c r="GD70" s="16"/>
      <c r="GE70" s="16"/>
      <c r="GF70" s="16"/>
      <c r="GG70" s="16"/>
      <c r="GH70" s="16"/>
      <c r="GI70" s="16"/>
      <c r="GJ70" s="16"/>
      <c r="GK70" s="16"/>
      <c r="GL70" s="16"/>
      <c r="GM70" s="16"/>
      <c r="GN70" s="16"/>
      <c r="GO70" s="16"/>
      <c r="GP70" s="16"/>
      <c r="GQ70" s="16"/>
      <c r="GR70" s="16"/>
      <c r="GS70" s="16"/>
      <c r="GT70" s="16"/>
      <c r="GU70" s="16"/>
      <c r="GV70" s="16"/>
      <c r="GW70" s="16"/>
      <c r="GX70" s="16"/>
      <c r="GY70" s="16"/>
      <c r="GZ70" s="16"/>
      <c r="HA70" s="16"/>
      <c r="HB70" s="16"/>
      <c r="HC70" s="16"/>
      <c r="HD70" s="16"/>
      <c r="HE70" s="16"/>
      <c r="HF70" s="16"/>
      <c r="HG70" s="16"/>
      <c r="HH70" s="16"/>
      <c r="HI70" s="16"/>
      <c r="HJ70" s="16"/>
      <c r="HK70" s="16"/>
      <c r="HL70" s="16"/>
      <c r="HM70" s="16"/>
      <c r="HN70" s="16"/>
      <c r="HO70" s="16"/>
      <c r="HP70" s="16"/>
      <c r="HQ70" s="16"/>
      <c r="HR70" s="16"/>
      <c r="HS70" s="16"/>
      <c r="HT70" s="16"/>
      <c r="HU70" s="16"/>
      <c r="HV70" s="16"/>
      <c r="HW70" s="16"/>
      <c r="HX70" s="16"/>
      <c r="HY70" s="16"/>
      <c r="HZ70" s="16"/>
      <c r="IA70" s="16"/>
      <c r="IB70" s="16"/>
      <c r="IC70" s="16"/>
      <c r="ID70" s="16"/>
      <c r="IE70" s="16"/>
      <c r="IF70" s="16"/>
      <c r="IG70" s="16"/>
      <c r="IH70" s="16"/>
      <c r="II70" s="16"/>
      <c r="IJ70" s="16"/>
      <c r="IK70" s="16"/>
      <c r="IL70" s="16"/>
      <c r="IM70" s="16"/>
      <c r="IN70" s="16"/>
      <c r="IO70" s="16"/>
      <c r="IP70" s="16"/>
      <c r="IQ70" s="16"/>
      <c r="IR70" s="16"/>
      <c r="IS70" s="16"/>
      <c r="IT70" s="16"/>
      <c r="IU70" s="16"/>
      <c r="IV70" s="16"/>
      <c r="IW70" s="16"/>
      <c r="IX70" s="16"/>
      <c r="IY70" s="16"/>
      <c r="IZ70" s="16"/>
      <c r="JA70" s="16"/>
      <c r="JB70" s="16"/>
      <c r="JC70" s="16"/>
      <c r="JD70" s="16"/>
      <c r="JE70" s="16"/>
      <c r="JF70" s="16"/>
      <c r="JG70" s="16"/>
      <c r="JH70" s="16"/>
      <c r="JI70" s="16"/>
      <c r="JJ70" s="16"/>
      <c r="JK70" s="16"/>
      <c r="JL70" s="16"/>
      <c r="JM70" s="16"/>
      <c r="JN70" s="16"/>
      <c r="JO70" s="16"/>
      <c r="JP70" s="16"/>
      <c r="JQ70" s="16"/>
      <c r="JR70" s="16"/>
      <c r="JS70" s="16"/>
      <c r="JT70" s="16"/>
      <c r="JU70" s="16"/>
      <c r="JV70" s="16"/>
      <c r="JW70" s="16"/>
      <c r="JX70" s="16"/>
      <c r="JY70" s="16"/>
      <c r="JZ70" s="16"/>
      <c r="KA70" s="16"/>
      <c r="KB70" s="16"/>
      <c r="KC70" s="16"/>
      <c r="KD70" s="16"/>
      <c r="KE70" s="16"/>
      <c r="KF70" s="16"/>
      <c r="KG70" s="16"/>
      <c r="KH70" s="16"/>
      <c r="KI70" s="16"/>
      <c r="KJ70" s="16"/>
      <c r="KK70" s="16"/>
      <c r="KL70" s="16"/>
      <c r="KM70" s="16"/>
      <c r="KN70" s="16"/>
      <c r="KO70" s="16"/>
      <c r="KP70" s="16"/>
      <c r="KQ70" s="16"/>
      <c r="KR70" s="16"/>
      <c r="KS70" s="16"/>
      <c r="KT70" s="16"/>
      <c r="KU70" s="16"/>
      <c r="KV70" s="16"/>
      <c r="KW70" s="16"/>
      <c r="KX70" s="16"/>
      <c r="KY70" s="16"/>
      <c r="KZ70" s="16"/>
      <c r="LA70" s="16"/>
      <c r="LB70" s="16"/>
      <c r="LC70" s="16"/>
      <c r="LD70" s="16"/>
      <c r="LE70" s="16"/>
      <c r="LF70" s="16"/>
      <c r="LG70" s="16"/>
      <c r="LH70" s="16"/>
      <c r="LI70" s="16"/>
      <c r="LJ70" s="16"/>
      <c r="LK70" s="16"/>
      <c r="LL70" s="16"/>
      <c r="LM70" s="16"/>
      <c r="LN70" s="16"/>
      <c r="LO70" s="16"/>
      <c r="LP70" s="16"/>
      <c r="LQ70" s="16"/>
      <c r="LR70" s="16"/>
      <c r="LS70" s="16"/>
      <c r="LT70" s="16"/>
      <c r="LU70" s="16"/>
      <c r="LV70" s="16"/>
      <c r="LW70" s="16"/>
      <c r="LX70" s="16"/>
      <c r="LY70" s="16"/>
      <c r="LZ70" s="16"/>
      <c r="MA70" s="16"/>
      <c r="MB70" s="16"/>
      <c r="MC70" s="16"/>
      <c r="MD70" s="16"/>
      <c r="ME70" s="16"/>
      <c r="MF70" s="16"/>
      <c r="MG70" s="16"/>
      <c r="MH70" s="16"/>
      <c r="MI70" s="16"/>
      <c r="MJ70" s="16"/>
      <c r="MK70" s="16"/>
      <c r="ML70" s="16"/>
      <c r="MM70" s="16"/>
      <c r="MN70" s="16"/>
      <c r="MO70" s="16"/>
      <c r="MP70" s="16"/>
      <c r="MQ70" s="16"/>
      <c r="MR70" s="16"/>
      <c r="MS70" s="16"/>
      <c r="MT70" s="16"/>
      <c r="MU70" s="16"/>
      <c r="MV70" s="16"/>
      <c r="MW70" s="16"/>
      <c r="MX70" s="16"/>
      <c r="MY70" s="16"/>
      <c r="MZ70" s="16"/>
      <c r="NA70" s="16"/>
      <c r="NB70" s="16"/>
      <c r="NC70" s="16"/>
      <c r="ND70" s="16"/>
      <c r="NE70" s="16"/>
      <c r="NF70" s="16"/>
      <c r="NG70" s="16"/>
      <c r="NH70" s="16"/>
      <c r="NI70" s="16"/>
      <c r="NJ70" s="16"/>
      <c r="NK70" s="16"/>
      <c r="NL70" s="16"/>
      <c r="NM70" s="16"/>
      <c r="NN70" s="16"/>
      <c r="NO70" s="16"/>
      <c r="NP70" s="16"/>
      <c r="NQ70" s="16"/>
      <c r="NR70" s="16"/>
      <c r="NS70" s="16"/>
      <c r="NT70" s="16"/>
      <c r="NU70" s="16"/>
      <c r="NV70" s="16"/>
      <c r="NW70" s="16"/>
      <c r="NX70" s="16"/>
      <c r="NY70" s="16"/>
      <c r="NZ70" s="16"/>
      <c r="OA70" s="16"/>
      <c r="OB70" s="16"/>
      <c r="OC70" s="16"/>
      <c r="OD70" s="16"/>
      <c r="OE70" s="16"/>
      <c r="OF70" s="16"/>
      <c r="OG70" s="16"/>
      <c r="OH70" s="16"/>
      <c r="OI70" s="16"/>
      <c r="OJ70" s="16"/>
      <c r="OK70" s="16"/>
      <c r="OL70" s="16"/>
      <c r="OM70" s="16"/>
      <c r="ON70" s="16"/>
      <c r="OO70" s="16"/>
      <c r="OP70" s="16"/>
      <c r="OQ70" s="16"/>
      <c r="OR70" s="16"/>
      <c r="OS70" s="16"/>
      <c r="OT70" s="16"/>
      <c r="OU70" s="16"/>
      <c r="OV70" s="16"/>
      <c r="OW70" s="16"/>
      <c r="OX70" s="16"/>
      <c r="OY70" s="16"/>
      <c r="OZ70" s="16"/>
      <c r="PA70" s="16"/>
      <c r="PB70" s="16"/>
      <c r="PC70" s="16"/>
      <c r="PD70" s="16"/>
      <c r="PE70" s="16"/>
      <c r="PF70" s="16"/>
      <c r="PG70" s="16"/>
      <c r="PH70" s="16"/>
      <c r="PI70" s="16"/>
      <c r="PJ70" s="16"/>
      <c r="PK70" s="16"/>
      <c r="PL70" s="16"/>
      <c r="PM70" s="16"/>
      <c r="PN70" s="16"/>
      <c r="PO70" s="16"/>
      <c r="PP70" s="16"/>
      <c r="PQ70" s="16"/>
      <c r="PR70" s="16"/>
      <c r="PS70" s="16"/>
      <c r="PT70" s="16"/>
      <c r="PU70" s="16"/>
      <c r="PV70" s="16"/>
      <c r="PW70" s="16"/>
      <c r="PX70" s="16"/>
      <c r="PY70" s="16"/>
      <c r="PZ70" s="16"/>
      <c r="QA70" s="16"/>
      <c r="QB70" s="16"/>
      <c r="QC70" s="16"/>
      <c r="QD70" s="16"/>
      <c r="QE70" s="16"/>
      <c r="QF70" s="16"/>
      <c r="QG70" s="16"/>
      <c r="QH70" s="16"/>
      <c r="QI70" s="16"/>
      <c r="QJ70" s="16"/>
      <c r="QK70" s="16"/>
      <c r="QL70" s="16"/>
      <c r="QM70" s="16"/>
      <c r="QN70" s="16"/>
      <c r="QO70" s="16"/>
      <c r="QP70" s="16"/>
      <c r="QQ70" s="16"/>
      <c r="QR70" s="16"/>
      <c r="QS70" s="16"/>
      <c r="QT70" s="16"/>
      <c r="QU70" s="16"/>
      <c r="QV70" s="16"/>
      <c r="QW70" s="16"/>
      <c r="QX70" s="16"/>
      <c r="QY70" s="16"/>
      <c r="QZ70" s="16"/>
      <c r="RA70" s="16"/>
      <c r="RB70" s="16"/>
      <c r="RC70" s="16"/>
      <c r="RD70" s="16"/>
      <c r="RE70" s="16"/>
      <c r="RF70" s="16"/>
      <c r="RG70" s="16"/>
      <c r="RH70" s="16"/>
      <c r="RI70" s="16"/>
      <c r="RJ70" s="16"/>
      <c r="RK70" s="16"/>
      <c r="RL70" s="16"/>
      <c r="RM70" s="16"/>
      <c r="RN70" s="16"/>
      <c r="RO70" s="16"/>
      <c r="RP70" s="16"/>
      <c r="RQ70" s="16"/>
      <c r="RR70" s="16"/>
      <c r="RS70" s="16"/>
      <c r="RT70" s="16"/>
      <c r="RU70" s="16"/>
      <c r="RV70" s="16"/>
      <c r="RW70" s="16"/>
      <c r="RX70" s="16"/>
      <c r="RY70" s="16"/>
      <c r="RZ70" s="16"/>
      <c r="SA70" s="16"/>
      <c r="SB70" s="16"/>
      <c r="SC70" s="16"/>
      <c r="SD70" s="16"/>
      <c r="SE70" s="16"/>
      <c r="SF70" s="16"/>
      <c r="SG70" s="16"/>
      <c r="SH70" s="16"/>
      <c r="SI70" s="16"/>
      <c r="SJ70" s="16"/>
      <c r="SK70" s="16"/>
      <c r="SL70" s="16"/>
      <c r="SM70" s="16"/>
      <c r="SN70" s="16"/>
      <c r="SO70" s="16"/>
      <c r="SP70" s="16"/>
      <c r="SQ70" s="16"/>
      <c r="SR70" s="16"/>
      <c r="SS70" s="16"/>
      <c r="ST70" s="16"/>
      <c r="SU70" s="16"/>
      <c r="SV70" s="16"/>
      <c r="SW70" s="16"/>
      <c r="SX70" s="16"/>
      <c r="SY70" s="16"/>
      <c r="SZ70" s="16"/>
      <c r="TA70" s="16"/>
      <c r="TB70" s="16"/>
      <c r="TC70" s="16"/>
      <c r="TD70" s="16"/>
      <c r="TE70" s="16"/>
      <c r="TF70" s="16"/>
      <c r="TG70" s="16"/>
      <c r="TH70" s="16"/>
      <c r="TI70" s="16"/>
      <c r="TJ70" s="16"/>
      <c r="TK70" s="16"/>
      <c r="TL70" s="16"/>
      <c r="TM70" s="16"/>
      <c r="TN70" s="16"/>
      <c r="TO70" s="16"/>
      <c r="TP70" s="16"/>
      <c r="TQ70" s="16"/>
      <c r="TR70" s="16"/>
      <c r="TS70" s="16"/>
      <c r="TT70" s="16"/>
      <c r="TU70" s="16"/>
      <c r="TV70" s="16"/>
      <c r="TW70" s="16"/>
      <c r="TX70" s="16"/>
      <c r="TY70" s="16"/>
      <c r="TZ70" s="16"/>
      <c r="UA70" s="16"/>
      <c r="UB70" s="16"/>
      <c r="UC70" s="16"/>
      <c r="UD70" s="16"/>
      <c r="UE70" s="16"/>
      <c r="UF70" s="16"/>
      <c r="UG70" s="16"/>
      <c r="UH70" s="16"/>
      <c r="UI70" s="16"/>
      <c r="UJ70" s="16"/>
      <c r="UK70" s="16"/>
      <c r="UL70" s="16"/>
      <c r="UM70" s="16"/>
      <c r="UN70" s="16"/>
      <c r="UO70" s="16"/>
      <c r="UP70" s="16"/>
      <c r="UQ70" s="16"/>
      <c r="UR70" s="16"/>
      <c r="US70" s="16"/>
      <c r="UT70" s="16"/>
      <c r="UU70" s="16"/>
      <c r="UV70" s="16"/>
      <c r="UW70" s="16"/>
      <c r="UX70" s="16"/>
      <c r="UY70" s="16"/>
      <c r="UZ70" s="16"/>
      <c r="VA70" s="16"/>
      <c r="VB70" s="16"/>
      <c r="VC70" s="16"/>
      <c r="VD70" s="16"/>
      <c r="VE70" s="16"/>
      <c r="VF70" s="16"/>
      <c r="VG70" s="16"/>
      <c r="VH70" s="16"/>
      <c r="VI70" s="16"/>
      <c r="VJ70" s="16"/>
      <c r="VK70" s="16"/>
      <c r="VL70" s="16"/>
      <c r="VM70" s="16"/>
      <c r="VN70" s="16"/>
      <c r="VO70" s="16"/>
      <c r="VP70" s="16"/>
      <c r="VQ70" s="16"/>
      <c r="VR70" s="16"/>
      <c r="VS70" s="16"/>
      <c r="VT70" s="16"/>
      <c r="VU70" s="16"/>
      <c r="VV70" s="16"/>
      <c r="VW70" s="16"/>
      <c r="VX70" s="16"/>
      <c r="VY70" s="16"/>
      <c r="VZ70" s="16"/>
      <c r="WA70" s="16"/>
      <c r="WB70" s="16"/>
      <c r="WC70" s="16"/>
      <c r="WD70" s="16"/>
      <c r="WE70" s="16"/>
      <c r="WF70" s="16"/>
      <c r="WG70" s="16"/>
      <c r="WH70" s="16"/>
      <c r="WI70" s="16"/>
      <c r="WJ70" s="16"/>
      <c r="WK70" s="16"/>
      <c r="WL70" s="16"/>
      <c r="WM70" s="16"/>
      <c r="WN70" s="16"/>
      <c r="WO70" s="16"/>
      <c r="WP70" s="16"/>
      <c r="WQ70" s="16"/>
      <c r="WR70" s="16"/>
      <c r="WS70" s="16"/>
      <c r="WT70" s="16"/>
      <c r="WU70" s="16"/>
      <c r="WV70" s="16"/>
      <c r="WW70" s="16"/>
      <c r="WX70" s="16"/>
      <c r="WY70" s="16"/>
      <c r="WZ70" s="16"/>
      <c r="XA70" s="16"/>
      <c r="XB70" s="16"/>
      <c r="XC70" s="16"/>
      <c r="XD70" s="16"/>
      <c r="XE70" s="16"/>
      <c r="XF70" s="16"/>
      <c r="XG70" s="16"/>
      <c r="XH70" s="16"/>
      <c r="XI70" s="16"/>
      <c r="XJ70" s="16"/>
      <c r="XK70" s="16"/>
      <c r="XL70" s="16"/>
      <c r="XM70" s="16"/>
      <c r="XN70" s="16"/>
      <c r="XO70" s="16"/>
      <c r="XP70" s="16"/>
      <c r="XQ70" s="16"/>
      <c r="XR70" s="16"/>
      <c r="XS70" s="16"/>
      <c r="XT70" s="16"/>
      <c r="XU70" s="16"/>
      <c r="XV70" s="16"/>
      <c r="XW70" s="16"/>
      <c r="XX70" s="16"/>
      <c r="XY70" s="16"/>
      <c r="XZ70" s="16"/>
      <c r="YA70" s="16"/>
      <c r="YB70" s="16"/>
      <c r="YC70" s="16"/>
      <c r="YD70" s="16"/>
      <c r="YE70" s="16"/>
      <c r="YF70" s="16"/>
      <c r="YG70" s="16"/>
      <c r="YH70" s="16"/>
      <c r="YI70" s="16"/>
      <c r="YJ70" s="16"/>
      <c r="YK70" s="16"/>
      <c r="YL70" s="16"/>
      <c r="YM70" s="16"/>
      <c r="YN70" s="16"/>
      <c r="YO70" s="16"/>
      <c r="YP70" s="16"/>
      <c r="YQ70" s="16"/>
      <c r="YR70" s="16"/>
      <c r="YS70" s="16"/>
      <c r="YT70" s="16"/>
      <c r="YU70" s="16"/>
      <c r="YV70" s="16"/>
      <c r="YW70" s="16"/>
      <c r="YX70" s="16"/>
      <c r="YY70" s="16"/>
      <c r="YZ70" s="16"/>
      <c r="ZA70" s="16"/>
      <c r="ZB70" s="16"/>
      <c r="ZC70" s="16"/>
      <c r="ZD70" s="16"/>
      <c r="ZE70" s="16"/>
      <c r="ZF70" s="16"/>
      <c r="ZG70" s="16"/>
      <c r="ZH70" s="16"/>
      <c r="ZI70" s="16"/>
      <c r="ZJ70" s="16"/>
      <c r="ZK70" s="16"/>
      <c r="ZL70" s="16"/>
      <c r="ZM70" s="16"/>
      <c r="ZN70" s="16"/>
      <c r="ZO70" s="16"/>
      <c r="ZP70" s="16"/>
      <c r="ZQ70" s="16"/>
      <c r="ZR70" s="16"/>
      <c r="ZS70" s="16"/>
      <c r="ZT70" s="16"/>
      <c r="ZU70" s="16"/>
      <c r="ZV70" s="16"/>
      <c r="ZW70" s="16"/>
      <c r="ZX70" s="16"/>
      <c r="ZY70" s="16"/>
      <c r="ZZ70" s="16"/>
      <c r="AAA70" s="16"/>
      <c r="AAB70" s="16"/>
      <c r="AAC70" s="16"/>
      <c r="AAD70" s="16"/>
      <c r="AAE70" s="16"/>
      <c r="AAF70" s="16"/>
      <c r="AAG70" s="16"/>
      <c r="AAH70" s="16"/>
      <c r="AAI70" s="16"/>
      <c r="AAJ70" s="16"/>
      <c r="AAK70" s="16"/>
      <c r="AAL70" s="16"/>
      <c r="AAM70" s="16"/>
      <c r="AAN70" s="16"/>
      <c r="AAO70" s="16"/>
      <c r="AAP70" s="16"/>
      <c r="AAQ70" s="16"/>
      <c r="AAR70" s="16"/>
      <c r="AAS70" s="16"/>
      <c r="AAT70" s="16"/>
      <c r="AAU70" s="16"/>
      <c r="AAV70" s="16"/>
      <c r="AAW70" s="16"/>
      <c r="AAX70" s="16"/>
      <c r="AAY70" s="16"/>
      <c r="AAZ70" s="16"/>
      <c r="ABA70" s="16"/>
      <c r="ABB70" s="16"/>
      <c r="ABC70" s="16"/>
      <c r="ABD70" s="16"/>
      <c r="ABE70" s="16"/>
      <c r="ABF70" s="16"/>
      <c r="ABG70" s="16"/>
      <c r="ABH70" s="16"/>
      <c r="ABI70" s="16"/>
      <c r="ABJ70" s="16"/>
      <c r="ABK70" s="16"/>
      <c r="ABL70" s="16"/>
      <c r="ABM70" s="16"/>
      <c r="ABN70" s="16"/>
      <c r="ABO70" s="16"/>
      <c r="ABP70" s="16"/>
      <c r="ABQ70" s="16"/>
      <c r="ABR70" s="16"/>
      <c r="ABS70" s="16"/>
      <c r="ABT70" s="16"/>
      <c r="ABU70" s="16"/>
      <c r="ABV70" s="16"/>
      <c r="ABW70" s="16"/>
      <c r="ABX70" s="16"/>
      <c r="ABY70" s="16"/>
      <c r="ABZ70" s="16"/>
      <c r="ACA70" s="16"/>
      <c r="ACB70" s="16"/>
      <c r="ACC70" s="16"/>
      <c r="ACD70" s="16"/>
      <c r="ACE70" s="16"/>
      <c r="ACF70" s="16"/>
      <c r="ACG70" s="16"/>
      <c r="ACH70" s="16"/>
      <c r="ACI70" s="16"/>
      <c r="ACJ70" s="16"/>
      <c r="ACK70" s="16"/>
      <c r="ACL70" s="16"/>
      <c r="ACM70" s="16"/>
      <c r="ACN70" s="16"/>
      <c r="ACO70" s="16"/>
      <c r="ACP70" s="16"/>
      <c r="ACQ70" s="16"/>
      <c r="ACR70" s="16"/>
      <c r="ACS70" s="16"/>
      <c r="ACT70" s="16"/>
      <c r="ACU70" s="16"/>
      <c r="ACV70" s="16"/>
      <c r="ACW70" s="16"/>
      <c r="ACX70" s="16"/>
      <c r="ACY70" s="16"/>
      <c r="ACZ70" s="16"/>
      <c r="ADA70" s="16"/>
      <c r="ADB70" s="16"/>
      <c r="ADC70" s="16"/>
      <c r="ADD70" s="16"/>
      <c r="ADE70" s="16"/>
      <c r="ADF70" s="16"/>
      <c r="ADG70" s="16"/>
      <c r="ADH70" s="16"/>
      <c r="ADI70" s="16"/>
      <c r="ADJ70" s="16"/>
      <c r="ADK70" s="16"/>
      <c r="ADL70" s="16"/>
      <c r="ADM70" s="16"/>
      <c r="ADN70" s="16"/>
      <c r="ADO70" s="16"/>
      <c r="ADP70" s="16"/>
      <c r="ADQ70" s="16"/>
      <c r="ADR70" s="16"/>
      <c r="ADS70" s="16"/>
      <c r="ADT70" s="16"/>
      <c r="ADU70" s="16"/>
      <c r="ADV70" s="16"/>
      <c r="ADW70" s="16"/>
      <c r="ADX70" s="16"/>
      <c r="ADY70" s="16"/>
      <c r="ADZ70" s="16"/>
      <c r="AEA70" s="16"/>
      <c r="AEB70" s="16"/>
      <c r="AEC70" s="16"/>
      <c r="AED70" s="16"/>
      <c r="AEE70" s="16"/>
      <c r="AEF70" s="16"/>
      <c r="AEG70" s="16"/>
      <c r="AEH70" s="16"/>
      <c r="AEI70" s="16"/>
      <c r="AEJ70" s="16"/>
      <c r="AEK70" s="16"/>
      <c r="AEL70" s="16"/>
      <c r="AEM70" s="16"/>
      <c r="AEN70" s="16"/>
      <c r="AEO70" s="16"/>
      <c r="AEP70" s="16"/>
      <c r="AEQ70" s="16"/>
      <c r="AER70" s="16"/>
      <c r="AES70" s="16"/>
      <c r="AET70" s="16"/>
      <c r="AEU70" s="16"/>
      <c r="AEV70" s="16"/>
      <c r="AEW70" s="16"/>
      <c r="AEX70" s="16"/>
      <c r="AEY70" s="16"/>
      <c r="AEZ70" s="16"/>
      <c r="AFA70" s="16"/>
      <c r="AFB70" s="16"/>
      <c r="AFC70" s="16"/>
      <c r="AFD70" s="16"/>
      <c r="AFE70" s="16"/>
      <c r="AFF70" s="16"/>
      <c r="AFG70" s="16"/>
      <c r="AFH70" s="16"/>
      <c r="AFI70" s="16"/>
      <c r="AFJ70" s="16"/>
      <c r="AFK70" s="16"/>
      <c r="AFL70" s="16"/>
      <c r="AFM70" s="16"/>
      <c r="AFN70" s="16"/>
      <c r="AFO70" s="16"/>
      <c r="AFP70" s="16"/>
      <c r="AFQ70" s="16"/>
      <c r="AFR70" s="16"/>
      <c r="AFS70" s="16"/>
      <c r="AFT70" s="16"/>
      <c r="AFU70" s="16"/>
      <c r="AFV70" s="16"/>
      <c r="AFW70" s="16"/>
      <c r="AFX70" s="16"/>
      <c r="AFY70" s="16"/>
      <c r="AFZ70" s="16"/>
      <c r="AGA70" s="16"/>
      <c r="AGB70" s="16"/>
      <c r="AGC70" s="16"/>
      <c r="AGD70" s="16"/>
      <c r="AGE70" s="16"/>
      <c r="AGF70" s="16"/>
      <c r="AGG70" s="16"/>
      <c r="AGH70" s="16"/>
      <c r="AGI70" s="16"/>
      <c r="AGJ70" s="16"/>
      <c r="AGK70" s="16"/>
      <c r="AGL70" s="16"/>
      <c r="AGM70" s="16"/>
      <c r="AGN70" s="16"/>
      <c r="AGO70" s="16"/>
      <c r="AGP70" s="16"/>
      <c r="AGQ70" s="16"/>
      <c r="AGR70" s="16"/>
      <c r="AGS70" s="16"/>
      <c r="AGT70" s="16"/>
      <c r="AGU70" s="16"/>
      <c r="AGV70" s="16"/>
      <c r="AGW70" s="16"/>
      <c r="AGX70" s="16"/>
      <c r="AGY70" s="16"/>
      <c r="AGZ70" s="16"/>
      <c r="AHA70" s="16"/>
      <c r="AHB70" s="16"/>
      <c r="AHC70" s="16"/>
      <c r="AHD70" s="16"/>
      <c r="AHE70" s="16"/>
      <c r="AHF70" s="16"/>
      <c r="AHG70" s="16"/>
      <c r="AHH70" s="16"/>
      <c r="AHI70" s="16"/>
      <c r="AHJ70" s="16"/>
      <c r="AHK70" s="16"/>
      <c r="AHL70" s="16"/>
      <c r="AHM70" s="16"/>
      <c r="AHN70" s="16"/>
      <c r="AHO70" s="16"/>
      <c r="AHP70" s="16"/>
      <c r="AHQ70" s="16"/>
      <c r="AHR70" s="16"/>
      <c r="AHS70" s="16"/>
      <c r="AHT70" s="16"/>
      <c r="AHU70" s="16"/>
      <c r="AHV70" s="16"/>
      <c r="AHW70" s="16"/>
      <c r="AHX70" s="16"/>
      <c r="AHY70" s="16"/>
      <c r="AHZ70" s="16"/>
      <c r="AIA70" s="16"/>
      <c r="AIB70" s="16"/>
      <c r="AIC70" s="16"/>
      <c r="AID70" s="16"/>
      <c r="AIE70" s="16"/>
      <c r="AIF70" s="16"/>
      <c r="AIG70" s="16"/>
      <c r="AIH70" s="16"/>
      <c r="AII70" s="16"/>
      <c r="AIJ70" s="16"/>
      <c r="AIK70" s="16"/>
      <c r="AIL70" s="16"/>
      <c r="AIM70" s="16"/>
      <c r="AIN70" s="16"/>
      <c r="AIO70" s="16"/>
      <c r="AIP70" s="16"/>
      <c r="AIQ70" s="16"/>
      <c r="AIR70" s="16"/>
      <c r="AIS70" s="16"/>
      <c r="AIT70" s="16"/>
      <c r="AIU70" s="16"/>
      <c r="AIV70" s="16"/>
      <c r="AIW70" s="16"/>
      <c r="AIX70" s="16"/>
      <c r="AIY70" s="16"/>
      <c r="AIZ70" s="16"/>
      <c r="AJA70" s="16"/>
      <c r="AJB70" s="16"/>
      <c r="AJC70" s="16"/>
      <c r="AJD70" s="16"/>
      <c r="AJE70" s="16"/>
      <c r="AJF70" s="16"/>
      <c r="AJG70" s="16"/>
      <c r="AJH70" s="16"/>
      <c r="AJI70" s="16"/>
      <c r="AJJ70" s="16"/>
      <c r="AJK70" s="16"/>
      <c r="AJL70" s="16"/>
      <c r="AJM70" s="16"/>
      <c r="AJN70" s="16"/>
      <c r="AJO70" s="16"/>
      <c r="AJP70" s="16"/>
      <c r="AJQ70" s="16"/>
      <c r="AJR70" s="16"/>
      <c r="AJS70" s="16"/>
      <c r="AJT70" s="16"/>
      <c r="AJU70" s="16"/>
      <c r="AJV70" s="16"/>
      <c r="AJW70" s="16"/>
      <c r="AJX70" s="16"/>
      <c r="AJY70" s="16"/>
      <c r="AJZ70" s="16"/>
      <c r="AKA70" s="16"/>
      <c r="AKB70" s="16"/>
      <c r="AKC70" s="16"/>
      <c r="AKD70" s="16"/>
      <c r="AKE70" s="16"/>
      <c r="AKF70" s="16"/>
      <c r="AKG70" s="16"/>
      <c r="AKH70" s="16"/>
      <c r="AKI70" s="16"/>
      <c r="AKJ70" s="16"/>
      <c r="AKK70" s="16"/>
      <c r="AKL70" s="16"/>
      <c r="AKM70" s="16"/>
      <c r="AKN70" s="16"/>
      <c r="AKO70" s="16"/>
      <c r="AKP70" s="16"/>
      <c r="AKQ70" s="16"/>
      <c r="AKR70" s="16"/>
      <c r="AKS70" s="16"/>
      <c r="AKT70" s="16"/>
      <c r="AKU70" s="16"/>
      <c r="AKV70" s="16"/>
      <c r="AKW70" s="16"/>
      <c r="AKX70" s="16"/>
      <c r="AKY70" s="16"/>
      <c r="AKZ70" s="16"/>
      <c r="ALA70" s="16"/>
      <c r="ALB70" s="16"/>
      <c r="ALC70" s="16"/>
      <c r="ALD70" s="16"/>
      <c r="ALE70" s="16"/>
      <c r="ALF70" s="16"/>
      <c r="ALG70" s="16"/>
      <c r="ALH70" s="16"/>
      <c r="ALI70" s="16"/>
      <c r="ALJ70" s="16"/>
      <c r="ALK70" s="16"/>
      <c r="ALL70" s="16"/>
      <c r="ALM70" s="16"/>
      <c r="ALN70" s="16"/>
      <c r="ALO70" s="16"/>
      <c r="ALP70" s="16"/>
      <c r="ALQ70" s="16"/>
      <c r="ALR70" s="16"/>
      <c r="ALS70" s="16"/>
      <c r="ALT70" s="16"/>
      <c r="ALU70" s="16"/>
      <c r="ALV70" s="16"/>
      <c r="ALW70" s="16"/>
      <c r="ALX70" s="16"/>
      <c r="ALY70" s="16"/>
      <c r="ALZ70" s="16"/>
      <c r="AMA70" s="16"/>
      <c r="AMB70" s="16"/>
      <c r="AMC70" s="16"/>
      <c r="AMD70" s="16"/>
      <c r="AME70" s="16"/>
      <c r="AMF70" s="16"/>
      <c r="AMG70" s="16"/>
      <c r="AMH70" s="16"/>
      <c r="AMI70" s="16"/>
      <c r="AMJ70" s="16"/>
      <c r="AMK70" s="16"/>
      <c r="AML70" s="16"/>
      <c r="AMM70" s="16"/>
      <c r="AMN70" s="16"/>
      <c r="AMO70" s="16"/>
      <c r="AMP70" s="16"/>
      <c r="AMQ70" s="16"/>
      <c r="AMR70" s="16"/>
      <c r="AMS70" s="16"/>
      <c r="AMT70" s="16"/>
      <c r="AMU70" s="16"/>
      <c r="AMV70" s="16"/>
      <c r="AMW70" s="16"/>
      <c r="AMX70" s="16"/>
      <c r="AMY70" s="16"/>
      <c r="AMZ70" s="16"/>
      <c r="ANA70" s="16"/>
      <c r="ANB70" s="16"/>
      <c r="ANC70" s="16"/>
      <c r="AND70" s="16"/>
      <c r="ANE70" s="16"/>
      <c r="ANF70" s="16"/>
      <c r="ANG70" s="16"/>
      <c r="ANH70" s="16"/>
      <c r="ANI70" s="16"/>
      <c r="ANJ70" s="16"/>
      <c r="ANK70" s="16"/>
      <c r="ANL70" s="16"/>
      <c r="ANM70" s="16"/>
      <c r="ANN70" s="16"/>
      <c r="ANO70" s="16"/>
      <c r="ANP70" s="16"/>
      <c r="ANQ70" s="16"/>
      <c r="ANR70" s="16"/>
      <c r="ANS70" s="16"/>
      <c r="ANT70" s="16"/>
      <c r="ANU70" s="16"/>
      <c r="ANV70" s="16"/>
      <c r="ANW70" s="16"/>
      <c r="ANX70" s="16"/>
      <c r="ANY70" s="16"/>
      <c r="ANZ70" s="16"/>
      <c r="AOA70" s="16"/>
      <c r="AOB70" s="16"/>
      <c r="AOC70" s="16"/>
      <c r="AOD70" s="16"/>
      <c r="AOE70" s="16"/>
      <c r="AOF70" s="16"/>
      <c r="AOG70" s="16"/>
      <c r="AOH70" s="16"/>
      <c r="AOI70" s="16"/>
      <c r="AOJ70" s="16"/>
      <c r="AOK70" s="16"/>
      <c r="AOL70" s="16"/>
      <c r="AOM70" s="16"/>
      <c r="AON70" s="16"/>
      <c r="AOO70" s="16"/>
      <c r="AOP70" s="16"/>
      <c r="AOQ70" s="16"/>
      <c r="AOR70" s="16"/>
      <c r="AOS70" s="16"/>
      <c r="AOT70" s="16"/>
      <c r="AOU70" s="16"/>
      <c r="AOV70" s="16"/>
      <c r="AOW70" s="16"/>
      <c r="AOX70" s="16"/>
      <c r="AOY70" s="16"/>
      <c r="AOZ70" s="16"/>
      <c r="APA70" s="16"/>
      <c r="APB70" s="16"/>
      <c r="APC70" s="16"/>
      <c r="APD70" s="16"/>
      <c r="APE70" s="16"/>
      <c r="APF70" s="16"/>
      <c r="APG70" s="16"/>
      <c r="APH70" s="16"/>
      <c r="API70" s="16"/>
      <c r="APJ70" s="16"/>
      <c r="APK70" s="16"/>
      <c r="APL70" s="16"/>
      <c r="APM70" s="16"/>
      <c r="APN70" s="16"/>
      <c r="APO70" s="16"/>
      <c r="APP70" s="16"/>
      <c r="APQ70" s="16"/>
      <c r="APR70" s="16"/>
      <c r="APS70" s="16"/>
      <c r="APT70" s="16"/>
      <c r="APU70" s="16"/>
      <c r="APV70" s="16"/>
      <c r="APW70" s="16"/>
      <c r="APX70" s="16"/>
      <c r="APY70" s="16"/>
      <c r="APZ70" s="16"/>
      <c r="AQA70" s="16"/>
      <c r="AQB70" s="16"/>
      <c r="AQC70" s="16"/>
      <c r="AQD70" s="16"/>
      <c r="AQE70" s="16"/>
      <c r="AQF70" s="16"/>
      <c r="AQG70" s="16"/>
      <c r="AQH70" s="16"/>
      <c r="AQI70" s="16"/>
      <c r="AQJ70" s="16"/>
      <c r="AQK70" s="16"/>
      <c r="AQL70" s="16"/>
      <c r="AQM70" s="16"/>
      <c r="AQN70" s="16"/>
      <c r="AQO70" s="16"/>
      <c r="AQP70" s="16"/>
      <c r="AQQ70" s="16"/>
      <c r="AQR70" s="16"/>
      <c r="AQS70" s="16"/>
      <c r="AQT70" s="16"/>
      <c r="AQU70" s="16"/>
      <c r="AQV70" s="16"/>
      <c r="AQW70" s="16"/>
      <c r="AQX70" s="16"/>
      <c r="AQY70" s="16"/>
      <c r="AQZ70" s="16"/>
      <c r="ARA70" s="16"/>
      <c r="ARB70" s="16"/>
      <c r="ARC70" s="16"/>
      <c r="ARD70" s="16"/>
      <c r="ARE70" s="16"/>
      <c r="ARF70" s="16"/>
      <c r="ARG70" s="16"/>
      <c r="ARH70" s="16"/>
      <c r="ARI70" s="16"/>
      <c r="ARJ70" s="16"/>
      <c r="ARK70" s="16"/>
      <c r="ARL70" s="16"/>
      <c r="ARM70" s="16"/>
      <c r="ARN70" s="16"/>
      <c r="ARO70" s="16"/>
      <c r="ARP70" s="16"/>
      <c r="ARQ70" s="16"/>
      <c r="ARR70" s="16"/>
      <c r="ARS70" s="16"/>
      <c r="ART70" s="16"/>
      <c r="ARU70" s="16"/>
      <c r="ARV70" s="16"/>
      <c r="ARW70" s="16"/>
      <c r="ARX70" s="16"/>
      <c r="ARY70" s="16"/>
      <c r="ARZ70" s="16"/>
      <c r="ASA70" s="16"/>
      <c r="ASB70" s="16"/>
      <c r="ASC70" s="16"/>
      <c r="ASD70" s="16"/>
      <c r="ASE70" s="16"/>
      <c r="ASF70" s="16"/>
      <c r="ASG70" s="16"/>
      <c r="ASH70" s="16"/>
      <c r="ASI70" s="16"/>
      <c r="ASJ70" s="16"/>
      <c r="ASK70" s="16"/>
      <c r="ASL70" s="16"/>
      <c r="ASM70" s="16"/>
      <c r="ASN70" s="16"/>
      <c r="ASO70" s="16"/>
      <c r="ASP70" s="16"/>
      <c r="ASQ70" s="16"/>
      <c r="ASR70" s="16"/>
      <c r="ASS70" s="16"/>
      <c r="AST70" s="16"/>
      <c r="ASU70" s="16"/>
      <c r="ASV70" s="16"/>
      <c r="ASW70" s="16"/>
      <c r="ASX70" s="16"/>
      <c r="ASY70" s="16"/>
      <c r="ASZ70" s="16"/>
      <c r="ATA70" s="16"/>
      <c r="ATB70" s="16"/>
      <c r="ATC70" s="16"/>
      <c r="ATD70" s="16"/>
      <c r="ATE70" s="16"/>
      <c r="ATF70" s="16"/>
      <c r="ATG70" s="16"/>
      <c r="ATH70" s="16"/>
      <c r="ATI70" s="16"/>
      <c r="ATJ70" s="16"/>
      <c r="ATK70" s="16"/>
      <c r="ATL70" s="16"/>
      <c r="ATM70" s="16"/>
      <c r="ATN70" s="16"/>
      <c r="ATO70" s="16"/>
      <c r="ATP70" s="16"/>
      <c r="ATQ70" s="16"/>
      <c r="ATR70" s="16"/>
      <c r="ATS70" s="16"/>
      <c r="ATT70" s="16"/>
      <c r="ATU70" s="16"/>
      <c r="ATV70" s="16"/>
      <c r="ATW70" s="16"/>
      <c r="ATX70" s="16"/>
      <c r="ATY70" s="16"/>
      <c r="ATZ70" s="16"/>
      <c r="AUA70" s="16"/>
      <c r="AUB70" s="16"/>
      <c r="AUC70" s="16"/>
      <c r="AUD70" s="16"/>
      <c r="AUE70" s="16"/>
      <c r="AUF70" s="16"/>
      <c r="AUG70" s="16"/>
      <c r="AUH70" s="16"/>
      <c r="AUI70" s="16"/>
      <c r="AUJ70" s="16"/>
      <c r="AUK70" s="16"/>
      <c r="AUL70" s="16"/>
      <c r="AUM70" s="16"/>
      <c r="AUN70" s="16"/>
      <c r="AUO70" s="16"/>
      <c r="AUP70" s="16"/>
      <c r="AUQ70" s="16"/>
      <c r="AUR70" s="16"/>
      <c r="AUS70" s="16"/>
      <c r="AUT70" s="16"/>
      <c r="AUU70" s="16"/>
      <c r="AUV70" s="16"/>
      <c r="AUW70" s="16"/>
      <c r="AUX70" s="16"/>
      <c r="AUY70" s="16"/>
      <c r="AUZ70" s="16"/>
      <c r="AVA70" s="16"/>
      <c r="AVB70" s="16"/>
      <c r="AVC70" s="16"/>
      <c r="AVD70" s="16"/>
      <c r="AVE70" s="16"/>
      <c r="AVF70" s="16"/>
      <c r="AVG70" s="16"/>
      <c r="AVH70" s="16"/>
      <c r="AVI70" s="16"/>
      <c r="AVJ70" s="16"/>
      <c r="AVK70" s="16"/>
      <c r="AVL70" s="16"/>
      <c r="AVM70" s="16"/>
      <c r="AVN70" s="16"/>
      <c r="AVO70" s="16"/>
      <c r="AVP70" s="16"/>
      <c r="AVQ70" s="16"/>
      <c r="AVR70" s="16"/>
      <c r="AVS70" s="16"/>
      <c r="AVT70" s="16"/>
      <c r="AVU70" s="16"/>
      <c r="AVV70" s="16"/>
      <c r="AVW70" s="16"/>
      <c r="AVX70" s="16"/>
      <c r="AVY70" s="16"/>
      <c r="AVZ70" s="16"/>
      <c r="AWA70" s="16"/>
      <c r="AWB70" s="16"/>
      <c r="AWC70" s="16"/>
      <c r="AWD70" s="16"/>
      <c r="AWE70" s="16"/>
      <c r="AWF70" s="16"/>
      <c r="AWG70" s="16"/>
      <c r="AWH70" s="16"/>
      <c r="AWI70" s="16"/>
      <c r="AWJ70" s="16"/>
      <c r="AWK70" s="16"/>
      <c r="AWL70" s="16"/>
      <c r="AWM70" s="16"/>
      <c r="AWN70" s="16"/>
      <c r="AWO70" s="16"/>
      <c r="AWP70" s="16"/>
      <c r="AWQ70" s="16"/>
      <c r="AWR70" s="16"/>
      <c r="AWS70" s="16"/>
      <c r="AWT70" s="16"/>
      <c r="AWU70" s="16"/>
      <c r="AWV70" s="16"/>
      <c r="AWW70" s="16"/>
      <c r="AWX70" s="16"/>
      <c r="AWY70" s="16"/>
      <c r="AWZ70" s="16"/>
      <c r="AXA70" s="16"/>
      <c r="AXB70" s="16"/>
      <c r="AXC70" s="16"/>
      <c r="AXD70" s="16"/>
      <c r="AXE70" s="16"/>
      <c r="AXF70" s="16"/>
      <c r="AXG70" s="16"/>
      <c r="AXH70" s="16"/>
      <c r="AXI70" s="16"/>
      <c r="AXJ70" s="16"/>
      <c r="AXK70" s="16"/>
      <c r="AXL70" s="16"/>
      <c r="AXM70" s="16"/>
      <c r="AXN70" s="16"/>
      <c r="AXO70" s="16"/>
      <c r="AXP70" s="16"/>
      <c r="AXQ70" s="16"/>
      <c r="AXR70" s="16"/>
      <c r="AXS70" s="16"/>
      <c r="AXT70" s="16"/>
      <c r="AXU70" s="16"/>
      <c r="AXV70" s="16"/>
      <c r="AXW70" s="16"/>
      <c r="AXX70" s="16"/>
      <c r="AXY70" s="16"/>
      <c r="AXZ70" s="16"/>
      <c r="AYA70" s="16"/>
      <c r="AYB70" s="16"/>
      <c r="AYC70" s="16"/>
      <c r="AYD70" s="16"/>
      <c r="AYE70" s="16"/>
      <c r="AYF70" s="16"/>
      <c r="AYG70" s="16"/>
      <c r="AYH70" s="16"/>
      <c r="AYI70" s="16"/>
      <c r="AYJ70" s="16"/>
      <c r="AYK70" s="16"/>
      <c r="AYL70" s="16"/>
      <c r="AYM70" s="16"/>
      <c r="AYN70" s="16"/>
      <c r="AYO70" s="16"/>
      <c r="AYP70" s="16"/>
      <c r="AYQ70" s="16"/>
      <c r="AYR70" s="16"/>
      <c r="AYS70" s="16"/>
      <c r="AYT70" s="16"/>
      <c r="AYU70" s="16"/>
      <c r="AYV70" s="16"/>
      <c r="AYW70" s="16"/>
      <c r="AYX70" s="16"/>
      <c r="AYY70" s="16"/>
      <c r="AYZ70" s="16"/>
      <c r="AZA70" s="16"/>
      <c r="AZB70" s="16"/>
      <c r="AZC70" s="16"/>
      <c r="AZD70" s="16"/>
      <c r="AZE70" s="16"/>
      <c r="AZF70" s="16"/>
      <c r="AZG70" s="16"/>
      <c r="AZH70" s="16"/>
      <c r="AZI70" s="16"/>
      <c r="AZJ70" s="16"/>
      <c r="AZK70" s="16"/>
      <c r="AZL70" s="16"/>
      <c r="AZM70" s="16"/>
      <c r="AZN70" s="16"/>
      <c r="AZO70" s="16"/>
      <c r="AZP70" s="16"/>
      <c r="AZQ70" s="16"/>
      <c r="AZR70" s="16"/>
      <c r="AZS70" s="16"/>
      <c r="AZT70" s="16"/>
      <c r="AZU70" s="16"/>
      <c r="AZV70" s="16"/>
      <c r="AZW70" s="16"/>
      <c r="AZX70" s="16"/>
      <c r="AZY70" s="16"/>
      <c r="AZZ70" s="16"/>
      <c r="BAA70" s="16"/>
      <c r="BAB70" s="16"/>
      <c r="BAC70" s="16"/>
      <c r="BAD70" s="16"/>
      <c r="BAE70" s="16"/>
      <c r="BAF70" s="16"/>
      <c r="BAG70" s="16"/>
      <c r="BAH70" s="16"/>
      <c r="BAI70" s="16"/>
      <c r="BAJ70" s="16"/>
      <c r="BAK70" s="16"/>
      <c r="BAL70" s="16"/>
      <c r="BAM70" s="16"/>
      <c r="BAN70" s="16"/>
      <c r="BAO70" s="16"/>
      <c r="BAP70" s="16"/>
      <c r="BAQ70" s="16"/>
      <c r="BAR70" s="16"/>
      <c r="BAS70" s="16"/>
      <c r="BAT70" s="16"/>
      <c r="BAU70" s="16"/>
      <c r="BAV70" s="16"/>
      <c r="BAW70" s="16"/>
      <c r="BAX70" s="16"/>
      <c r="BAY70" s="16"/>
      <c r="BAZ70" s="16"/>
      <c r="BBA70" s="16"/>
      <c r="BBB70" s="16"/>
      <c r="BBC70" s="16"/>
      <c r="BBD70" s="16"/>
      <c r="BBE70" s="16"/>
      <c r="BBF70" s="16"/>
      <c r="BBG70" s="16"/>
      <c r="BBH70" s="16"/>
      <c r="BBI70" s="16"/>
      <c r="BBJ70" s="16"/>
      <c r="BBK70" s="16"/>
      <c r="BBL70" s="16"/>
      <c r="BBM70" s="16"/>
      <c r="BBN70" s="16"/>
      <c r="BBO70" s="16"/>
      <c r="BBP70" s="16"/>
      <c r="BBQ70" s="16"/>
      <c r="BBR70" s="16"/>
      <c r="BBS70" s="16"/>
      <c r="BBT70" s="16"/>
      <c r="BBU70" s="16"/>
      <c r="BBV70" s="16"/>
      <c r="BBW70" s="16"/>
      <c r="BBX70" s="16"/>
      <c r="BBY70" s="16"/>
      <c r="BBZ70" s="16"/>
      <c r="BCA70" s="16"/>
      <c r="BCB70" s="16"/>
      <c r="BCC70" s="16"/>
      <c r="BCD70" s="16"/>
      <c r="BCE70" s="16"/>
      <c r="BCF70" s="16"/>
      <c r="BCG70" s="16"/>
      <c r="BCH70" s="16"/>
      <c r="BCI70" s="16"/>
      <c r="BCJ70" s="16"/>
      <c r="BCK70" s="16"/>
      <c r="BCL70" s="16"/>
      <c r="BCM70" s="16"/>
      <c r="BCN70" s="16"/>
      <c r="BCO70" s="16"/>
      <c r="BCP70" s="16"/>
      <c r="BCQ70" s="16"/>
      <c r="BCR70" s="16"/>
      <c r="BCS70" s="16"/>
      <c r="BCT70" s="16"/>
      <c r="BCU70" s="16"/>
      <c r="BCV70" s="16"/>
      <c r="BCW70" s="16"/>
      <c r="BCX70" s="16"/>
      <c r="BCY70" s="16"/>
      <c r="BCZ70" s="16"/>
      <c r="BDA70" s="16"/>
      <c r="BDB70" s="16"/>
      <c r="BDC70" s="16"/>
      <c r="BDD70" s="16"/>
      <c r="BDE70" s="16"/>
      <c r="BDF70" s="16"/>
      <c r="BDG70" s="16"/>
      <c r="BDH70" s="16"/>
      <c r="BDI70" s="16"/>
      <c r="BDJ70" s="16"/>
      <c r="BDK70" s="16"/>
      <c r="BDL70" s="16"/>
      <c r="BDM70" s="16"/>
      <c r="BDN70" s="16"/>
      <c r="BDO70" s="16"/>
      <c r="BDP70" s="16"/>
      <c r="BDQ70" s="16"/>
      <c r="BDR70" s="16"/>
      <c r="BDS70" s="16"/>
      <c r="BDT70" s="16"/>
      <c r="BDU70" s="16"/>
      <c r="BDV70" s="16"/>
      <c r="BDW70" s="16"/>
      <c r="BDX70" s="16"/>
      <c r="BDY70" s="16"/>
      <c r="BDZ70" s="16"/>
      <c r="BEA70" s="16"/>
      <c r="BEB70" s="16"/>
      <c r="BEC70" s="16"/>
      <c r="BED70" s="16"/>
      <c r="BEE70" s="16"/>
      <c r="BEF70" s="16"/>
      <c r="BEG70" s="16"/>
      <c r="BEH70" s="16"/>
      <c r="BEI70" s="16"/>
      <c r="BEJ70" s="16"/>
      <c r="BEK70" s="16"/>
      <c r="BEL70" s="16"/>
      <c r="BEM70" s="16"/>
      <c r="BEN70" s="16"/>
      <c r="BEO70" s="16"/>
      <c r="BEP70" s="16"/>
      <c r="BEQ70" s="16"/>
      <c r="BER70" s="16"/>
      <c r="BES70" s="16"/>
      <c r="BET70" s="16"/>
      <c r="BEU70" s="16"/>
      <c r="BEV70" s="16"/>
      <c r="BEW70" s="16"/>
      <c r="BEX70" s="16"/>
      <c r="BEY70" s="16"/>
      <c r="BEZ70" s="16"/>
      <c r="BFA70" s="16"/>
      <c r="BFB70" s="16"/>
      <c r="BFC70" s="16"/>
      <c r="BFD70" s="16"/>
      <c r="BFE70" s="16"/>
      <c r="BFF70" s="16"/>
      <c r="BFG70" s="16"/>
      <c r="BFH70" s="16"/>
      <c r="BFI70" s="16"/>
      <c r="BFJ70" s="16"/>
      <c r="BFK70" s="16"/>
      <c r="BFL70" s="16"/>
      <c r="BFM70" s="16"/>
      <c r="BFN70" s="16"/>
      <c r="BFO70" s="16"/>
      <c r="BFP70" s="16"/>
      <c r="BFQ70" s="16"/>
      <c r="BFR70" s="16"/>
      <c r="BFS70" s="16"/>
      <c r="BFT70" s="16"/>
      <c r="BFU70" s="16"/>
      <c r="BFV70" s="16"/>
      <c r="BFW70" s="16"/>
      <c r="BFX70" s="16"/>
      <c r="BFY70" s="16"/>
      <c r="BFZ70" s="16"/>
      <c r="BGA70" s="16"/>
      <c r="BGB70" s="16"/>
      <c r="BGC70" s="16"/>
      <c r="BGD70" s="16"/>
      <c r="BGE70" s="16"/>
      <c r="BGF70" s="16"/>
      <c r="BGG70" s="16"/>
      <c r="BGH70" s="16"/>
      <c r="BGI70" s="16"/>
      <c r="BGJ70" s="16"/>
      <c r="BGK70" s="16"/>
      <c r="BGL70" s="16"/>
      <c r="BGM70" s="16"/>
      <c r="BGN70" s="16"/>
      <c r="BGO70" s="16"/>
      <c r="BGP70" s="16"/>
      <c r="BGQ70" s="16"/>
      <c r="BGR70" s="16"/>
      <c r="BGS70" s="16"/>
      <c r="BGT70" s="16"/>
      <c r="BGU70" s="16"/>
      <c r="BGV70" s="16"/>
      <c r="BGW70" s="16"/>
      <c r="BGX70" s="16"/>
      <c r="BGY70" s="16"/>
      <c r="BGZ70" s="16"/>
      <c r="BHA70" s="16"/>
      <c r="BHB70" s="16"/>
      <c r="BHC70" s="16"/>
      <c r="BHD70" s="16"/>
      <c r="BHE70" s="16"/>
      <c r="BHF70" s="16"/>
      <c r="BHG70" s="16"/>
      <c r="BHH70" s="16"/>
      <c r="BHI70" s="16"/>
      <c r="BHJ70" s="16"/>
      <c r="BHK70" s="16"/>
      <c r="BHL70" s="16"/>
      <c r="BHM70" s="16"/>
      <c r="BHN70" s="16"/>
      <c r="BHO70" s="16"/>
      <c r="BHP70" s="16"/>
      <c r="BHQ70" s="16"/>
      <c r="BHR70" s="16"/>
      <c r="BHS70" s="16"/>
      <c r="BHT70" s="16"/>
      <c r="BHU70" s="16"/>
      <c r="BHV70" s="16"/>
      <c r="BHW70" s="16"/>
      <c r="BHX70" s="16"/>
      <c r="BHY70" s="16"/>
      <c r="BHZ70" s="16"/>
      <c r="BIA70" s="16"/>
      <c r="BIB70" s="16"/>
      <c r="BIC70" s="16"/>
      <c r="BID70" s="16"/>
      <c r="BIE70" s="16"/>
      <c r="BIF70" s="16"/>
      <c r="BIG70" s="16"/>
      <c r="BIH70" s="16"/>
      <c r="BII70" s="16"/>
      <c r="BIJ70" s="16"/>
      <c r="BIK70" s="16"/>
      <c r="BIL70" s="16"/>
      <c r="BIM70" s="16"/>
      <c r="BIN70" s="16"/>
      <c r="BIO70" s="16"/>
      <c r="BIP70" s="16"/>
      <c r="BIQ70" s="16"/>
      <c r="BIR70" s="16"/>
      <c r="BIS70" s="16"/>
      <c r="BIT70" s="16"/>
      <c r="BIU70" s="16"/>
      <c r="BIV70" s="16"/>
      <c r="BIW70" s="16"/>
      <c r="BIX70" s="16"/>
      <c r="BIY70" s="16"/>
      <c r="BIZ70" s="16"/>
      <c r="BJA70" s="16"/>
      <c r="BJB70" s="16"/>
      <c r="BJC70" s="16"/>
      <c r="BJD70" s="16"/>
      <c r="BJE70" s="16"/>
      <c r="BJF70" s="16"/>
      <c r="BJG70" s="16"/>
      <c r="BJH70" s="16"/>
      <c r="BJI70" s="16"/>
      <c r="BJJ70" s="16"/>
      <c r="BJK70" s="16"/>
      <c r="BJL70" s="16"/>
      <c r="BJM70" s="16"/>
      <c r="BJN70" s="16"/>
      <c r="BJO70" s="16"/>
      <c r="BJP70" s="16"/>
      <c r="BJQ70" s="16"/>
      <c r="BJR70" s="16"/>
      <c r="BJS70" s="16"/>
      <c r="BJT70" s="16"/>
      <c r="BJU70" s="16"/>
      <c r="BJV70" s="16"/>
      <c r="BJW70" s="16"/>
      <c r="BJX70" s="16"/>
      <c r="BJY70" s="16"/>
      <c r="BJZ70" s="16"/>
      <c r="BKA70" s="16"/>
      <c r="BKB70" s="16"/>
      <c r="BKC70" s="16"/>
      <c r="BKD70" s="16"/>
      <c r="BKE70" s="16"/>
      <c r="BKF70" s="16"/>
      <c r="BKG70" s="16"/>
      <c r="BKH70" s="16"/>
      <c r="BKI70" s="16"/>
      <c r="BKJ70" s="16"/>
      <c r="BKK70" s="16"/>
      <c r="BKL70" s="16"/>
      <c r="BKM70" s="16"/>
      <c r="BKN70" s="16"/>
      <c r="BKO70" s="16"/>
      <c r="BKP70" s="16"/>
      <c r="BKQ70" s="16"/>
      <c r="BKR70" s="16"/>
      <c r="BKS70" s="16"/>
      <c r="BKT70" s="16"/>
      <c r="BKU70" s="16"/>
      <c r="BKV70" s="16"/>
      <c r="BKW70" s="16"/>
      <c r="BKX70" s="16"/>
      <c r="BKY70" s="16"/>
      <c r="BKZ70" s="16"/>
      <c r="BLA70" s="16"/>
      <c r="BLB70" s="16"/>
      <c r="BLC70" s="16"/>
      <c r="BLD70" s="16"/>
      <c r="BLE70" s="16"/>
      <c r="BLF70" s="16"/>
      <c r="BLG70" s="16"/>
      <c r="BLH70" s="16"/>
      <c r="BLI70" s="16"/>
      <c r="BLJ70" s="16"/>
      <c r="BLK70" s="16"/>
      <c r="BLL70" s="16"/>
      <c r="BLM70" s="16"/>
      <c r="BLN70" s="16"/>
      <c r="BLO70" s="16"/>
      <c r="BLP70" s="16"/>
      <c r="BLQ70" s="16"/>
      <c r="BLR70" s="16"/>
      <c r="BLS70" s="16"/>
      <c r="BLT70" s="16"/>
      <c r="BLU70" s="16"/>
      <c r="BLV70" s="16"/>
      <c r="BLW70" s="16"/>
      <c r="BLX70" s="16"/>
      <c r="BLY70" s="16"/>
      <c r="BLZ70" s="16"/>
      <c r="BMA70" s="16"/>
      <c r="BMB70" s="16"/>
      <c r="BMC70" s="16"/>
      <c r="BMD70" s="16"/>
      <c r="BME70" s="16"/>
      <c r="BMF70" s="16"/>
      <c r="BMG70" s="16"/>
      <c r="BMH70" s="16"/>
      <c r="BMI70" s="16"/>
      <c r="BMJ70" s="16"/>
      <c r="BMK70" s="16"/>
      <c r="BML70" s="16"/>
      <c r="BMM70" s="16"/>
      <c r="BMN70" s="16"/>
      <c r="BMO70" s="16"/>
      <c r="BMP70" s="16"/>
      <c r="BMQ70" s="16"/>
      <c r="BMR70" s="16"/>
      <c r="BMS70" s="16"/>
      <c r="BMT70" s="16"/>
      <c r="BMU70" s="16"/>
      <c r="BMV70" s="16"/>
      <c r="BMW70" s="16"/>
      <c r="BMX70" s="16"/>
      <c r="BMY70" s="16"/>
      <c r="BMZ70" s="16"/>
      <c r="BNA70" s="16"/>
      <c r="BNB70" s="16"/>
      <c r="BNC70" s="16"/>
      <c r="BND70" s="16"/>
      <c r="BNE70" s="16"/>
      <c r="BNF70" s="16"/>
      <c r="BNG70" s="16"/>
      <c r="BNH70" s="16"/>
      <c r="BNI70" s="16"/>
      <c r="BNJ70" s="16"/>
      <c r="BNK70" s="16"/>
      <c r="BNL70" s="16"/>
      <c r="BNM70" s="16"/>
      <c r="BNN70" s="16"/>
      <c r="BNO70" s="16"/>
      <c r="BNP70" s="16"/>
      <c r="BNQ70" s="16"/>
      <c r="BNR70" s="16"/>
      <c r="BNS70" s="16"/>
      <c r="BNT70" s="16"/>
      <c r="BNU70" s="16"/>
      <c r="BNV70" s="16"/>
      <c r="BNW70" s="16"/>
      <c r="BNX70" s="16"/>
      <c r="BNY70" s="16"/>
      <c r="BNZ70" s="16"/>
      <c r="BOA70" s="16"/>
      <c r="BOB70" s="16"/>
      <c r="BOC70" s="16"/>
      <c r="BOD70" s="16"/>
      <c r="BOE70" s="16"/>
      <c r="BOF70" s="16"/>
      <c r="BOG70" s="16"/>
      <c r="BOH70" s="16"/>
      <c r="BOI70" s="16"/>
      <c r="BOJ70" s="16"/>
      <c r="BOK70" s="16"/>
      <c r="BOL70" s="16"/>
      <c r="BOM70" s="16"/>
      <c r="BON70" s="16"/>
      <c r="BOO70" s="16"/>
      <c r="BOP70" s="16"/>
      <c r="BOQ70" s="16"/>
      <c r="BOR70" s="16"/>
      <c r="BOS70" s="16"/>
      <c r="BOT70" s="16"/>
      <c r="BOU70" s="16"/>
      <c r="BOV70" s="16"/>
      <c r="BOW70" s="16"/>
      <c r="BOX70" s="16"/>
      <c r="BOY70" s="16"/>
      <c r="BOZ70" s="16"/>
      <c r="BPA70" s="16"/>
      <c r="BPB70" s="16"/>
      <c r="BPC70" s="16"/>
      <c r="BPD70" s="16"/>
      <c r="BPE70" s="16"/>
      <c r="BPF70" s="16"/>
      <c r="BPG70" s="16"/>
      <c r="BPH70" s="16"/>
      <c r="BPI70" s="16"/>
      <c r="BPJ70" s="16"/>
      <c r="BPK70" s="16"/>
      <c r="BPL70" s="16"/>
      <c r="BPM70" s="16"/>
      <c r="BPN70" s="16"/>
      <c r="BPO70" s="16"/>
      <c r="BPP70" s="16"/>
      <c r="BPQ70" s="16"/>
      <c r="BPR70" s="16"/>
      <c r="BPS70" s="16"/>
      <c r="BPT70" s="16"/>
      <c r="BPU70" s="16"/>
      <c r="BPV70" s="16"/>
      <c r="BPW70" s="16"/>
      <c r="BPX70" s="16"/>
      <c r="BPY70" s="16"/>
      <c r="BPZ70" s="16"/>
      <c r="BQA70" s="16"/>
      <c r="BQB70" s="16"/>
      <c r="BQC70" s="16"/>
      <c r="BQD70" s="16"/>
      <c r="BQE70" s="16"/>
      <c r="BQF70" s="16"/>
      <c r="BQG70" s="16"/>
      <c r="BQH70" s="16"/>
      <c r="BQI70" s="16"/>
      <c r="BQJ70" s="16"/>
      <c r="BQK70" s="16"/>
      <c r="BQL70" s="16"/>
      <c r="BQM70" s="16"/>
      <c r="BQN70" s="16"/>
      <c r="BQO70" s="16"/>
      <c r="BQP70" s="16"/>
      <c r="BQQ70" s="16"/>
      <c r="BQR70" s="16"/>
      <c r="BQS70" s="16"/>
      <c r="BQT70" s="16"/>
      <c r="BQU70" s="16"/>
      <c r="BQV70" s="16"/>
      <c r="BQW70" s="16"/>
      <c r="BQX70" s="16"/>
      <c r="BQY70" s="16"/>
      <c r="BQZ70" s="16"/>
      <c r="BRA70" s="16"/>
      <c r="BRB70" s="16"/>
      <c r="BRC70" s="16"/>
      <c r="BRD70" s="16"/>
      <c r="BRE70" s="16"/>
      <c r="BRF70" s="16"/>
      <c r="BRG70" s="16"/>
      <c r="BRH70" s="16"/>
      <c r="BRI70" s="16"/>
      <c r="BRJ70" s="16"/>
      <c r="BRK70" s="16"/>
      <c r="BRL70" s="16"/>
      <c r="BRM70" s="16"/>
      <c r="BRN70" s="16"/>
      <c r="BRO70" s="16"/>
      <c r="BRP70" s="16"/>
      <c r="BRQ70" s="16"/>
      <c r="BRR70" s="16"/>
      <c r="BRS70" s="16"/>
      <c r="BRT70" s="16"/>
      <c r="BRU70" s="16"/>
      <c r="BRV70" s="16"/>
      <c r="BRW70" s="16"/>
      <c r="BRX70" s="16"/>
      <c r="BRY70" s="16"/>
      <c r="BRZ70" s="16"/>
      <c r="BSA70" s="16"/>
      <c r="BSB70" s="16"/>
      <c r="BSC70" s="16"/>
      <c r="BSD70" s="16"/>
      <c r="BSE70" s="16"/>
      <c r="BSF70" s="16"/>
      <c r="BSG70" s="16"/>
      <c r="BSH70" s="16"/>
      <c r="BSI70" s="16"/>
      <c r="BSJ70" s="16"/>
      <c r="BSK70" s="16"/>
      <c r="BSL70" s="16"/>
      <c r="BSM70" s="16"/>
      <c r="BSN70" s="16"/>
      <c r="BSO70" s="16"/>
      <c r="BSP70" s="16"/>
      <c r="BSQ70" s="16"/>
      <c r="BSR70" s="16"/>
      <c r="BSS70" s="16"/>
      <c r="BST70" s="16"/>
      <c r="BSU70" s="16"/>
      <c r="BSV70" s="16"/>
      <c r="BSW70" s="16"/>
      <c r="BSX70" s="16"/>
      <c r="BSY70" s="16"/>
      <c r="BSZ70" s="16"/>
      <c r="BTA70" s="16"/>
      <c r="BTB70" s="16"/>
      <c r="BTC70" s="16"/>
      <c r="BTD70" s="16"/>
      <c r="BTE70" s="16"/>
      <c r="BTF70" s="16"/>
      <c r="BTG70" s="16"/>
      <c r="BTH70" s="16"/>
    </row>
    <row r="71" spans="1:1880" s="305" customFormat="1" ht="110.25" customHeight="1" x14ac:dyDescent="0.3">
      <c r="A71" s="82">
        <v>622</v>
      </c>
      <c r="B71" s="484" t="s">
        <v>118</v>
      </c>
      <c r="C71" s="485" t="s">
        <v>129</v>
      </c>
      <c r="D71" s="82" t="s">
        <v>213</v>
      </c>
      <c r="E71" s="266" t="e">
        <f>INDEX('PY1 Data(H)'!$A$1:$BJ$265,MATCH('Unit Data from Audit Worksheet'!$A71,'PY1 Data(H)'!$A$1:$A$265,0),MATCH('Unit Data from Audit Worksheet'!$D$2,'PY1 Data(H)'!$A$1:$BJ$1,0))</f>
        <v>#N/A</v>
      </c>
      <c r="F71" s="134">
        <v>0</v>
      </c>
      <c r="G71" s="296"/>
      <c r="H71" s="15"/>
      <c r="I71" s="520"/>
      <c r="J71" s="499"/>
      <c r="K71" s="394"/>
      <c r="L71"/>
      <c r="M71" s="16"/>
      <c r="N71" s="136"/>
      <c r="O71" s="16"/>
      <c r="P71" s="16"/>
      <c r="Q71" s="16"/>
      <c r="R71" s="16"/>
      <c r="S71" s="16"/>
      <c r="T71" s="16"/>
      <c r="U71" s="16"/>
      <c r="V71" s="16"/>
      <c r="W71" s="16"/>
      <c r="X71" s="16"/>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s="16"/>
      <c r="DT71" s="16"/>
      <c r="DU71" s="16"/>
      <c r="DV71" s="16"/>
      <c r="DW71" s="16"/>
      <c r="DX71" s="16"/>
      <c r="DY71" s="16"/>
      <c r="DZ71" s="16"/>
      <c r="EA71" s="16"/>
      <c r="EB71" s="16"/>
      <c r="EC71" s="16"/>
      <c r="ED71" s="16"/>
      <c r="EE71" s="16"/>
      <c r="EF71" s="16"/>
      <c r="EG71" s="16"/>
      <c r="EH71" s="16"/>
      <c r="EI71" s="16"/>
      <c r="EJ71" s="16"/>
      <c r="EK71" s="16"/>
      <c r="EL71" s="16"/>
      <c r="EM71" s="16"/>
      <c r="EN71" s="16"/>
      <c r="EO71" s="16"/>
      <c r="EP71" s="16"/>
      <c r="EQ71" s="16"/>
      <c r="ER71" s="16"/>
      <c r="ES71" s="16"/>
      <c r="ET71" s="16"/>
      <c r="EU71" s="16"/>
      <c r="EV71" s="16"/>
      <c r="EW71" s="16"/>
      <c r="EX71" s="16"/>
      <c r="EY71" s="16"/>
      <c r="EZ71" s="16"/>
      <c r="FA71" s="16"/>
      <c r="FB71" s="16"/>
      <c r="FC71" s="16"/>
      <c r="FD71" s="16"/>
      <c r="FE71" s="16"/>
      <c r="FF71" s="16"/>
      <c r="FG71" s="16"/>
      <c r="FH71" s="16"/>
      <c r="FI71" s="16"/>
      <c r="FJ71" s="16"/>
      <c r="FK71" s="16"/>
      <c r="FL71" s="16"/>
      <c r="FM71" s="16"/>
      <c r="FN71" s="16"/>
      <c r="FO71" s="16"/>
      <c r="FP71" s="16"/>
      <c r="FQ71" s="16"/>
      <c r="FR71" s="16"/>
      <c r="FS71" s="16"/>
      <c r="FT71" s="16"/>
      <c r="FU71" s="16"/>
      <c r="FV71" s="16"/>
      <c r="FW71" s="16"/>
      <c r="FX71" s="16"/>
      <c r="FY71" s="16"/>
      <c r="FZ71" s="16"/>
      <c r="GA71" s="16"/>
      <c r="GB71" s="16"/>
      <c r="GC71" s="16"/>
      <c r="GD71" s="16"/>
      <c r="GE71" s="16"/>
      <c r="GF71" s="16"/>
      <c r="GG71" s="16"/>
      <c r="GH71" s="16"/>
      <c r="GI71" s="16"/>
      <c r="GJ71" s="16"/>
      <c r="GK71" s="16"/>
      <c r="GL71" s="16"/>
      <c r="GM71" s="16"/>
      <c r="GN71" s="16"/>
      <c r="GO71" s="16"/>
      <c r="GP71" s="16"/>
      <c r="GQ71" s="16"/>
      <c r="GR71" s="16"/>
      <c r="GS71" s="16"/>
      <c r="GT71" s="16"/>
      <c r="GU71" s="16"/>
      <c r="GV71" s="16"/>
      <c r="GW71" s="16"/>
      <c r="GX71" s="16"/>
      <c r="GY71" s="16"/>
      <c r="GZ71" s="16"/>
      <c r="HA71" s="16"/>
      <c r="HB71" s="16"/>
      <c r="HC71" s="16"/>
      <c r="HD71" s="16"/>
      <c r="HE71" s="16"/>
      <c r="HF71" s="16"/>
      <c r="HG71" s="16"/>
      <c r="HH71" s="16"/>
      <c r="HI71" s="16"/>
      <c r="HJ71" s="16"/>
      <c r="HK71" s="16"/>
      <c r="HL71" s="16"/>
      <c r="HM71" s="16"/>
      <c r="HN71" s="16"/>
      <c r="HO71" s="16"/>
      <c r="HP71" s="16"/>
      <c r="HQ71" s="16"/>
      <c r="HR71" s="16"/>
      <c r="HS71" s="16"/>
      <c r="HT71" s="16"/>
      <c r="HU71" s="16"/>
      <c r="HV71" s="16"/>
      <c r="HW71" s="16"/>
      <c r="HX71" s="16"/>
      <c r="HY71" s="16"/>
      <c r="HZ71" s="16"/>
      <c r="IA71" s="16"/>
      <c r="IB71" s="16"/>
      <c r="IC71" s="16"/>
      <c r="ID71" s="16"/>
      <c r="IE71" s="16"/>
      <c r="IF71" s="16"/>
      <c r="IG71" s="16"/>
      <c r="IH71" s="16"/>
      <c r="II71" s="16"/>
      <c r="IJ71" s="16"/>
      <c r="IK71" s="16"/>
      <c r="IL71" s="16"/>
      <c r="IM71" s="16"/>
      <c r="IN71" s="16"/>
      <c r="IO71" s="16"/>
      <c r="IP71" s="16"/>
      <c r="IQ71" s="16"/>
      <c r="IR71" s="16"/>
      <c r="IS71" s="16"/>
      <c r="IT71" s="16"/>
      <c r="IU71" s="16"/>
      <c r="IV71" s="16"/>
      <c r="IW71" s="16"/>
      <c r="IX71" s="16"/>
      <c r="IY71" s="16"/>
      <c r="IZ71" s="16"/>
      <c r="JA71" s="16"/>
      <c r="JB71" s="16"/>
      <c r="JC71" s="16"/>
      <c r="JD71" s="16"/>
      <c r="JE71" s="16"/>
      <c r="JF71" s="16"/>
      <c r="JG71" s="16"/>
      <c r="JH71" s="16"/>
      <c r="JI71" s="16"/>
      <c r="JJ71" s="16"/>
      <c r="JK71" s="16"/>
      <c r="JL71" s="16"/>
      <c r="JM71" s="16"/>
      <c r="JN71" s="16"/>
      <c r="JO71" s="16"/>
      <c r="JP71" s="16"/>
      <c r="JQ71" s="16"/>
      <c r="JR71" s="16"/>
      <c r="JS71" s="16"/>
      <c r="JT71" s="16"/>
      <c r="JU71" s="16"/>
      <c r="JV71" s="16"/>
      <c r="JW71" s="16"/>
      <c r="JX71" s="16"/>
      <c r="JY71" s="16"/>
      <c r="JZ71" s="16"/>
      <c r="KA71" s="16"/>
      <c r="KB71" s="16"/>
      <c r="KC71" s="16"/>
      <c r="KD71" s="16"/>
      <c r="KE71" s="16"/>
      <c r="KF71" s="16"/>
      <c r="KG71" s="16"/>
      <c r="KH71" s="16"/>
      <c r="KI71" s="16"/>
      <c r="KJ71" s="16"/>
      <c r="KK71" s="16"/>
      <c r="KL71" s="16"/>
      <c r="KM71" s="16"/>
      <c r="KN71" s="16"/>
      <c r="KO71" s="16"/>
      <c r="KP71" s="16"/>
      <c r="KQ71" s="16"/>
      <c r="KR71" s="16"/>
      <c r="KS71" s="16"/>
      <c r="KT71" s="16"/>
      <c r="KU71" s="16"/>
      <c r="KV71" s="16"/>
      <c r="KW71" s="16"/>
      <c r="KX71" s="16"/>
      <c r="KY71" s="16"/>
      <c r="KZ71" s="16"/>
      <c r="LA71" s="16"/>
      <c r="LB71" s="16"/>
      <c r="LC71" s="16"/>
      <c r="LD71" s="16"/>
      <c r="LE71" s="16"/>
      <c r="LF71" s="16"/>
      <c r="LG71" s="16"/>
      <c r="LH71" s="16"/>
      <c r="LI71" s="16"/>
      <c r="LJ71" s="16"/>
      <c r="LK71" s="16"/>
      <c r="LL71" s="16"/>
      <c r="LM71" s="16"/>
      <c r="LN71" s="16"/>
      <c r="LO71" s="16"/>
      <c r="LP71" s="16"/>
      <c r="LQ71" s="16"/>
      <c r="LR71" s="16"/>
      <c r="LS71" s="16"/>
      <c r="LT71" s="16"/>
      <c r="LU71" s="16"/>
      <c r="LV71" s="16"/>
      <c r="LW71" s="16"/>
      <c r="LX71" s="16"/>
      <c r="LY71" s="16"/>
      <c r="LZ71" s="16"/>
      <c r="MA71" s="16"/>
      <c r="MB71" s="16"/>
      <c r="MC71" s="16"/>
      <c r="MD71" s="16"/>
      <c r="ME71" s="16"/>
      <c r="MF71" s="16"/>
      <c r="MG71" s="16"/>
      <c r="MH71" s="16"/>
      <c r="MI71" s="16"/>
      <c r="MJ71" s="16"/>
      <c r="MK71" s="16"/>
      <c r="ML71" s="16"/>
      <c r="MM71" s="16"/>
      <c r="MN71" s="16"/>
      <c r="MO71" s="16"/>
      <c r="MP71" s="16"/>
      <c r="MQ71" s="16"/>
      <c r="MR71" s="16"/>
      <c r="MS71" s="16"/>
      <c r="MT71" s="16"/>
      <c r="MU71" s="16"/>
      <c r="MV71" s="16"/>
      <c r="MW71" s="16"/>
      <c r="MX71" s="16"/>
      <c r="MY71" s="16"/>
      <c r="MZ71" s="16"/>
      <c r="NA71" s="16"/>
      <c r="NB71" s="16"/>
      <c r="NC71" s="16"/>
      <c r="ND71" s="16"/>
      <c r="NE71" s="16"/>
      <c r="NF71" s="16"/>
      <c r="NG71" s="16"/>
      <c r="NH71" s="16"/>
      <c r="NI71" s="16"/>
      <c r="NJ71" s="16"/>
      <c r="NK71" s="16"/>
      <c r="NL71" s="16"/>
      <c r="NM71" s="16"/>
      <c r="NN71" s="16"/>
      <c r="NO71" s="16"/>
      <c r="NP71" s="16"/>
      <c r="NQ71" s="16"/>
      <c r="NR71" s="16"/>
      <c r="NS71" s="16"/>
      <c r="NT71" s="16"/>
      <c r="NU71" s="16"/>
      <c r="NV71" s="16"/>
      <c r="NW71" s="16"/>
      <c r="NX71" s="16"/>
      <c r="NY71" s="16"/>
      <c r="NZ71" s="16"/>
      <c r="OA71" s="16"/>
      <c r="OB71" s="16"/>
      <c r="OC71" s="16"/>
      <c r="OD71" s="16"/>
      <c r="OE71" s="16"/>
      <c r="OF71" s="16"/>
      <c r="OG71" s="16"/>
      <c r="OH71" s="16"/>
      <c r="OI71" s="16"/>
      <c r="OJ71" s="16"/>
      <c r="OK71" s="16"/>
      <c r="OL71" s="16"/>
      <c r="OM71" s="16"/>
      <c r="ON71" s="16"/>
      <c r="OO71" s="16"/>
      <c r="OP71" s="16"/>
      <c r="OQ71" s="16"/>
      <c r="OR71" s="16"/>
      <c r="OS71" s="16"/>
      <c r="OT71" s="16"/>
      <c r="OU71" s="16"/>
      <c r="OV71" s="16"/>
      <c r="OW71" s="16"/>
      <c r="OX71" s="16"/>
      <c r="OY71" s="16"/>
      <c r="OZ71" s="16"/>
      <c r="PA71" s="16"/>
      <c r="PB71" s="16"/>
      <c r="PC71" s="16"/>
      <c r="PD71" s="16"/>
      <c r="PE71" s="16"/>
      <c r="PF71" s="16"/>
      <c r="PG71" s="16"/>
      <c r="PH71" s="16"/>
      <c r="PI71" s="16"/>
      <c r="PJ71" s="16"/>
      <c r="PK71" s="16"/>
      <c r="PL71" s="16"/>
      <c r="PM71" s="16"/>
      <c r="PN71" s="16"/>
      <c r="PO71" s="16"/>
      <c r="PP71" s="16"/>
      <c r="PQ71" s="16"/>
      <c r="PR71" s="16"/>
      <c r="PS71" s="16"/>
      <c r="PT71" s="16"/>
      <c r="PU71" s="16"/>
      <c r="PV71" s="16"/>
      <c r="PW71" s="16"/>
      <c r="PX71" s="16"/>
      <c r="PY71" s="16"/>
      <c r="PZ71" s="16"/>
      <c r="QA71" s="16"/>
      <c r="QB71" s="16"/>
      <c r="QC71" s="16"/>
      <c r="QD71" s="16"/>
      <c r="QE71" s="16"/>
      <c r="QF71" s="16"/>
      <c r="QG71" s="16"/>
      <c r="QH71" s="16"/>
      <c r="QI71" s="16"/>
      <c r="QJ71" s="16"/>
      <c r="QK71" s="16"/>
      <c r="QL71" s="16"/>
      <c r="QM71" s="16"/>
      <c r="QN71" s="16"/>
      <c r="QO71" s="16"/>
      <c r="QP71" s="16"/>
      <c r="QQ71" s="16"/>
      <c r="QR71" s="16"/>
      <c r="QS71" s="16"/>
      <c r="QT71" s="16"/>
      <c r="QU71" s="16"/>
      <c r="QV71" s="16"/>
      <c r="QW71" s="16"/>
      <c r="QX71" s="16"/>
      <c r="QY71" s="16"/>
      <c r="QZ71" s="16"/>
      <c r="RA71" s="16"/>
      <c r="RB71" s="16"/>
      <c r="RC71" s="16"/>
      <c r="RD71" s="16"/>
      <c r="RE71" s="16"/>
      <c r="RF71" s="16"/>
      <c r="RG71" s="16"/>
      <c r="RH71" s="16"/>
      <c r="RI71" s="16"/>
      <c r="RJ71" s="16"/>
      <c r="RK71" s="16"/>
      <c r="RL71" s="16"/>
      <c r="RM71" s="16"/>
      <c r="RN71" s="16"/>
      <c r="RO71" s="16"/>
      <c r="RP71" s="16"/>
      <c r="RQ71" s="16"/>
      <c r="RR71" s="16"/>
      <c r="RS71" s="16"/>
      <c r="RT71" s="16"/>
      <c r="RU71" s="16"/>
      <c r="RV71" s="16"/>
      <c r="RW71" s="16"/>
      <c r="RX71" s="16"/>
      <c r="RY71" s="16"/>
      <c r="RZ71" s="16"/>
      <c r="SA71" s="16"/>
      <c r="SB71" s="16"/>
      <c r="SC71" s="16"/>
      <c r="SD71" s="16"/>
      <c r="SE71" s="16"/>
      <c r="SF71" s="16"/>
      <c r="SG71" s="16"/>
      <c r="SH71" s="16"/>
      <c r="SI71" s="16"/>
      <c r="SJ71" s="16"/>
      <c r="SK71" s="16"/>
      <c r="SL71" s="16"/>
      <c r="SM71" s="16"/>
      <c r="SN71" s="16"/>
      <c r="SO71" s="16"/>
      <c r="SP71" s="16"/>
      <c r="SQ71" s="16"/>
      <c r="SR71" s="16"/>
      <c r="SS71" s="16"/>
      <c r="ST71" s="16"/>
      <c r="SU71" s="16"/>
      <c r="SV71" s="16"/>
      <c r="SW71" s="16"/>
      <c r="SX71" s="16"/>
      <c r="SY71" s="16"/>
      <c r="SZ71" s="16"/>
      <c r="TA71" s="16"/>
      <c r="TB71" s="16"/>
      <c r="TC71" s="16"/>
      <c r="TD71" s="16"/>
      <c r="TE71" s="16"/>
      <c r="TF71" s="16"/>
      <c r="TG71" s="16"/>
      <c r="TH71" s="16"/>
      <c r="TI71" s="16"/>
      <c r="TJ71" s="16"/>
      <c r="TK71" s="16"/>
      <c r="TL71" s="16"/>
      <c r="TM71" s="16"/>
      <c r="TN71" s="16"/>
      <c r="TO71" s="16"/>
      <c r="TP71" s="16"/>
      <c r="TQ71" s="16"/>
      <c r="TR71" s="16"/>
      <c r="TS71" s="16"/>
      <c r="TT71" s="16"/>
      <c r="TU71" s="16"/>
      <c r="TV71" s="16"/>
      <c r="TW71" s="16"/>
      <c r="TX71" s="16"/>
      <c r="TY71" s="16"/>
      <c r="TZ71" s="16"/>
      <c r="UA71" s="16"/>
      <c r="UB71" s="16"/>
      <c r="UC71" s="16"/>
      <c r="UD71" s="16"/>
      <c r="UE71" s="16"/>
      <c r="UF71" s="16"/>
      <c r="UG71" s="16"/>
      <c r="UH71" s="16"/>
      <c r="UI71" s="16"/>
      <c r="UJ71" s="16"/>
      <c r="UK71" s="16"/>
      <c r="UL71" s="16"/>
      <c r="UM71" s="16"/>
      <c r="UN71" s="16"/>
      <c r="UO71" s="16"/>
      <c r="UP71" s="16"/>
      <c r="UQ71" s="16"/>
      <c r="UR71" s="16"/>
      <c r="US71" s="16"/>
      <c r="UT71" s="16"/>
      <c r="UU71" s="16"/>
      <c r="UV71" s="16"/>
      <c r="UW71" s="16"/>
      <c r="UX71" s="16"/>
      <c r="UY71" s="16"/>
      <c r="UZ71" s="16"/>
      <c r="VA71" s="16"/>
      <c r="VB71" s="16"/>
      <c r="VC71" s="16"/>
      <c r="VD71" s="16"/>
      <c r="VE71" s="16"/>
      <c r="VF71" s="16"/>
      <c r="VG71" s="16"/>
      <c r="VH71" s="16"/>
      <c r="VI71" s="16"/>
      <c r="VJ71" s="16"/>
      <c r="VK71" s="16"/>
      <c r="VL71" s="16"/>
      <c r="VM71" s="16"/>
      <c r="VN71" s="16"/>
      <c r="VO71" s="16"/>
      <c r="VP71" s="16"/>
      <c r="VQ71" s="16"/>
      <c r="VR71" s="16"/>
      <c r="VS71" s="16"/>
      <c r="VT71" s="16"/>
      <c r="VU71" s="16"/>
      <c r="VV71" s="16"/>
      <c r="VW71" s="16"/>
      <c r="VX71" s="16"/>
      <c r="VY71" s="16"/>
      <c r="VZ71" s="16"/>
      <c r="WA71" s="16"/>
      <c r="WB71" s="16"/>
      <c r="WC71" s="16"/>
      <c r="WD71" s="16"/>
      <c r="WE71" s="16"/>
      <c r="WF71" s="16"/>
      <c r="WG71" s="16"/>
      <c r="WH71" s="16"/>
      <c r="WI71" s="16"/>
      <c r="WJ71" s="16"/>
      <c r="WK71" s="16"/>
      <c r="WL71" s="16"/>
      <c r="WM71" s="16"/>
      <c r="WN71" s="16"/>
      <c r="WO71" s="16"/>
      <c r="WP71" s="16"/>
      <c r="WQ71" s="16"/>
      <c r="WR71" s="16"/>
      <c r="WS71" s="16"/>
      <c r="WT71" s="16"/>
      <c r="WU71" s="16"/>
      <c r="WV71" s="16"/>
      <c r="WW71" s="16"/>
      <c r="WX71" s="16"/>
      <c r="WY71" s="16"/>
      <c r="WZ71" s="16"/>
      <c r="XA71" s="16"/>
      <c r="XB71" s="16"/>
      <c r="XC71" s="16"/>
      <c r="XD71" s="16"/>
      <c r="XE71" s="16"/>
      <c r="XF71" s="16"/>
      <c r="XG71" s="16"/>
      <c r="XH71" s="16"/>
      <c r="XI71" s="16"/>
      <c r="XJ71" s="16"/>
      <c r="XK71" s="16"/>
      <c r="XL71" s="16"/>
      <c r="XM71" s="16"/>
      <c r="XN71" s="16"/>
      <c r="XO71" s="16"/>
      <c r="XP71" s="16"/>
      <c r="XQ71" s="16"/>
      <c r="XR71" s="16"/>
      <c r="XS71" s="16"/>
      <c r="XT71" s="16"/>
      <c r="XU71" s="16"/>
      <c r="XV71" s="16"/>
      <c r="XW71" s="16"/>
      <c r="XX71" s="16"/>
      <c r="XY71" s="16"/>
      <c r="XZ71" s="16"/>
      <c r="YA71" s="16"/>
      <c r="YB71" s="16"/>
      <c r="YC71" s="16"/>
      <c r="YD71" s="16"/>
      <c r="YE71" s="16"/>
      <c r="YF71" s="16"/>
      <c r="YG71" s="16"/>
      <c r="YH71" s="16"/>
      <c r="YI71" s="16"/>
      <c r="YJ71" s="16"/>
      <c r="YK71" s="16"/>
      <c r="YL71" s="16"/>
      <c r="YM71" s="16"/>
      <c r="YN71" s="16"/>
      <c r="YO71" s="16"/>
      <c r="YP71" s="16"/>
      <c r="YQ71" s="16"/>
      <c r="YR71" s="16"/>
      <c r="YS71" s="16"/>
      <c r="YT71" s="16"/>
      <c r="YU71" s="16"/>
      <c r="YV71" s="16"/>
      <c r="YW71" s="16"/>
      <c r="YX71" s="16"/>
      <c r="YY71" s="16"/>
      <c r="YZ71" s="16"/>
      <c r="ZA71" s="16"/>
      <c r="ZB71" s="16"/>
      <c r="ZC71" s="16"/>
      <c r="ZD71" s="16"/>
      <c r="ZE71" s="16"/>
      <c r="ZF71" s="16"/>
      <c r="ZG71" s="16"/>
      <c r="ZH71" s="16"/>
      <c r="ZI71" s="16"/>
      <c r="ZJ71" s="16"/>
      <c r="ZK71" s="16"/>
      <c r="ZL71" s="16"/>
      <c r="ZM71" s="16"/>
      <c r="ZN71" s="16"/>
      <c r="ZO71" s="16"/>
      <c r="ZP71" s="16"/>
      <c r="ZQ71" s="16"/>
      <c r="ZR71" s="16"/>
      <c r="ZS71" s="16"/>
      <c r="ZT71" s="16"/>
      <c r="ZU71" s="16"/>
      <c r="ZV71" s="16"/>
      <c r="ZW71" s="16"/>
      <c r="ZX71" s="16"/>
      <c r="ZY71" s="16"/>
      <c r="ZZ71" s="16"/>
      <c r="AAA71" s="16"/>
      <c r="AAB71" s="16"/>
      <c r="AAC71" s="16"/>
      <c r="AAD71" s="16"/>
      <c r="AAE71" s="16"/>
      <c r="AAF71" s="16"/>
      <c r="AAG71" s="16"/>
      <c r="AAH71" s="16"/>
      <c r="AAI71" s="16"/>
      <c r="AAJ71" s="16"/>
      <c r="AAK71" s="16"/>
      <c r="AAL71" s="16"/>
      <c r="AAM71" s="16"/>
      <c r="AAN71" s="16"/>
      <c r="AAO71" s="16"/>
      <c r="AAP71" s="16"/>
      <c r="AAQ71" s="16"/>
      <c r="AAR71" s="16"/>
      <c r="AAS71" s="16"/>
      <c r="AAT71" s="16"/>
      <c r="AAU71" s="16"/>
      <c r="AAV71" s="16"/>
      <c r="AAW71" s="16"/>
      <c r="AAX71" s="16"/>
      <c r="AAY71" s="16"/>
      <c r="AAZ71" s="16"/>
      <c r="ABA71" s="16"/>
      <c r="ABB71" s="16"/>
      <c r="ABC71" s="16"/>
      <c r="ABD71" s="16"/>
      <c r="ABE71" s="16"/>
      <c r="ABF71" s="16"/>
      <c r="ABG71" s="16"/>
      <c r="ABH71" s="16"/>
      <c r="ABI71" s="16"/>
      <c r="ABJ71" s="16"/>
      <c r="ABK71" s="16"/>
      <c r="ABL71" s="16"/>
      <c r="ABM71" s="16"/>
      <c r="ABN71" s="16"/>
      <c r="ABO71" s="16"/>
      <c r="ABP71" s="16"/>
      <c r="ABQ71" s="16"/>
      <c r="ABR71" s="16"/>
      <c r="ABS71" s="16"/>
      <c r="ABT71" s="16"/>
      <c r="ABU71" s="16"/>
      <c r="ABV71" s="16"/>
      <c r="ABW71" s="16"/>
      <c r="ABX71" s="16"/>
      <c r="ABY71" s="16"/>
      <c r="ABZ71" s="16"/>
      <c r="ACA71" s="16"/>
      <c r="ACB71" s="16"/>
      <c r="ACC71" s="16"/>
      <c r="ACD71" s="16"/>
      <c r="ACE71" s="16"/>
      <c r="ACF71" s="16"/>
      <c r="ACG71" s="16"/>
      <c r="ACH71" s="16"/>
      <c r="ACI71" s="16"/>
      <c r="ACJ71" s="16"/>
      <c r="ACK71" s="16"/>
      <c r="ACL71" s="16"/>
      <c r="ACM71" s="16"/>
      <c r="ACN71" s="16"/>
      <c r="ACO71" s="16"/>
      <c r="ACP71" s="16"/>
      <c r="ACQ71" s="16"/>
      <c r="ACR71" s="16"/>
      <c r="ACS71" s="16"/>
      <c r="ACT71" s="16"/>
      <c r="ACU71" s="16"/>
      <c r="ACV71" s="16"/>
      <c r="ACW71" s="16"/>
      <c r="ACX71" s="16"/>
      <c r="ACY71" s="16"/>
      <c r="ACZ71" s="16"/>
      <c r="ADA71" s="16"/>
      <c r="ADB71" s="16"/>
      <c r="ADC71" s="16"/>
      <c r="ADD71" s="16"/>
      <c r="ADE71" s="16"/>
      <c r="ADF71" s="16"/>
      <c r="ADG71" s="16"/>
      <c r="ADH71" s="16"/>
      <c r="ADI71" s="16"/>
      <c r="ADJ71" s="16"/>
      <c r="ADK71" s="16"/>
      <c r="ADL71" s="16"/>
      <c r="ADM71" s="16"/>
      <c r="ADN71" s="16"/>
      <c r="ADO71" s="16"/>
      <c r="ADP71" s="16"/>
      <c r="ADQ71" s="16"/>
      <c r="ADR71" s="16"/>
      <c r="ADS71" s="16"/>
      <c r="ADT71" s="16"/>
      <c r="ADU71" s="16"/>
      <c r="ADV71" s="16"/>
      <c r="ADW71" s="16"/>
      <c r="ADX71" s="16"/>
      <c r="ADY71" s="16"/>
      <c r="ADZ71" s="16"/>
      <c r="AEA71" s="16"/>
      <c r="AEB71" s="16"/>
      <c r="AEC71" s="16"/>
      <c r="AED71" s="16"/>
      <c r="AEE71" s="16"/>
      <c r="AEF71" s="16"/>
      <c r="AEG71" s="16"/>
      <c r="AEH71" s="16"/>
      <c r="AEI71" s="16"/>
      <c r="AEJ71" s="16"/>
      <c r="AEK71" s="16"/>
      <c r="AEL71" s="16"/>
      <c r="AEM71" s="16"/>
      <c r="AEN71" s="16"/>
      <c r="AEO71" s="16"/>
      <c r="AEP71" s="16"/>
      <c r="AEQ71" s="16"/>
      <c r="AER71" s="16"/>
      <c r="AES71" s="16"/>
      <c r="AET71" s="16"/>
      <c r="AEU71" s="16"/>
      <c r="AEV71" s="16"/>
      <c r="AEW71" s="16"/>
      <c r="AEX71" s="16"/>
      <c r="AEY71" s="16"/>
      <c r="AEZ71" s="16"/>
      <c r="AFA71" s="16"/>
      <c r="AFB71" s="16"/>
      <c r="AFC71" s="16"/>
      <c r="AFD71" s="16"/>
      <c r="AFE71" s="16"/>
      <c r="AFF71" s="16"/>
      <c r="AFG71" s="16"/>
      <c r="AFH71" s="16"/>
      <c r="AFI71" s="16"/>
      <c r="AFJ71" s="16"/>
      <c r="AFK71" s="16"/>
      <c r="AFL71" s="16"/>
      <c r="AFM71" s="16"/>
      <c r="AFN71" s="16"/>
      <c r="AFO71" s="16"/>
      <c r="AFP71" s="16"/>
      <c r="AFQ71" s="16"/>
      <c r="AFR71" s="16"/>
      <c r="AFS71" s="16"/>
      <c r="AFT71" s="16"/>
      <c r="AFU71" s="16"/>
      <c r="AFV71" s="16"/>
      <c r="AFW71" s="16"/>
      <c r="AFX71" s="16"/>
      <c r="AFY71" s="16"/>
      <c r="AFZ71" s="16"/>
      <c r="AGA71" s="16"/>
      <c r="AGB71" s="16"/>
      <c r="AGC71" s="16"/>
      <c r="AGD71" s="16"/>
      <c r="AGE71" s="16"/>
      <c r="AGF71" s="16"/>
      <c r="AGG71" s="16"/>
      <c r="AGH71" s="16"/>
      <c r="AGI71" s="16"/>
      <c r="AGJ71" s="16"/>
      <c r="AGK71" s="16"/>
      <c r="AGL71" s="16"/>
      <c r="AGM71" s="16"/>
      <c r="AGN71" s="16"/>
      <c r="AGO71" s="16"/>
      <c r="AGP71" s="16"/>
      <c r="AGQ71" s="16"/>
      <c r="AGR71" s="16"/>
      <c r="AGS71" s="16"/>
      <c r="AGT71" s="16"/>
      <c r="AGU71" s="16"/>
      <c r="AGV71" s="16"/>
      <c r="AGW71" s="16"/>
      <c r="AGX71" s="16"/>
      <c r="AGY71" s="16"/>
      <c r="AGZ71" s="16"/>
      <c r="AHA71" s="16"/>
      <c r="AHB71" s="16"/>
      <c r="AHC71" s="16"/>
      <c r="AHD71" s="16"/>
      <c r="AHE71" s="16"/>
      <c r="AHF71" s="16"/>
      <c r="AHG71" s="16"/>
      <c r="AHH71" s="16"/>
      <c r="AHI71" s="16"/>
      <c r="AHJ71" s="16"/>
      <c r="AHK71" s="16"/>
      <c r="AHL71" s="16"/>
      <c r="AHM71" s="16"/>
      <c r="AHN71" s="16"/>
      <c r="AHO71" s="16"/>
      <c r="AHP71" s="16"/>
      <c r="AHQ71" s="16"/>
      <c r="AHR71" s="16"/>
      <c r="AHS71" s="16"/>
      <c r="AHT71" s="16"/>
      <c r="AHU71" s="16"/>
      <c r="AHV71" s="16"/>
      <c r="AHW71" s="16"/>
      <c r="AHX71" s="16"/>
      <c r="AHY71" s="16"/>
      <c r="AHZ71" s="16"/>
      <c r="AIA71" s="16"/>
      <c r="AIB71" s="16"/>
      <c r="AIC71" s="16"/>
      <c r="AID71" s="16"/>
      <c r="AIE71" s="16"/>
      <c r="AIF71" s="16"/>
      <c r="AIG71" s="16"/>
      <c r="AIH71" s="16"/>
      <c r="AII71" s="16"/>
      <c r="AIJ71" s="16"/>
      <c r="AIK71" s="16"/>
      <c r="AIL71" s="16"/>
      <c r="AIM71" s="16"/>
      <c r="AIN71" s="16"/>
      <c r="AIO71" s="16"/>
      <c r="AIP71" s="16"/>
      <c r="AIQ71" s="16"/>
      <c r="AIR71" s="16"/>
      <c r="AIS71" s="16"/>
      <c r="AIT71" s="16"/>
      <c r="AIU71" s="16"/>
      <c r="AIV71" s="16"/>
      <c r="AIW71" s="16"/>
      <c r="AIX71" s="16"/>
      <c r="AIY71" s="16"/>
      <c r="AIZ71" s="16"/>
      <c r="AJA71" s="16"/>
      <c r="AJB71" s="16"/>
      <c r="AJC71" s="16"/>
      <c r="AJD71" s="16"/>
      <c r="AJE71" s="16"/>
      <c r="AJF71" s="16"/>
      <c r="AJG71" s="16"/>
      <c r="AJH71" s="16"/>
      <c r="AJI71" s="16"/>
      <c r="AJJ71" s="16"/>
      <c r="AJK71" s="16"/>
      <c r="AJL71" s="16"/>
      <c r="AJM71" s="16"/>
      <c r="AJN71" s="16"/>
      <c r="AJO71" s="16"/>
      <c r="AJP71" s="16"/>
      <c r="AJQ71" s="16"/>
      <c r="AJR71" s="16"/>
      <c r="AJS71" s="16"/>
      <c r="AJT71" s="16"/>
      <c r="AJU71" s="16"/>
      <c r="AJV71" s="16"/>
      <c r="AJW71" s="16"/>
      <c r="AJX71" s="16"/>
      <c r="AJY71" s="16"/>
      <c r="AJZ71" s="16"/>
      <c r="AKA71" s="16"/>
      <c r="AKB71" s="16"/>
      <c r="AKC71" s="16"/>
      <c r="AKD71" s="16"/>
      <c r="AKE71" s="16"/>
      <c r="AKF71" s="16"/>
      <c r="AKG71" s="16"/>
      <c r="AKH71" s="16"/>
      <c r="AKI71" s="16"/>
      <c r="AKJ71" s="16"/>
      <c r="AKK71" s="16"/>
      <c r="AKL71" s="16"/>
      <c r="AKM71" s="16"/>
      <c r="AKN71" s="16"/>
      <c r="AKO71" s="16"/>
      <c r="AKP71" s="16"/>
      <c r="AKQ71" s="16"/>
      <c r="AKR71" s="16"/>
      <c r="AKS71" s="16"/>
      <c r="AKT71" s="16"/>
      <c r="AKU71" s="16"/>
      <c r="AKV71" s="16"/>
      <c r="AKW71" s="16"/>
      <c r="AKX71" s="16"/>
      <c r="AKY71" s="16"/>
      <c r="AKZ71" s="16"/>
      <c r="ALA71" s="16"/>
      <c r="ALB71" s="16"/>
      <c r="ALC71" s="16"/>
      <c r="ALD71" s="16"/>
      <c r="ALE71" s="16"/>
      <c r="ALF71" s="16"/>
      <c r="ALG71" s="16"/>
      <c r="ALH71" s="16"/>
      <c r="ALI71" s="16"/>
      <c r="ALJ71" s="16"/>
      <c r="ALK71" s="16"/>
      <c r="ALL71" s="16"/>
      <c r="ALM71" s="16"/>
      <c r="ALN71" s="16"/>
      <c r="ALO71" s="16"/>
      <c r="ALP71" s="16"/>
      <c r="ALQ71" s="16"/>
      <c r="ALR71" s="16"/>
      <c r="ALS71" s="16"/>
      <c r="ALT71" s="16"/>
      <c r="ALU71" s="16"/>
      <c r="ALV71" s="16"/>
      <c r="ALW71" s="16"/>
      <c r="ALX71" s="16"/>
      <c r="ALY71" s="16"/>
      <c r="ALZ71" s="16"/>
      <c r="AMA71" s="16"/>
      <c r="AMB71" s="16"/>
      <c r="AMC71" s="16"/>
      <c r="AMD71" s="16"/>
      <c r="AME71" s="16"/>
      <c r="AMF71" s="16"/>
      <c r="AMG71" s="16"/>
      <c r="AMH71" s="16"/>
      <c r="AMI71" s="16"/>
      <c r="AMJ71" s="16"/>
      <c r="AMK71" s="16"/>
      <c r="AML71" s="16"/>
      <c r="AMM71" s="16"/>
      <c r="AMN71" s="16"/>
      <c r="AMO71" s="16"/>
      <c r="AMP71" s="16"/>
      <c r="AMQ71" s="16"/>
      <c r="AMR71" s="16"/>
      <c r="AMS71" s="16"/>
      <c r="AMT71" s="16"/>
      <c r="AMU71" s="16"/>
      <c r="AMV71" s="16"/>
      <c r="AMW71" s="16"/>
      <c r="AMX71" s="16"/>
      <c r="AMY71" s="16"/>
      <c r="AMZ71" s="16"/>
      <c r="ANA71" s="16"/>
      <c r="ANB71" s="16"/>
      <c r="ANC71" s="16"/>
      <c r="AND71" s="16"/>
      <c r="ANE71" s="16"/>
      <c r="ANF71" s="16"/>
      <c r="ANG71" s="16"/>
      <c r="ANH71" s="16"/>
      <c r="ANI71" s="16"/>
      <c r="ANJ71" s="16"/>
      <c r="ANK71" s="16"/>
      <c r="ANL71" s="16"/>
      <c r="ANM71" s="16"/>
      <c r="ANN71" s="16"/>
      <c r="ANO71" s="16"/>
      <c r="ANP71" s="16"/>
      <c r="ANQ71" s="16"/>
      <c r="ANR71" s="16"/>
      <c r="ANS71" s="16"/>
      <c r="ANT71" s="16"/>
      <c r="ANU71" s="16"/>
      <c r="ANV71" s="16"/>
      <c r="ANW71" s="16"/>
      <c r="ANX71" s="16"/>
      <c r="ANY71" s="16"/>
      <c r="ANZ71" s="16"/>
      <c r="AOA71" s="16"/>
      <c r="AOB71" s="16"/>
      <c r="AOC71" s="16"/>
      <c r="AOD71" s="16"/>
      <c r="AOE71" s="16"/>
      <c r="AOF71" s="16"/>
      <c r="AOG71" s="16"/>
      <c r="AOH71" s="16"/>
      <c r="AOI71" s="16"/>
      <c r="AOJ71" s="16"/>
      <c r="AOK71" s="16"/>
      <c r="AOL71" s="16"/>
      <c r="AOM71" s="16"/>
      <c r="AON71" s="16"/>
      <c r="AOO71" s="16"/>
      <c r="AOP71" s="16"/>
      <c r="AOQ71" s="16"/>
      <c r="AOR71" s="16"/>
      <c r="AOS71" s="16"/>
      <c r="AOT71" s="16"/>
      <c r="AOU71" s="16"/>
      <c r="AOV71" s="16"/>
      <c r="AOW71" s="16"/>
      <c r="AOX71" s="16"/>
      <c r="AOY71" s="16"/>
      <c r="AOZ71" s="16"/>
      <c r="APA71" s="16"/>
      <c r="APB71" s="16"/>
      <c r="APC71" s="16"/>
      <c r="APD71" s="16"/>
      <c r="APE71" s="16"/>
      <c r="APF71" s="16"/>
      <c r="APG71" s="16"/>
      <c r="APH71" s="16"/>
      <c r="API71" s="16"/>
      <c r="APJ71" s="16"/>
      <c r="APK71" s="16"/>
      <c r="APL71" s="16"/>
      <c r="APM71" s="16"/>
      <c r="APN71" s="16"/>
      <c r="APO71" s="16"/>
      <c r="APP71" s="16"/>
      <c r="APQ71" s="16"/>
      <c r="APR71" s="16"/>
      <c r="APS71" s="16"/>
      <c r="APT71" s="16"/>
      <c r="APU71" s="16"/>
      <c r="APV71" s="16"/>
      <c r="APW71" s="16"/>
      <c r="APX71" s="16"/>
      <c r="APY71" s="16"/>
      <c r="APZ71" s="16"/>
      <c r="AQA71" s="16"/>
      <c r="AQB71" s="16"/>
      <c r="AQC71" s="16"/>
      <c r="AQD71" s="16"/>
      <c r="AQE71" s="16"/>
      <c r="AQF71" s="16"/>
      <c r="AQG71" s="16"/>
      <c r="AQH71" s="16"/>
      <c r="AQI71" s="16"/>
      <c r="AQJ71" s="16"/>
      <c r="AQK71" s="16"/>
      <c r="AQL71" s="16"/>
      <c r="AQM71" s="16"/>
      <c r="AQN71" s="16"/>
      <c r="AQO71" s="16"/>
      <c r="AQP71" s="16"/>
      <c r="AQQ71" s="16"/>
      <c r="AQR71" s="16"/>
      <c r="AQS71" s="16"/>
      <c r="AQT71" s="16"/>
      <c r="AQU71" s="16"/>
      <c r="AQV71" s="16"/>
      <c r="AQW71" s="16"/>
      <c r="AQX71" s="16"/>
      <c r="AQY71" s="16"/>
      <c r="AQZ71" s="16"/>
      <c r="ARA71" s="16"/>
      <c r="ARB71" s="16"/>
      <c r="ARC71" s="16"/>
      <c r="ARD71" s="16"/>
      <c r="ARE71" s="16"/>
      <c r="ARF71" s="16"/>
      <c r="ARG71" s="16"/>
      <c r="ARH71" s="16"/>
      <c r="ARI71" s="16"/>
      <c r="ARJ71" s="16"/>
      <c r="ARK71" s="16"/>
      <c r="ARL71" s="16"/>
      <c r="ARM71" s="16"/>
      <c r="ARN71" s="16"/>
      <c r="ARO71" s="16"/>
      <c r="ARP71" s="16"/>
      <c r="ARQ71" s="16"/>
      <c r="ARR71" s="16"/>
      <c r="ARS71" s="16"/>
      <c r="ART71" s="16"/>
      <c r="ARU71" s="16"/>
      <c r="ARV71" s="16"/>
      <c r="ARW71" s="16"/>
      <c r="ARX71" s="16"/>
      <c r="ARY71" s="16"/>
      <c r="ARZ71" s="16"/>
      <c r="ASA71" s="16"/>
      <c r="ASB71" s="16"/>
      <c r="ASC71" s="16"/>
      <c r="ASD71" s="16"/>
      <c r="ASE71" s="16"/>
      <c r="ASF71" s="16"/>
      <c r="ASG71" s="16"/>
      <c r="ASH71" s="16"/>
      <c r="ASI71" s="16"/>
      <c r="ASJ71" s="16"/>
      <c r="ASK71" s="16"/>
      <c r="ASL71" s="16"/>
      <c r="ASM71" s="16"/>
      <c r="ASN71" s="16"/>
      <c r="ASO71" s="16"/>
      <c r="ASP71" s="16"/>
      <c r="ASQ71" s="16"/>
      <c r="ASR71" s="16"/>
      <c r="ASS71" s="16"/>
      <c r="AST71" s="16"/>
      <c r="ASU71" s="16"/>
      <c r="ASV71" s="16"/>
      <c r="ASW71" s="16"/>
      <c r="ASX71" s="16"/>
      <c r="ASY71" s="16"/>
      <c r="ASZ71" s="16"/>
      <c r="ATA71" s="16"/>
      <c r="ATB71" s="16"/>
      <c r="ATC71" s="16"/>
      <c r="ATD71" s="16"/>
      <c r="ATE71" s="16"/>
      <c r="ATF71" s="16"/>
      <c r="ATG71" s="16"/>
      <c r="ATH71" s="16"/>
      <c r="ATI71" s="16"/>
      <c r="ATJ71" s="16"/>
      <c r="ATK71" s="16"/>
      <c r="ATL71" s="16"/>
      <c r="ATM71" s="16"/>
      <c r="ATN71" s="16"/>
      <c r="ATO71" s="16"/>
      <c r="ATP71" s="16"/>
      <c r="ATQ71" s="16"/>
      <c r="ATR71" s="16"/>
      <c r="ATS71" s="16"/>
      <c r="ATT71" s="16"/>
      <c r="ATU71" s="16"/>
      <c r="ATV71" s="16"/>
      <c r="ATW71" s="16"/>
      <c r="ATX71" s="16"/>
      <c r="ATY71" s="16"/>
      <c r="ATZ71" s="16"/>
      <c r="AUA71" s="16"/>
      <c r="AUB71" s="16"/>
      <c r="AUC71" s="16"/>
      <c r="AUD71" s="16"/>
      <c r="AUE71" s="16"/>
      <c r="AUF71" s="16"/>
      <c r="AUG71" s="16"/>
      <c r="AUH71" s="16"/>
      <c r="AUI71" s="16"/>
      <c r="AUJ71" s="16"/>
      <c r="AUK71" s="16"/>
      <c r="AUL71" s="16"/>
      <c r="AUM71" s="16"/>
      <c r="AUN71" s="16"/>
      <c r="AUO71" s="16"/>
      <c r="AUP71" s="16"/>
      <c r="AUQ71" s="16"/>
      <c r="AUR71" s="16"/>
      <c r="AUS71" s="16"/>
      <c r="AUT71" s="16"/>
      <c r="AUU71" s="16"/>
      <c r="AUV71" s="16"/>
      <c r="AUW71" s="16"/>
      <c r="AUX71" s="16"/>
      <c r="AUY71" s="16"/>
      <c r="AUZ71" s="16"/>
      <c r="AVA71" s="16"/>
      <c r="AVB71" s="16"/>
      <c r="AVC71" s="16"/>
      <c r="AVD71" s="16"/>
      <c r="AVE71" s="16"/>
      <c r="AVF71" s="16"/>
      <c r="AVG71" s="16"/>
      <c r="AVH71" s="16"/>
      <c r="AVI71" s="16"/>
      <c r="AVJ71" s="16"/>
      <c r="AVK71" s="16"/>
      <c r="AVL71" s="16"/>
      <c r="AVM71" s="16"/>
      <c r="AVN71" s="16"/>
      <c r="AVO71" s="16"/>
      <c r="AVP71" s="16"/>
      <c r="AVQ71" s="16"/>
      <c r="AVR71" s="16"/>
      <c r="AVS71" s="16"/>
      <c r="AVT71" s="16"/>
      <c r="AVU71" s="16"/>
      <c r="AVV71" s="16"/>
      <c r="AVW71" s="16"/>
      <c r="AVX71" s="16"/>
      <c r="AVY71" s="16"/>
      <c r="AVZ71" s="16"/>
      <c r="AWA71" s="16"/>
      <c r="AWB71" s="16"/>
      <c r="AWC71" s="16"/>
      <c r="AWD71" s="16"/>
      <c r="AWE71" s="16"/>
      <c r="AWF71" s="16"/>
      <c r="AWG71" s="16"/>
      <c r="AWH71" s="16"/>
      <c r="AWI71" s="16"/>
      <c r="AWJ71" s="16"/>
      <c r="AWK71" s="16"/>
      <c r="AWL71" s="16"/>
      <c r="AWM71" s="16"/>
      <c r="AWN71" s="16"/>
      <c r="AWO71" s="16"/>
      <c r="AWP71" s="16"/>
      <c r="AWQ71" s="16"/>
      <c r="AWR71" s="16"/>
      <c r="AWS71" s="16"/>
      <c r="AWT71" s="16"/>
      <c r="AWU71" s="16"/>
      <c r="AWV71" s="16"/>
      <c r="AWW71" s="16"/>
      <c r="AWX71" s="16"/>
      <c r="AWY71" s="16"/>
      <c r="AWZ71" s="16"/>
      <c r="AXA71" s="16"/>
      <c r="AXB71" s="16"/>
      <c r="AXC71" s="16"/>
      <c r="AXD71" s="16"/>
      <c r="AXE71" s="16"/>
      <c r="AXF71" s="16"/>
      <c r="AXG71" s="16"/>
      <c r="AXH71" s="16"/>
      <c r="AXI71" s="16"/>
      <c r="AXJ71" s="16"/>
      <c r="AXK71" s="16"/>
      <c r="AXL71" s="16"/>
      <c r="AXM71" s="16"/>
      <c r="AXN71" s="16"/>
      <c r="AXO71" s="16"/>
      <c r="AXP71" s="16"/>
      <c r="AXQ71" s="16"/>
      <c r="AXR71" s="16"/>
      <c r="AXS71" s="16"/>
      <c r="AXT71" s="16"/>
      <c r="AXU71" s="16"/>
      <c r="AXV71" s="16"/>
      <c r="AXW71" s="16"/>
      <c r="AXX71" s="16"/>
      <c r="AXY71" s="16"/>
      <c r="AXZ71" s="16"/>
      <c r="AYA71" s="16"/>
      <c r="AYB71" s="16"/>
      <c r="AYC71" s="16"/>
      <c r="AYD71" s="16"/>
      <c r="AYE71" s="16"/>
      <c r="AYF71" s="16"/>
      <c r="AYG71" s="16"/>
      <c r="AYH71" s="16"/>
      <c r="AYI71" s="16"/>
      <c r="AYJ71" s="16"/>
      <c r="AYK71" s="16"/>
      <c r="AYL71" s="16"/>
      <c r="AYM71" s="16"/>
      <c r="AYN71" s="16"/>
      <c r="AYO71" s="16"/>
      <c r="AYP71" s="16"/>
      <c r="AYQ71" s="16"/>
      <c r="AYR71" s="16"/>
      <c r="AYS71" s="16"/>
      <c r="AYT71" s="16"/>
      <c r="AYU71" s="16"/>
      <c r="AYV71" s="16"/>
      <c r="AYW71" s="16"/>
      <c r="AYX71" s="16"/>
      <c r="AYY71" s="16"/>
      <c r="AYZ71" s="16"/>
      <c r="AZA71" s="16"/>
      <c r="AZB71" s="16"/>
      <c r="AZC71" s="16"/>
      <c r="AZD71" s="16"/>
      <c r="AZE71" s="16"/>
      <c r="AZF71" s="16"/>
      <c r="AZG71" s="16"/>
      <c r="AZH71" s="16"/>
      <c r="AZI71" s="16"/>
      <c r="AZJ71" s="16"/>
      <c r="AZK71" s="16"/>
      <c r="AZL71" s="16"/>
      <c r="AZM71" s="16"/>
      <c r="AZN71" s="16"/>
      <c r="AZO71" s="16"/>
      <c r="AZP71" s="16"/>
      <c r="AZQ71" s="16"/>
      <c r="AZR71" s="16"/>
      <c r="AZS71" s="16"/>
      <c r="AZT71" s="16"/>
      <c r="AZU71" s="16"/>
      <c r="AZV71" s="16"/>
      <c r="AZW71" s="16"/>
      <c r="AZX71" s="16"/>
      <c r="AZY71" s="16"/>
      <c r="AZZ71" s="16"/>
      <c r="BAA71" s="16"/>
      <c r="BAB71" s="16"/>
      <c r="BAC71" s="16"/>
      <c r="BAD71" s="16"/>
      <c r="BAE71" s="16"/>
      <c r="BAF71" s="16"/>
      <c r="BAG71" s="16"/>
      <c r="BAH71" s="16"/>
      <c r="BAI71" s="16"/>
      <c r="BAJ71" s="16"/>
      <c r="BAK71" s="16"/>
      <c r="BAL71" s="16"/>
      <c r="BAM71" s="16"/>
      <c r="BAN71" s="16"/>
      <c r="BAO71" s="16"/>
      <c r="BAP71" s="16"/>
      <c r="BAQ71" s="16"/>
      <c r="BAR71" s="16"/>
      <c r="BAS71" s="16"/>
      <c r="BAT71" s="16"/>
      <c r="BAU71" s="16"/>
      <c r="BAV71" s="16"/>
      <c r="BAW71" s="16"/>
      <c r="BAX71" s="16"/>
      <c r="BAY71" s="16"/>
      <c r="BAZ71" s="16"/>
      <c r="BBA71" s="16"/>
      <c r="BBB71" s="16"/>
      <c r="BBC71" s="16"/>
      <c r="BBD71" s="16"/>
      <c r="BBE71" s="16"/>
      <c r="BBF71" s="16"/>
      <c r="BBG71" s="16"/>
      <c r="BBH71" s="16"/>
      <c r="BBI71" s="16"/>
      <c r="BBJ71" s="16"/>
      <c r="BBK71" s="16"/>
      <c r="BBL71" s="16"/>
      <c r="BBM71" s="16"/>
      <c r="BBN71" s="16"/>
      <c r="BBO71" s="16"/>
      <c r="BBP71" s="16"/>
      <c r="BBQ71" s="16"/>
      <c r="BBR71" s="16"/>
      <c r="BBS71" s="16"/>
      <c r="BBT71" s="16"/>
      <c r="BBU71" s="16"/>
      <c r="BBV71" s="16"/>
      <c r="BBW71" s="16"/>
      <c r="BBX71" s="16"/>
      <c r="BBY71" s="16"/>
      <c r="BBZ71" s="16"/>
      <c r="BCA71" s="16"/>
      <c r="BCB71" s="16"/>
      <c r="BCC71" s="16"/>
      <c r="BCD71" s="16"/>
      <c r="BCE71" s="16"/>
      <c r="BCF71" s="16"/>
      <c r="BCG71" s="16"/>
      <c r="BCH71" s="16"/>
      <c r="BCI71" s="16"/>
      <c r="BCJ71" s="16"/>
      <c r="BCK71" s="16"/>
      <c r="BCL71" s="16"/>
      <c r="BCM71" s="16"/>
      <c r="BCN71" s="16"/>
      <c r="BCO71" s="16"/>
      <c r="BCP71" s="16"/>
      <c r="BCQ71" s="16"/>
      <c r="BCR71" s="16"/>
      <c r="BCS71" s="16"/>
      <c r="BCT71" s="16"/>
      <c r="BCU71" s="16"/>
      <c r="BCV71" s="16"/>
      <c r="BCW71" s="16"/>
      <c r="BCX71" s="16"/>
      <c r="BCY71" s="16"/>
      <c r="BCZ71" s="16"/>
      <c r="BDA71" s="16"/>
      <c r="BDB71" s="16"/>
      <c r="BDC71" s="16"/>
      <c r="BDD71" s="16"/>
      <c r="BDE71" s="16"/>
      <c r="BDF71" s="16"/>
      <c r="BDG71" s="16"/>
      <c r="BDH71" s="16"/>
      <c r="BDI71" s="16"/>
      <c r="BDJ71" s="16"/>
      <c r="BDK71" s="16"/>
      <c r="BDL71" s="16"/>
      <c r="BDM71" s="16"/>
      <c r="BDN71" s="16"/>
      <c r="BDO71" s="16"/>
      <c r="BDP71" s="16"/>
      <c r="BDQ71" s="16"/>
      <c r="BDR71" s="16"/>
      <c r="BDS71" s="16"/>
      <c r="BDT71" s="16"/>
      <c r="BDU71" s="16"/>
      <c r="BDV71" s="16"/>
      <c r="BDW71" s="16"/>
      <c r="BDX71" s="16"/>
      <c r="BDY71" s="16"/>
      <c r="BDZ71" s="16"/>
      <c r="BEA71" s="16"/>
      <c r="BEB71" s="16"/>
      <c r="BEC71" s="16"/>
      <c r="BED71" s="16"/>
      <c r="BEE71" s="16"/>
      <c r="BEF71" s="16"/>
      <c r="BEG71" s="16"/>
      <c r="BEH71" s="16"/>
      <c r="BEI71" s="16"/>
      <c r="BEJ71" s="16"/>
      <c r="BEK71" s="16"/>
      <c r="BEL71" s="16"/>
      <c r="BEM71" s="16"/>
      <c r="BEN71" s="16"/>
      <c r="BEO71" s="16"/>
      <c r="BEP71" s="16"/>
      <c r="BEQ71" s="16"/>
      <c r="BER71" s="16"/>
      <c r="BES71" s="16"/>
      <c r="BET71" s="16"/>
      <c r="BEU71" s="16"/>
      <c r="BEV71" s="16"/>
      <c r="BEW71" s="16"/>
      <c r="BEX71" s="16"/>
      <c r="BEY71" s="16"/>
      <c r="BEZ71" s="16"/>
      <c r="BFA71" s="16"/>
      <c r="BFB71" s="16"/>
      <c r="BFC71" s="16"/>
      <c r="BFD71" s="16"/>
      <c r="BFE71" s="16"/>
      <c r="BFF71" s="16"/>
      <c r="BFG71" s="16"/>
      <c r="BFH71" s="16"/>
      <c r="BFI71" s="16"/>
      <c r="BFJ71" s="16"/>
      <c r="BFK71" s="16"/>
      <c r="BFL71" s="16"/>
      <c r="BFM71" s="16"/>
      <c r="BFN71" s="16"/>
      <c r="BFO71" s="16"/>
      <c r="BFP71" s="16"/>
      <c r="BFQ71" s="16"/>
      <c r="BFR71" s="16"/>
      <c r="BFS71" s="16"/>
      <c r="BFT71" s="16"/>
      <c r="BFU71" s="16"/>
      <c r="BFV71" s="16"/>
      <c r="BFW71" s="16"/>
      <c r="BFX71" s="16"/>
      <c r="BFY71" s="16"/>
      <c r="BFZ71" s="16"/>
      <c r="BGA71" s="16"/>
      <c r="BGB71" s="16"/>
      <c r="BGC71" s="16"/>
      <c r="BGD71" s="16"/>
      <c r="BGE71" s="16"/>
      <c r="BGF71" s="16"/>
      <c r="BGG71" s="16"/>
      <c r="BGH71" s="16"/>
      <c r="BGI71" s="16"/>
      <c r="BGJ71" s="16"/>
      <c r="BGK71" s="16"/>
      <c r="BGL71" s="16"/>
      <c r="BGM71" s="16"/>
      <c r="BGN71" s="16"/>
      <c r="BGO71" s="16"/>
      <c r="BGP71" s="16"/>
      <c r="BGQ71" s="16"/>
      <c r="BGR71" s="16"/>
      <c r="BGS71" s="16"/>
      <c r="BGT71" s="16"/>
      <c r="BGU71" s="16"/>
      <c r="BGV71" s="16"/>
      <c r="BGW71" s="16"/>
      <c r="BGX71" s="16"/>
      <c r="BGY71" s="16"/>
      <c r="BGZ71" s="16"/>
      <c r="BHA71" s="16"/>
      <c r="BHB71" s="16"/>
      <c r="BHC71" s="16"/>
      <c r="BHD71" s="16"/>
      <c r="BHE71" s="16"/>
      <c r="BHF71" s="16"/>
      <c r="BHG71" s="16"/>
      <c r="BHH71" s="16"/>
      <c r="BHI71" s="16"/>
      <c r="BHJ71" s="16"/>
      <c r="BHK71" s="16"/>
      <c r="BHL71" s="16"/>
      <c r="BHM71" s="16"/>
      <c r="BHN71" s="16"/>
      <c r="BHO71" s="16"/>
      <c r="BHP71" s="16"/>
      <c r="BHQ71" s="16"/>
      <c r="BHR71" s="16"/>
      <c r="BHS71" s="16"/>
      <c r="BHT71" s="16"/>
      <c r="BHU71" s="16"/>
      <c r="BHV71" s="16"/>
      <c r="BHW71" s="16"/>
      <c r="BHX71" s="16"/>
      <c r="BHY71" s="16"/>
      <c r="BHZ71" s="16"/>
      <c r="BIA71" s="16"/>
      <c r="BIB71" s="16"/>
      <c r="BIC71" s="16"/>
      <c r="BID71" s="16"/>
      <c r="BIE71" s="16"/>
      <c r="BIF71" s="16"/>
      <c r="BIG71" s="16"/>
      <c r="BIH71" s="16"/>
      <c r="BII71" s="16"/>
      <c r="BIJ71" s="16"/>
      <c r="BIK71" s="16"/>
      <c r="BIL71" s="16"/>
      <c r="BIM71" s="16"/>
      <c r="BIN71" s="16"/>
      <c r="BIO71" s="16"/>
      <c r="BIP71" s="16"/>
      <c r="BIQ71" s="16"/>
      <c r="BIR71" s="16"/>
      <c r="BIS71" s="16"/>
      <c r="BIT71" s="16"/>
      <c r="BIU71" s="16"/>
      <c r="BIV71" s="16"/>
      <c r="BIW71" s="16"/>
      <c r="BIX71" s="16"/>
      <c r="BIY71" s="16"/>
      <c r="BIZ71" s="16"/>
      <c r="BJA71" s="16"/>
      <c r="BJB71" s="16"/>
      <c r="BJC71" s="16"/>
      <c r="BJD71" s="16"/>
      <c r="BJE71" s="16"/>
      <c r="BJF71" s="16"/>
      <c r="BJG71" s="16"/>
      <c r="BJH71" s="16"/>
      <c r="BJI71" s="16"/>
      <c r="BJJ71" s="16"/>
      <c r="BJK71" s="16"/>
      <c r="BJL71" s="16"/>
      <c r="BJM71" s="16"/>
      <c r="BJN71" s="16"/>
      <c r="BJO71" s="16"/>
      <c r="BJP71" s="16"/>
      <c r="BJQ71" s="16"/>
      <c r="BJR71" s="16"/>
      <c r="BJS71" s="16"/>
      <c r="BJT71" s="16"/>
      <c r="BJU71" s="16"/>
      <c r="BJV71" s="16"/>
      <c r="BJW71" s="16"/>
      <c r="BJX71" s="16"/>
      <c r="BJY71" s="16"/>
      <c r="BJZ71" s="16"/>
      <c r="BKA71" s="16"/>
      <c r="BKB71" s="16"/>
      <c r="BKC71" s="16"/>
      <c r="BKD71" s="16"/>
      <c r="BKE71" s="16"/>
      <c r="BKF71" s="16"/>
      <c r="BKG71" s="16"/>
      <c r="BKH71" s="16"/>
      <c r="BKI71" s="16"/>
      <c r="BKJ71" s="16"/>
      <c r="BKK71" s="16"/>
      <c r="BKL71" s="16"/>
      <c r="BKM71" s="16"/>
      <c r="BKN71" s="16"/>
      <c r="BKO71" s="16"/>
      <c r="BKP71" s="16"/>
      <c r="BKQ71" s="16"/>
      <c r="BKR71" s="16"/>
      <c r="BKS71" s="16"/>
      <c r="BKT71" s="16"/>
      <c r="BKU71" s="16"/>
      <c r="BKV71" s="16"/>
      <c r="BKW71" s="16"/>
      <c r="BKX71" s="16"/>
      <c r="BKY71" s="16"/>
      <c r="BKZ71" s="16"/>
      <c r="BLA71" s="16"/>
      <c r="BLB71" s="16"/>
      <c r="BLC71" s="16"/>
      <c r="BLD71" s="16"/>
      <c r="BLE71" s="16"/>
      <c r="BLF71" s="16"/>
      <c r="BLG71" s="16"/>
      <c r="BLH71" s="16"/>
      <c r="BLI71" s="16"/>
      <c r="BLJ71" s="16"/>
      <c r="BLK71" s="16"/>
      <c r="BLL71" s="16"/>
      <c r="BLM71" s="16"/>
      <c r="BLN71" s="16"/>
      <c r="BLO71" s="16"/>
      <c r="BLP71" s="16"/>
      <c r="BLQ71" s="16"/>
      <c r="BLR71" s="16"/>
      <c r="BLS71" s="16"/>
      <c r="BLT71" s="16"/>
      <c r="BLU71" s="16"/>
      <c r="BLV71" s="16"/>
      <c r="BLW71" s="16"/>
      <c r="BLX71" s="16"/>
      <c r="BLY71" s="16"/>
      <c r="BLZ71" s="16"/>
      <c r="BMA71" s="16"/>
      <c r="BMB71" s="16"/>
      <c r="BMC71" s="16"/>
      <c r="BMD71" s="16"/>
      <c r="BME71" s="16"/>
      <c r="BMF71" s="16"/>
      <c r="BMG71" s="16"/>
      <c r="BMH71" s="16"/>
      <c r="BMI71" s="16"/>
      <c r="BMJ71" s="16"/>
      <c r="BMK71" s="16"/>
      <c r="BML71" s="16"/>
      <c r="BMM71" s="16"/>
      <c r="BMN71" s="16"/>
      <c r="BMO71" s="16"/>
      <c r="BMP71" s="16"/>
      <c r="BMQ71" s="16"/>
      <c r="BMR71" s="16"/>
      <c r="BMS71" s="16"/>
      <c r="BMT71" s="16"/>
      <c r="BMU71" s="16"/>
      <c r="BMV71" s="16"/>
      <c r="BMW71" s="16"/>
      <c r="BMX71" s="16"/>
      <c r="BMY71" s="16"/>
      <c r="BMZ71" s="16"/>
      <c r="BNA71" s="16"/>
      <c r="BNB71" s="16"/>
      <c r="BNC71" s="16"/>
      <c r="BND71" s="16"/>
      <c r="BNE71" s="16"/>
      <c r="BNF71" s="16"/>
      <c r="BNG71" s="16"/>
      <c r="BNH71" s="16"/>
      <c r="BNI71" s="16"/>
      <c r="BNJ71" s="16"/>
      <c r="BNK71" s="16"/>
      <c r="BNL71" s="16"/>
      <c r="BNM71" s="16"/>
      <c r="BNN71" s="16"/>
      <c r="BNO71" s="16"/>
      <c r="BNP71" s="16"/>
      <c r="BNQ71" s="16"/>
      <c r="BNR71" s="16"/>
      <c r="BNS71" s="16"/>
      <c r="BNT71" s="16"/>
      <c r="BNU71" s="16"/>
      <c r="BNV71" s="16"/>
      <c r="BNW71" s="16"/>
      <c r="BNX71" s="16"/>
      <c r="BNY71" s="16"/>
      <c r="BNZ71" s="16"/>
      <c r="BOA71" s="16"/>
      <c r="BOB71" s="16"/>
      <c r="BOC71" s="16"/>
      <c r="BOD71" s="16"/>
      <c r="BOE71" s="16"/>
      <c r="BOF71" s="16"/>
      <c r="BOG71" s="16"/>
      <c r="BOH71" s="16"/>
      <c r="BOI71" s="16"/>
      <c r="BOJ71" s="16"/>
      <c r="BOK71" s="16"/>
      <c r="BOL71" s="16"/>
      <c r="BOM71" s="16"/>
      <c r="BON71" s="16"/>
      <c r="BOO71" s="16"/>
      <c r="BOP71" s="16"/>
      <c r="BOQ71" s="16"/>
      <c r="BOR71" s="16"/>
      <c r="BOS71" s="16"/>
      <c r="BOT71" s="16"/>
      <c r="BOU71" s="16"/>
      <c r="BOV71" s="16"/>
      <c r="BOW71" s="16"/>
      <c r="BOX71" s="16"/>
      <c r="BOY71" s="16"/>
      <c r="BOZ71" s="16"/>
      <c r="BPA71" s="16"/>
      <c r="BPB71" s="16"/>
      <c r="BPC71" s="16"/>
      <c r="BPD71" s="16"/>
      <c r="BPE71" s="16"/>
      <c r="BPF71" s="16"/>
      <c r="BPG71" s="16"/>
      <c r="BPH71" s="16"/>
      <c r="BPI71" s="16"/>
      <c r="BPJ71" s="16"/>
      <c r="BPK71" s="16"/>
      <c r="BPL71" s="16"/>
      <c r="BPM71" s="16"/>
      <c r="BPN71" s="16"/>
      <c r="BPO71" s="16"/>
      <c r="BPP71" s="16"/>
      <c r="BPQ71" s="16"/>
      <c r="BPR71" s="16"/>
      <c r="BPS71" s="16"/>
      <c r="BPT71" s="16"/>
      <c r="BPU71" s="16"/>
      <c r="BPV71" s="16"/>
      <c r="BPW71" s="16"/>
      <c r="BPX71" s="16"/>
      <c r="BPY71" s="16"/>
      <c r="BPZ71" s="16"/>
      <c r="BQA71" s="16"/>
      <c r="BQB71" s="16"/>
      <c r="BQC71" s="16"/>
      <c r="BQD71" s="16"/>
      <c r="BQE71" s="16"/>
      <c r="BQF71" s="16"/>
      <c r="BQG71" s="16"/>
      <c r="BQH71" s="16"/>
      <c r="BQI71" s="16"/>
      <c r="BQJ71" s="16"/>
      <c r="BQK71" s="16"/>
      <c r="BQL71" s="16"/>
      <c r="BQM71" s="16"/>
      <c r="BQN71" s="16"/>
      <c r="BQO71" s="16"/>
      <c r="BQP71" s="16"/>
      <c r="BQQ71" s="16"/>
      <c r="BQR71" s="16"/>
      <c r="BQS71" s="16"/>
      <c r="BQT71" s="16"/>
      <c r="BQU71" s="16"/>
      <c r="BQV71" s="16"/>
      <c r="BQW71" s="16"/>
      <c r="BQX71" s="16"/>
      <c r="BQY71" s="16"/>
      <c r="BQZ71" s="16"/>
      <c r="BRA71" s="16"/>
      <c r="BRB71" s="16"/>
      <c r="BRC71" s="16"/>
      <c r="BRD71" s="16"/>
      <c r="BRE71" s="16"/>
      <c r="BRF71" s="16"/>
      <c r="BRG71" s="16"/>
      <c r="BRH71" s="16"/>
      <c r="BRI71" s="16"/>
      <c r="BRJ71" s="16"/>
      <c r="BRK71" s="16"/>
      <c r="BRL71" s="16"/>
      <c r="BRM71" s="16"/>
      <c r="BRN71" s="16"/>
      <c r="BRO71" s="16"/>
      <c r="BRP71" s="16"/>
      <c r="BRQ71" s="16"/>
      <c r="BRR71" s="16"/>
      <c r="BRS71" s="16"/>
      <c r="BRT71" s="16"/>
      <c r="BRU71" s="16"/>
      <c r="BRV71" s="16"/>
      <c r="BRW71" s="16"/>
      <c r="BRX71" s="16"/>
      <c r="BRY71" s="16"/>
      <c r="BRZ71" s="16"/>
      <c r="BSA71" s="16"/>
      <c r="BSB71" s="16"/>
      <c r="BSC71" s="16"/>
      <c r="BSD71" s="16"/>
      <c r="BSE71" s="16"/>
      <c r="BSF71" s="16"/>
      <c r="BSG71" s="16"/>
      <c r="BSH71" s="16"/>
      <c r="BSI71" s="16"/>
      <c r="BSJ71" s="16"/>
      <c r="BSK71" s="16"/>
      <c r="BSL71" s="16"/>
      <c r="BSM71" s="16"/>
      <c r="BSN71" s="16"/>
      <c r="BSO71" s="16"/>
      <c r="BSP71" s="16"/>
      <c r="BSQ71" s="16"/>
      <c r="BSR71" s="16"/>
      <c r="BSS71" s="16"/>
      <c r="BST71" s="16"/>
      <c r="BSU71" s="16"/>
      <c r="BSV71" s="16"/>
      <c r="BSW71" s="16"/>
      <c r="BSX71" s="16"/>
      <c r="BSY71" s="16"/>
      <c r="BSZ71" s="16"/>
      <c r="BTA71" s="16"/>
      <c r="BTB71" s="16"/>
      <c r="BTC71" s="16"/>
      <c r="BTD71" s="16"/>
      <c r="BTE71" s="16"/>
      <c r="BTF71" s="16"/>
      <c r="BTG71" s="16"/>
      <c r="BTH71" s="16"/>
    </row>
    <row r="72" spans="1:1880" s="305" customFormat="1" ht="187.8" customHeight="1" x14ac:dyDescent="0.3">
      <c r="A72" s="67">
        <v>577</v>
      </c>
      <c r="B72" s="267"/>
      <c r="C72" s="267" t="s">
        <v>103</v>
      </c>
      <c r="D72" s="170" t="s">
        <v>668</v>
      </c>
      <c r="E72" s="376"/>
      <c r="F72" s="134"/>
      <c r="G72" s="377" t="str">
        <f>IF(F72="Yes","In this cell - Please include the name of the plan, a brief description of the benefit and the population group that received the benefits."," ")</f>
        <v xml:space="preserve"> </v>
      </c>
      <c r="H72" s="15"/>
      <c r="I72" s="520"/>
      <c r="J72" s="130"/>
      <c r="K72" s="394"/>
      <c r="L72"/>
      <c r="M72" s="16"/>
      <c r="N72" s="136"/>
      <c r="O72" s="16"/>
      <c r="P72" s="16"/>
      <c r="Q72" s="16"/>
      <c r="R72" s="16"/>
      <c r="S72" s="16"/>
      <c r="T72" s="16"/>
      <c r="U72" s="16"/>
      <c r="V72" s="16"/>
      <c r="W72" s="16"/>
      <c r="X72" s="16"/>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s="16"/>
      <c r="DT72" s="16"/>
      <c r="DU72" s="16"/>
      <c r="DV72" s="16"/>
      <c r="DW72" s="16"/>
      <c r="DX72" s="16"/>
      <c r="DY72" s="16"/>
      <c r="DZ72" s="16"/>
      <c r="EA72" s="16"/>
      <c r="EB72" s="16"/>
      <c r="EC72" s="16"/>
      <c r="ED72" s="16"/>
      <c r="EE72" s="16"/>
      <c r="EF72" s="16"/>
      <c r="EG72" s="16"/>
      <c r="EH72" s="16"/>
      <c r="EI72" s="16"/>
      <c r="EJ72" s="16"/>
      <c r="EK72" s="16"/>
      <c r="EL72" s="16"/>
      <c r="EM72" s="16"/>
      <c r="EN72" s="16"/>
      <c r="EO72" s="16"/>
      <c r="EP72" s="16"/>
      <c r="EQ72" s="16"/>
      <c r="ER72" s="16"/>
      <c r="ES72" s="16"/>
      <c r="ET72" s="16"/>
      <c r="EU72" s="16"/>
      <c r="EV72" s="16"/>
      <c r="EW72" s="16"/>
      <c r="EX72" s="16"/>
      <c r="EY72" s="16"/>
      <c r="EZ72" s="16"/>
      <c r="FA72" s="16"/>
      <c r="FB72" s="16"/>
      <c r="FC72" s="16"/>
      <c r="FD72" s="16"/>
      <c r="FE72" s="16"/>
      <c r="FF72" s="16"/>
      <c r="FG72" s="16"/>
      <c r="FH72" s="16"/>
      <c r="FI72" s="16"/>
      <c r="FJ72" s="16"/>
      <c r="FK72" s="16"/>
      <c r="FL72" s="16"/>
      <c r="FM72" s="16"/>
      <c r="FN72" s="16"/>
      <c r="FO72" s="16"/>
      <c r="FP72" s="16"/>
      <c r="FQ72" s="16"/>
      <c r="FR72" s="16"/>
      <c r="FS72" s="16"/>
      <c r="FT72" s="16"/>
      <c r="FU72" s="16"/>
      <c r="FV72" s="16"/>
      <c r="FW72" s="16"/>
      <c r="FX72" s="16"/>
      <c r="FY72" s="16"/>
      <c r="FZ72" s="16"/>
      <c r="GA72" s="16"/>
      <c r="GB72" s="16"/>
      <c r="GC72" s="16"/>
      <c r="GD72" s="16"/>
      <c r="GE72" s="16"/>
      <c r="GF72" s="16"/>
      <c r="GG72" s="16"/>
      <c r="GH72" s="16"/>
      <c r="GI72" s="16"/>
      <c r="GJ72" s="16"/>
      <c r="GK72" s="16"/>
      <c r="GL72" s="16"/>
      <c r="GM72" s="16"/>
      <c r="GN72" s="16"/>
      <c r="GO72" s="16"/>
      <c r="GP72" s="16"/>
      <c r="GQ72" s="16"/>
      <c r="GR72" s="16"/>
      <c r="GS72" s="16"/>
      <c r="GT72" s="16"/>
      <c r="GU72" s="16"/>
      <c r="GV72" s="16"/>
      <c r="GW72" s="16"/>
      <c r="GX72" s="16"/>
      <c r="GY72" s="16"/>
      <c r="GZ72" s="16"/>
      <c r="HA72" s="16"/>
      <c r="HB72" s="16"/>
      <c r="HC72" s="16"/>
      <c r="HD72" s="16"/>
      <c r="HE72" s="16"/>
      <c r="HF72" s="16"/>
      <c r="HG72" s="16"/>
      <c r="HH72" s="16"/>
      <c r="HI72" s="16"/>
      <c r="HJ72" s="16"/>
      <c r="HK72" s="16"/>
      <c r="HL72" s="16"/>
      <c r="HM72" s="16"/>
      <c r="HN72" s="16"/>
      <c r="HO72" s="16"/>
      <c r="HP72" s="16"/>
      <c r="HQ72" s="16"/>
      <c r="HR72" s="16"/>
      <c r="HS72" s="16"/>
      <c r="HT72" s="16"/>
      <c r="HU72" s="16"/>
      <c r="HV72" s="16"/>
      <c r="HW72" s="16"/>
      <c r="HX72" s="16"/>
      <c r="HY72" s="16"/>
      <c r="HZ72" s="16"/>
      <c r="IA72" s="16"/>
      <c r="IB72" s="16"/>
      <c r="IC72" s="16"/>
      <c r="ID72" s="16"/>
      <c r="IE72" s="16"/>
      <c r="IF72" s="16"/>
      <c r="IG72" s="16"/>
      <c r="IH72" s="16"/>
      <c r="II72" s="16"/>
      <c r="IJ72" s="16"/>
      <c r="IK72" s="16"/>
      <c r="IL72" s="16"/>
      <c r="IM72" s="16"/>
      <c r="IN72" s="16"/>
      <c r="IO72" s="16"/>
      <c r="IP72" s="16"/>
      <c r="IQ72" s="16"/>
      <c r="IR72" s="16"/>
      <c r="IS72" s="16"/>
      <c r="IT72" s="16"/>
      <c r="IU72" s="16"/>
      <c r="IV72" s="16"/>
      <c r="IW72" s="16"/>
      <c r="IX72" s="16"/>
      <c r="IY72" s="16"/>
      <c r="IZ72" s="16"/>
      <c r="JA72" s="16"/>
      <c r="JB72" s="16"/>
      <c r="JC72" s="16"/>
      <c r="JD72" s="16"/>
      <c r="JE72" s="16"/>
      <c r="JF72" s="16"/>
      <c r="JG72" s="16"/>
      <c r="JH72" s="16"/>
      <c r="JI72" s="16"/>
      <c r="JJ72" s="16"/>
      <c r="JK72" s="16"/>
      <c r="JL72" s="16"/>
      <c r="JM72" s="16"/>
      <c r="JN72" s="16"/>
      <c r="JO72" s="16"/>
      <c r="JP72" s="16"/>
      <c r="JQ72" s="16"/>
      <c r="JR72" s="16"/>
      <c r="JS72" s="16"/>
      <c r="JT72" s="16"/>
      <c r="JU72" s="16"/>
      <c r="JV72" s="16"/>
      <c r="JW72" s="16"/>
      <c r="JX72" s="16"/>
      <c r="JY72" s="16"/>
      <c r="JZ72" s="16"/>
      <c r="KA72" s="16"/>
      <c r="KB72" s="16"/>
      <c r="KC72" s="16"/>
      <c r="KD72" s="16"/>
      <c r="KE72" s="16"/>
      <c r="KF72" s="16"/>
      <c r="KG72" s="16"/>
      <c r="KH72" s="16"/>
      <c r="KI72" s="16"/>
      <c r="KJ72" s="16"/>
      <c r="KK72" s="16"/>
      <c r="KL72" s="16"/>
      <c r="KM72" s="16"/>
      <c r="KN72" s="16"/>
      <c r="KO72" s="16"/>
      <c r="KP72" s="16"/>
      <c r="KQ72" s="16"/>
      <c r="KR72" s="16"/>
      <c r="KS72" s="16"/>
      <c r="KT72" s="16"/>
      <c r="KU72" s="16"/>
      <c r="KV72" s="16"/>
      <c r="KW72" s="16"/>
      <c r="KX72" s="16"/>
      <c r="KY72" s="16"/>
      <c r="KZ72" s="16"/>
      <c r="LA72" s="16"/>
      <c r="LB72" s="16"/>
      <c r="LC72" s="16"/>
      <c r="LD72" s="16"/>
      <c r="LE72" s="16"/>
      <c r="LF72" s="16"/>
      <c r="LG72" s="16"/>
      <c r="LH72" s="16"/>
      <c r="LI72" s="16"/>
      <c r="LJ72" s="16"/>
      <c r="LK72" s="16"/>
      <c r="LL72" s="16"/>
      <c r="LM72" s="16"/>
      <c r="LN72" s="16"/>
      <c r="LO72" s="16"/>
      <c r="LP72" s="16"/>
      <c r="LQ72" s="16"/>
      <c r="LR72" s="16"/>
      <c r="LS72" s="16"/>
      <c r="LT72" s="16"/>
      <c r="LU72" s="16"/>
      <c r="LV72" s="16"/>
      <c r="LW72" s="16"/>
      <c r="LX72" s="16"/>
      <c r="LY72" s="16"/>
      <c r="LZ72" s="16"/>
      <c r="MA72" s="16"/>
      <c r="MB72" s="16"/>
      <c r="MC72" s="16"/>
      <c r="MD72" s="16"/>
      <c r="ME72" s="16"/>
      <c r="MF72" s="16"/>
      <c r="MG72" s="16"/>
      <c r="MH72" s="16"/>
      <c r="MI72" s="16"/>
      <c r="MJ72" s="16"/>
      <c r="MK72" s="16"/>
      <c r="ML72" s="16"/>
      <c r="MM72" s="16"/>
      <c r="MN72" s="16"/>
      <c r="MO72" s="16"/>
      <c r="MP72" s="16"/>
      <c r="MQ72" s="16"/>
      <c r="MR72" s="16"/>
      <c r="MS72" s="16"/>
      <c r="MT72" s="16"/>
      <c r="MU72" s="16"/>
      <c r="MV72" s="16"/>
      <c r="MW72" s="16"/>
      <c r="MX72" s="16"/>
      <c r="MY72" s="16"/>
      <c r="MZ72" s="16"/>
      <c r="NA72" s="16"/>
      <c r="NB72" s="16"/>
      <c r="NC72" s="16"/>
      <c r="ND72" s="16"/>
      <c r="NE72" s="16"/>
      <c r="NF72" s="16"/>
      <c r="NG72" s="16"/>
      <c r="NH72" s="16"/>
      <c r="NI72" s="16"/>
      <c r="NJ72" s="16"/>
      <c r="NK72" s="16"/>
      <c r="NL72" s="16"/>
      <c r="NM72" s="16"/>
      <c r="NN72" s="16"/>
      <c r="NO72" s="16"/>
      <c r="NP72" s="16"/>
      <c r="NQ72" s="16"/>
      <c r="NR72" s="16"/>
      <c r="NS72" s="16"/>
      <c r="NT72" s="16"/>
      <c r="NU72" s="16"/>
      <c r="NV72" s="16"/>
      <c r="NW72" s="16"/>
      <c r="NX72" s="16"/>
      <c r="NY72" s="16"/>
      <c r="NZ72" s="16"/>
      <c r="OA72" s="16"/>
      <c r="OB72" s="16"/>
      <c r="OC72" s="16"/>
      <c r="OD72" s="16"/>
      <c r="OE72" s="16"/>
      <c r="OF72" s="16"/>
      <c r="OG72" s="16"/>
      <c r="OH72" s="16"/>
      <c r="OI72" s="16"/>
      <c r="OJ72" s="16"/>
      <c r="OK72" s="16"/>
      <c r="OL72" s="16"/>
      <c r="OM72" s="16"/>
      <c r="ON72" s="16"/>
      <c r="OO72" s="16"/>
      <c r="OP72" s="16"/>
      <c r="OQ72" s="16"/>
      <c r="OR72" s="16"/>
      <c r="OS72" s="16"/>
      <c r="OT72" s="16"/>
      <c r="OU72" s="16"/>
      <c r="OV72" s="16"/>
      <c r="OW72" s="16"/>
      <c r="OX72" s="16"/>
      <c r="OY72" s="16"/>
      <c r="OZ72" s="16"/>
      <c r="PA72" s="16"/>
      <c r="PB72" s="16"/>
      <c r="PC72" s="16"/>
      <c r="PD72" s="16"/>
      <c r="PE72" s="16"/>
      <c r="PF72" s="16"/>
      <c r="PG72" s="16"/>
      <c r="PH72" s="16"/>
      <c r="PI72" s="16"/>
      <c r="PJ72" s="16"/>
      <c r="PK72" s="16"/>
      <c r="PL72" s="16"/>
      <c r="PM72" s="16"/>
      <c r="PN72" s="16"/>
      <c r="PO72" s="16"/>
      <c r="PP72" s="16"/>
      <c r="PQ72" s="16"/>
      <c r="PR72" s="16"/>
      <c r="PS72" s="16"/>
      <c r="PT72" s="16"/>
      <c r="PU72" s="16"/>
      <c r="PV72" s="16"/>
      <c r="PW72" s="16"/>
      <c r="PX72" s="16"/>
      <c r="PY72" s="16"/>
      <c r="PZ72" s="16"/>
      <c r="QA72" s="16"/>
      <c r="QB72" s="16"/>
      <c r="QC72" s="16"/>
      <c r="QD72" s="16"/>
      <c r="QE72" s="16"/>
      <c r="QF72" s="16"/>
      <c r="QG72" s="16"/>
      <c r="QH72" s="16"/>
      <c r="QI72" s="16"/>
      <c r="QJ72" s="16"/>
      <c r="QK72" s="16"/>
      <c r="QL72" s="16"/>
      <c r="QM72" s="16"/>
      <c r="QN72" s="16"/>
      <c r="QO72" s="16"/>
      <c r="QP72" s="16"/>
      <c r="QQ72" s="16"/>
      <c r="QR72" s="16"/>
      <c r="QS72" s="16"/>
      <c r="QT72" s="16"/>
      <c r="QU72" s="16"/>
      <c r="QV72" s="16"/>
      <c r="QW72" s="16"/>
      <c r="QX72" s="16"/>
      <c r="QY72" s="16"/>
      <c r="QZ72" s="16"/>
      <c r="RA72" s="16"/>
      <c r="RB72" s="16"/>
      <c r="RC72" s="16"/>
      <c r="RD72" s="16"/>
      <c r="RE72" s="16"/>
      <c r="RF72" s="16"/>
      <c r="RG72" s="16"/>
      <c r="RH72" s="16"/>
      <c r="RI72" s="16"/>
      <c r="RJ72" s="16"/>
      <c r="RK72" s="16"/>
      <c r="RL72" s="16"/>
      <c r="RM72" s="16"/>
      <c r="RN72" s="16"/>
      <c r="RO72" s="16"/>
      <c r="RP72" s="16"/>
      <c r="RQ72" s="16"/>
      <c r="RR72" s="16"/>
      <c r="RS72" s="16"/>
      <c r="RT72" s="16"/>
      <c r="RU72" s="16"/>
      <c r="RV72" s="16"/>
      <c r="RW72" s="16"/>
      <c r="RX72" s="16"/>
      <c r="RY72" s="16"/>
      <c r="RZ72" s="16"/>
      <c r="SA72" s="16"/>
      <c r="SB72" s="16"/>
      <c r="SC72" s="16"/>
      <c r="SD72" s="16"/>
      <c r="SE72" s="16"/>
      <c r="SF72" s="16"/>
      <c r="SG72" s="16"/>
      <c r="SH72" s="16"/>
      <c r="SI72" s="16"/>
      <c r="SJ72" s="16"/>
      <c r="SK72" s="16"/>
      <c r="SL72" s="16"/>
      <c r="SM72" s="16"/>
      <c r="SN72" s="16"/>
      <c r="SO72" s="16"/>
      <c r="SP72" s="16"/>
      <c r="SQ72" s="16"/>
      <c r="SR72" s="16"/>
      <c r="SS72" s="16"/>
      <c r="ST72" s="16"/>
      <c r="SU72" s="16"/>
      <c r="SV72" s="16"/>
      <c r="SW72" s="16"/>
      <c r="SX72" s="16"/>
      <c r="SY72" s="16"/>
      <c r="SZ72" s="16"/>
      <c r="TA72" s="16"/>
      <c r="TB72" s="16"/>
      <c r="TC72" s="16"/>
      <c r="TD72" s="16"/>
      <c r="TE72" s="16"/>
      <c r="TF72" s="16"/>
      <c r="TG72" s="16"/>
      <c r="TH72" s="16"/>
      <c r="TI72" s="16"/>
      <c r="TJ72" s="16"/>
      <c r="TK72" s="16"/>
      <c r="TL72" s="16"/>
      <c r="TM72" s="16"/>
      <c r="TN72" s="16"/>
      <c r="TO72" s="16"/>
      <c r="TP72" s="16"/>
      <c r="TQ72" s="16"/>
      <c r="TR72" s="16"/>
      <c r="TS72" s="16"/>
      <c r="TT72" s="16"/>
      <c r="TU72" s="16"/>
      <c r="TV72" s="16"/>
      <c r="TW72" s="16"/>
      <c r="TX72" s="16"/>
      <c r="TY72" s="16"/>
      <c r="TZ72" s="16"/>
      <c r="UA72" s="16"/>
      <c r="UB72" s="16"/>
      <c r="UC72" s="16"/>
      <c r="UD72" s="16"/>
      <c r="UE72" s="16"/>
      <c r="UF72" s="16"/>
      <c r="UG72" s="16"/>
      <c r="UH72" s="16"/>
      <c r="UI72" s="16"/>
      <c r="UJ72" s="16"/>
      <c r="UK72" s="16"/>
      <c r="UL72" s="16"/>
      <c r="UM72" s="16"/>
      <c r="UN72" s="16"/>
      <c r="UO72" s="16"/>
      <c r="UP72" s="16"/>
      <c r="UQ72" s="16"/>
      <c r="UR72" s="16"/>
      <c r="US72" s="16"/>
      <c r="UT72" s="16"/>
      <c r="UU72" s="16"/>
      <c r="UV72" s="16"/>
      <c r="UW72" s="16"/>
      <c r="UX72" s="16"/>
      <c r="UY72" s="16"/>
      <c r="UZ72" s="16"/>
      <c r="VA72" s="16"/>
      <c r="VB72" s="16"/>
      <c r="VC72" s="16"/>
      <c r="VD72" s="16"/>
      <c r="VE72" s="16"/>
      <c r="VF72" s="16"/>
      <c r="VG72" s="16"/>
      <c r="VH72" s="16"/>
      <c r="VI72" s="16"/>
      <c r="VJ72" s="16"/>
      <c r="VK72" s="16"/>
      <c r="VL72" s="16"/>
      <c r="VM72" s="16"/>
      <c r="VN72" s="16"/>
      <c r="VO72" s="16"/>
      <c r="VP72" s="16"/>
      <c r="VQ72" s="16"/>
      <c r="VR72" s="16"/>
      <c r="VS72" s="16"/>
      <c r="VT72" s="16"/>
      <c r="VU72" s="16"/>
      <c r="VV72" s="16"/>
      <c r="VW72" s="16"/>
      <c r="VX72" s="16"/>
      <c r="VY72" s="16"/>
      <c r="VZ72" s="16"/>
      <c r="WA72" s="16"/>
      <c r="WB72" s="16"/>
      <c r="WC72" s="16"/>
      <c r="WD72" s="16"/>
      <c r="WE72" s="16"/>
      <c r="WF72" s="16"/>
      <c r="WG72" s="16"/>
      <c r="WH72" s="16"/>
      <c r="WI72" s="16"/>
      <c r="WJ72" s="16"/>
      <c r="WK72" s="16"/>
      <c r="WL72" s="16"/>
      <c r="WM72" s="16"/>
      <c r="WN72" s="16"/>
      <c r="WO72" s="16"/>
      <c r="WP72" s="16"/>
      <c r="WQ72" s="16"/>
      <c r="WR72" s="16"/>
      <c r="WS72" s="16"/>
      <c r="WT72" s="16"/>
      <c r="WU72" s="16"/>
      <c r="WV72" s="16"/>
      <c r="WW72" s="16"/>
      <c r="WX72" s="16"/>
      <c r="WY72" s="16"/>
      <c r="WZ72" s="16"/>
      <c r="XA72" s="16"/>
      <c r="XB72" s="16"/>
      <c r="XC72" s="16"/>
      <c r="XD72" s="16"/>
      <c r="XE72" s="16"/>
      <c r="XF72" s="16"/>
      <c r="XG72" s="16"/>
      <c r="XH72" s="16"/>
      <c r="XI72" s="16"/>
      <c r="XJ72" s="16"/>
      <c r="XK72" s="16"/>
      <c r="XL72" s="16"/>
      <c r="XM72" s="16"/>
      <c r="XN72" s="16"/>
      <c r="XO72" s="16"/>
      <c r="XP72" s="16"/>
      <c r="XQ72" s="16"/>
      <c r="XR72" s="16"/>
      <c r="XS72" s="16"/>
      <c r="XT72" s="16"/>
      <c r="XU72" s="16"/>
      <c r="XV72" s="16"/>
      <c r="XW72" s="16"/>
      <c r="XX72" s="16"/>
      <c r="XY72" s="16"/>
      <c r="XZ72" s="16"/>
      <c r="YA72" s="16"/>
      <c r="YB72" s="16"/>
      <c r="YC72" s="16"/>
      <c r="YD72" s="16"/>
      <c r="YE72" s="16"/>
      <c r="YF72" s="16"/>
      <c r="YG72" s="16"/>
      <c r="YH72" s="16"/>
      <c r="YI72" s="16"/>
      <c r="YJ72" s="16"/>
      <c r="YK72" s="16"/>
      <c r="YL72" s="16"/>
      <c r="YM72" s="16"/>
      <c r="YN72" s="16"/>
      <c r="YO72" s="16"/>
      <c r="YP72" s="16"/>
      <c r="YQ72" s="16"/>
      <c r="YR72" s="16"/>
      <c r="YS72" s="16"/>
      <c r="YT72" s="16"/>
      <c r="YU72" s="16"/>
      <c r="YV72" s="16"/>
      <c r="YW72" s="16"/>
      <c r="YX72" s="16"/>
      <c r="YY72" s="16"/>
      <c r="YZ72" s="16"/>
      <c r="ZA72" s="16"/>
      <c r="ZB72" s="16"/>
      <c r="ZC72" s="16"/>
      <c r="ZD72" s="16"/>
      <c r="ZE72" s="16"/>
      <c r="ZF72" s="16"/>
      <c r="ZG72" s="16"/>
      <c r="ZH72" s="16"/>
      <c r="ZI72" s="16"/>
      <c r="ZJ72" s="16"/>
      <c r="ZK72" s="16"/>
      <c r="ZL72" s="16"/>
      <c r="ZM72" s="16"/>
      <c r="ZN72" s="16"/>
      <c r="ZO72" s="16"/>
      <c r="ZP72" s="16"/>
      <c r="ZQ72" s="16"/>
      <c r="ZR72" s="16"/>
      <c r="ZS72" s="16"/>
      <c r="ZT72" s="16"/>
      <c r="ZU72" s="16"/>
      <c r="ZV72" s="16"/>
      <c r="ZW72" s="16"/>
      <c r="ZX72" s="16"/>
      <c r="ZY72" s="16"/>
      <c r="ZZ72" s="16"/>
      <c r="AAA72" s="16"/>
      <c r="AAB72" s="16"/>
      <c r="AAC72" s="16"/>
      <c r="AAD72" s="16"/>
      <c r="AAE72" s="16"/>
      <c r="AAF72" s="16"/>
      <c r="AAG72" s="16"/>
      <c r="AAH72" s="16"/>
      <c r="AAI72" s="16"/>
      <c r="AAJ72" s="16"/>
      <c r="AAK72" s="16"/>
      <c r="AAL72" s="16"/>
      <c r="AAM72" s="16"/>
      <c r="AAN72" s="16"/>
      <c r="AAO72" s="16"/>
      <c r="AAP72" s="16"/>
      <c r="AAQ72" s="16"/>
      <c r="AAR72" s="16"/>
      <c r="AAS72" s="16"/>
      <c r="AAT72" s="16"/>
      <c r="AAU72" s="16"/>
      <c r="AAV72" s="16"/>
      <c r="AAW72" s="16"/>
      <c r="AAX72" s="16"/>
      <c r="AAY72" s="16"/>
      <c r="AAZ72" s="16"/>
      <c r="ABA72" s="16"/>
      <c r="ABB72" s="16"/>
      <c r="ABC72" s="16"/>
      <c r="ABD72" s="16"/>
      <c r="ABE72" s="16"/>
      <c r="ABF72" s="16"/>
      <c r="ABG72" s="16"/>
      <c r="ABH72" s="16"/>
      <c r="ABI72" s="16"/>
      <c r="ABJ72" s="16"/>
      <c r="ABK72" s="16"/>
      <c r="ABL72" s="16"/>
      <c r="ABM72" s="16"/>
      <c r="ABN72" s="16"/>
      <c r="ABO72" s="16"/>
      <c r="ABP72" s="16"/>
      <c r="ABQ72" s="16"/>
      <c r="ABR72" s="16"/>
      <c r="ABS72" s="16"/>
      <c r="ABT72" s="16"/>
      <c r="ABU72" s="16"/>
      <c r="ABV72" s="16"/>
      <c r="ABW72" s="16"/>
      <c r="ABX72" s="16"/>
      <c r="ABY72" s="16"/>
      <c r="ABZ72" s="16"/>
      <c r="ACA72" s="16"/>
      <c r="ACB72" s="16"/>
      <c r="ACC72" s="16"/>
      <c r="ACD72" s="16"/>
      <c r="ACE72" s="16"/>
      <c r="ACF72" s="16"/>
      <c r="ACG72" s="16"/>
      <c r="ACH72" s="16"/>
      <c r="ACI72" s="16"/>
      <c r="ACJ72" s="16"/>
      <c r="ACK72" s="16"/>
      <c r="ACL72" s="16"/>
      <c r="ACM72" s="16"/>
      <c r="ACN72" s="16"/>
      <c r="ACO72" s="16"/>
      <c r="ACP72" s="16"/>
      <c r="ACQ72" s="16"/>
      <c r="ACR72" s="16"/>
      <c r="ACS72" s="16"/>
      <c r="ACT72" s="16"/>
      <c r="ACU72" s="16"/>
      <c r="ACV72" s="16"/>
      <c r="ACW72" s="16"/>
      <c r="ACX72" s="16"/>
      <c r="ACY72" s="16"/>
      <c r="ACZ72" s="16"/>
      <c r="ADA72" s="16"/>
      <c r="ADB72" s="16"/>
      <c r="ADC72" s="16"/>
      <c r="ADD72" s="16"/>
      <c r="ADE72" s="16"/>
      <c r="ADF72" s="16"/>
      <c r="ADG72" s="16"/>
      <c r="ADH72" s="16"/>
      <c r="ADI72" s="16"/>
      <c r="ADJ72" s="16"/>
      <c r="ADK72" s="16"/>
      <c r="ADL72" s="16"/>
      <c r="ADM72" s="16"/>
      <c r="ADN72" s="16"/>
      <c r="ADO72" s="16"/>
      <c r="ADP72" s="16"/>
      <c r="ADQ72" s="16"/>
      <c r="ADR72" s="16"/>
      <c r="ADS72" s="16"/>
      <c r="ADT72" s="16"/>
      <c r="ADU72" s="16"/>
      <c r="ADV72" s="16"/>
      <c r="ADW72" s="16"/>
      <c r="ADX72" s="16"/>
      <c r="ADY72" s="16"/>
      <c r="ADZ72" s="16"/>
      <c r="AEA72" s="16"/>
      <c r="AEB72" s="16"/>
      <c r="AEC72" s="16"/>
      <c r="AED72" s="16"/>
      <c r="AEE72" s="16"/>
      <c r="AEF72" s="16"/>
      <c r="AEG72" s="16"/>
      <c r="AEH72" s="16"/>
      <c r="AEI72" s="16"/>
      <c r="AEJ72" s="16"/>
      <c r="AEK72" s="16"/>
      <c r="AEL72" s="16"/>
      <c r="AEM72" s="16"/>
      <c r="AEN72" s="16"/>
      <c r="AEO72" s="16"/>
      <c r="AEP72" s="16"/>
      <c r="AEQ72" s="16"/>
      <c r="AER72" s="16"/>
      <c r="AES72" s="16"/>
      <c r="AET72" s="16"/>
      <c r="AEU72" s="16"/>
      <c r="AEV72" s="16"/>
      <c r="AEW72" s="16"/>
      <c r="AEX72" s="16"/>
      <c r="AEY72" s="16"/>
      <c r="AEZ72" s="16"/>
      <c r="AFA72" s="16"/>
      <c r="AFB72" s="16"/>
      <c r="AFC72" s="16"/>
      <c r="AFD72" s="16"/>
      <c r="AFE72" s="16"/>
      <c r="AFF72" s="16"/>
      <c r="AFG72" s="16"/>
      <c r="AFH72" s="16"/>
      <c r="AFI72" s="16"/>
      <c r="AFJ72" s="16"/>
      <c r="AFK72" s="16"/>
      <c r="AFL72" s="16"/>
      <c r="AFM72" s="16"/>
      <c r="AFN72" s="16"/>
      <c r="AFO72" s="16"/>
      <c r="AFP72" s="16"/>
      <c r="AFQ72" s="16"/>
      <c r="AFR72" s="16"/>
      <c r="AFS72" s="16"/>
      <c r="AFT72" s="16"/>
      <c r="AFU72" s="16"/>
      <c r="AFV72" s="16"/>
      <c r="AFW72" s="16"/>
      <c r="AFX72" s="16"/>
      <c r="AFY72" s="16"/>
      <c r="AFZ72" s="16"/>
      <c r="AGA72" s="16"/>
      <c r="AGB72" s="16"/>
      <c r="AGC72" s="16"/>
      <c r="AGD72" s="16"/>
      <c r="AGE72" s="16"/>
      <c r="AGF72" s="16"/>
      <c r="AGG72" s="16"/>
      <c r="AGH72" s="16"/>
      <c r="AGI72" s="16"/>
      <c r="AGJ72" s="16"/>
      <c r="AGK72" s="16"/>
      <c r="AGL72" s="16"/>
      <c r="AGM72" s="16"/>
      <c r="AGN72" s="16"/>
      <c r="AGO72" s="16"/>
      <c r="AGP72" s="16"/>
      <c r="AGQ72" s="16"/>
      <c r="AGR72" s="16"/>
      <c r="AGS72" s="16"/>
      <c r="AGT72" s="16"/>
      <c r="AGU72" s="16"/>
      <c r="AGV72" s="16"/>
      <c r="AGW72" s="16"/>
      <c r="AGX72" s="16"/>
      <c r="AGY72" s="16"/>
      <c r="AGZ72" s="16"/>
      <c r="AHA72" s="16"/>
      <c r="AHB72" s="16"/>
      <c r="AHC72" s="16"/>
      <c r="AHD72" s="16"/>
      <c r="AHE72" s="16"/>
      <c r="AHF72" s="16"/>
      <c r="AHG72" s="16"/>
      <c r="AHH72" s="16"/>
      <c r="AHI72" s="16"/>
      <c r="AHJ72" s="16"/>
      <c r="AHK72" s="16"/>
      <c r="AHL72" s="16"/>
      <c r="AHM72" s="16"/>
      <c r="AHN72" s="16"/>
      <c r="AHO72" s="16"/>
      <c r="AHP72" s="16"/>
      <c r="AHQ72" s="16"/>
      <c r="AHR72" s="16"/>
      <c r="AHS72" s="16"/>
      <c r="AHT72" s="16"/>
      <c r="AHU72" s="16"/>
      <c r="AHV72" s="16"/>
      <c r="AHW72" s="16"/>
      <c r="AHX72" s="16"/>
      <c r="AHY72" s="16"/>
      <c r="AHZ72" s="16"/>
      <c r="AIA72" s="16"/>
      <c r="AIB72" s="16"/>
      <c r="AIC72" s="16"/>
      <c r="AID72" s="16"/>
      <c r="AIE72" s="16"/>
      <c r="AIF72" s="16"/>
      <c r="AIG72" s="16"/>
      <c r="AIH72" s="16"/>
      <c r="AII72" s="16"/>
      <c r="AIJ72" s="16"/>
      <c r="AIK72" s="16"/>
      <c r="AIL72" s="16"/>
      <c r="AIM72" s="16"/>
      <c r="AIN72" s="16"/>
      <c r="AIO72" s="16"/>
      <c r="AIP72" s="16"/>
      <c r="AIQ72" s="16"/>
      <c r="AIR72" s="16"/>
      <c r="AIS72" s="16"/>
      <c r="AIT72" s="16"/>
      <c r="AIU72" s="16"/>
      <c r="AIV72" s="16"/>
      <c r="AIW72" s="16"/>
      <c r="AIX72" s="16"/>
      <c r="AIY72" s="16"/>
      <c r="AIZ72" s="16"/>
      <c r="AJA72" s="16"/>
      <c r="AJB72" s="16"/>
      <c r="AJC72" s="16"/>
      <c r="AJD72" s="16"/>
      <c r="AJE72" s="16"/>
      <c r="AJF72" s="16"/>
      <c r="AJG72" s="16"/>
      <c r="AJH72" s="16"/>
      <c r="AJI72" s="16"/>
      <c r="AJJ72" s="16"/>
      <c r="AJK72" s="16"/>
      <c r="AJL72" s="16"/>
      <c r="AJM72" s="16"/>
      <c r="AJN72" s="16"/>
      <c r="AJO72" s="16"/>
      <c r="AJP72" s="16"/>
      <c r="AJQ72" s="16"/>
      <c r="AJR72" s="16"/>
      <c r="AJS72" s="16"/>
      <c r="AJT72" s="16"/>
      <c r="AJU72" s="16"/>
      <c r="AJV72" s="16"/>
      <c r="AJW72" s="16"/>
      <c r="AJX72" s="16"/>
      <c r="AJY72" s="16"/>
      <c r="AJZ72" s="16"/>
      <c r="AKA72" s="16"/>
      <c r="AKB72" s="16"/>
      <c r="AKC72" s="16"/>
      <c r="AKD72" s="16"/>
      <c r="AKE72" s="16"/>
      <c r="AKF72" s="16"/>
      <c r="AKG72" s="16"/>
      <c r="AKH72" s="16"/>
      <c r="AKI72" s="16"/>
      <c r="AKJ72" s="16"/>
      <c r="AKK72" s="16"/>
      <c r="AKL72" s="16"/>
      <c r="AKM72" s="16"/>
      <c r="AKN72" s="16"/>
      <c r="AKO72" s="16"/>
      <c r="AKP72" s="16"/>
      <c r="AKQ72" s="16"/>
      <c r="AKR72" s="16"/>
      <c r="AKS72" s="16"/>
      <c r="AKT72" s="16"/>
      <c r="AKU72" s="16"/>
      <c r="AKV72" s="16"/>
      <c r="AKW72" s="16"/>
      <c r="AKX72" s="16"/>
      <c r="AKY72" s="16"/>
      <c r="AKZ72" s="16"/>
      <c r="ALA72" s="16"/>
      <c r="ALB72" s="16"/>
      <c r="ALC72" s="16"/>
      <c r="ALD72" s="16"/>
      <c r="ALE72" s="16"/>
      <c r="ALF72" s="16"/>
      <c r="ALG72" s="16"/>
      <c r="ALH72" s="16"/>
      <c r="ALI72" s="16"/>
      <c r="ALJ72" s="16"/>
      <c r="ALK72" s="16"/>
      <c r="ALL72" s="16"/>
      <c r="ALM72" s="16"/>
      <c r="ALN72" s="16"/>
      <c r="ALO72" s="16"/>
      <c r="ALP72" s="16"/>
      <c r="ALQ72" s="16"/>
      <c r="ALR72" s="16"/>
      <c r="ALS72" s="16"/>
      <c r="ALT72" s="16"/>
      <c r="ALU72" s="16"/>
      <c r="ALV72" s="16"/>
      <c r="ALW72" s="16"/>
      <c r="ALX72" s="16"/>
      <c r="ALY72" s="16"/>
      <c r="ALZ72" s="16"/>
      <c r="AMA72" s="16"/>
      <c r="AMB72" s="16"/>
      <c r="AMC72" s="16"/>
      <c r="AMD72" s="16"/>
      <c r="AME72" s="16"/>
      <c r="AMF72" s="16"/>
      <c r="AMG72" s="16"/>
      <c r="AMH72" s="16"/>
      <c r="AMI72" s="16"/>
      <c r="AMJ72" s="16"/>
      <c r="AMK72" s="16"/>
      <c r="AML72" s="16"/>
      <c r="AMM72" s="16"/>
      <c r="AMN72" s="16"/>
      <c r="AMO72" s="16"/>
      <c r="AMP72" s="16"/>
      <c r="AMQ72" s="16"/>
      <c r="AMR72" s="16"/>
      <c r="AMS72" s="16"/>
      <c r="AMT72" s="16"/>
      <c r="AMU72" s="16"/>
      <c r="AMV72" s="16"/>
      <c r="AMW72" s="16"/>
      <c r="AMX72" s="16"/>
      <c r="AMY72" s="16"/>
      <c r="AMZ72" s="16"/>
      <c r="ANA72" s="16"/>
      <c r="ANB72" s="16"/>
      <c r="ANC72" s="16"/>
      <c r="AND72" s="16"/>
      <c r="ANE72" s="16"/>
      <c r="ANF72" s="16"/>
      <c r="ANG72" s="16"/>
      <c r="ANH72" s="16"/>
      <c r="ANI72" s="16"/>
      <c r="ANJ72" s="16"/>
      <c r="ANK72" s="16"/>
      <c r="ANL72" s="16"/>
      <c r="ANM72" s="16"/>
      <c r="ANN72" s="16"/>
      <c r="ANO72" s="16"/>
      <c r="ANP72" s="16"/>
      <c r="ANQ72" s="16"/>
      <c r="ANR72" s="16"/>
      <c r="ANS72" s="16"/>
      <c r="ANT72" s="16"/>
      <c r="ANU72" s="16"/>
      <c r="ANV72" s="16"/>
      <c r="ANW72" s="16"/>
      <c r="ANX72" s="16"/>
      <c r="ANY72" s="16"/>
      <c r="ANZ72" s="16"/>
      <c r="AOA72" s="16"/>
      <c r="AOB72" s="16"/>
      <c r="AOC72" s="16"/>
      <c r="AOD72" s="16"/>
      <c r="AOE72" s="16"/>
      <c r="AOF72" s="16"/>
      <c r="AOG72" s="16"/>
      <c r="AOH72" s="16"/>
      <c r="AOI72" s="16"/>
      <c r="AOJ72" s="16"/>
      <c r="AOK72" s="16"/>
      <c r="AOL72" s="16"/>
      <c r="AOM72" s="16"/>
      <c r="AON72" s="16"/>
      <c r="AOO72" s="16"/>
      <c r="AOP72" s="16"/>
      <c r="AOQ72" s="16"/>
      <c r="AOR72" s="16"/>
      <c r="AOS72" s="16"/>
      <c r="AOT72" s="16"/>
      <c r="AOU72" s="16"/>
      <c r="AOV72" s="16"/>
      <c r="AOW72" s="16"/>
      <c r="AOX72" s="16"/>
      <c r="AOY72" s="16"/>
      <c r="AOZ72" s="16"/>
      <c r="APA72" s="16"/>
      <c r="APB72" s="16"/>
      <c r="APC72" s="16"/>
      <c r="APD72" s="16"/>
      <c r="APE72" s="16"/>
      <c r="APF72" s="16"/>
      <c r="APG72" s="16"/>
      <c r="APH72" s="16"/>
      <c r="API72" s="16"/>
      <c r="APJ72" s="16"/>
      <c r="APK72" s="16"/>
      <c r="APL72" s="16"/>
      <c r="APM72" s="16"/>
      <c r="APN72" s="16"/>
      <c r="APO72" s="16"/>
      <c r="APP72" s="16"/>
      <c r="APQ72" s="16"/>
      <c r="APR72" s="16"/>
      <c r="APS72" s="16"/>
      <c r="APT72" s="16"/>
      <c r="APU72" s="16"/>
      <c r="APV72" s="16"/>
      <c r="APW72" s="16"/>
      <c r="APX72" s="16"/>
      <c r="APY72" s="16"/>
      <c r="APZ72" s="16"/>
      <c r="AQA72" s="16"/>
      <c r="AQB72" s="16"/>
      <c r="AQC72" s="16"/>
      <c r="AQD72" s="16"/>
      <c r="AQE72" s="16"/>
      <c r="AQF72" s="16"/>
      <c r="AQG72" s="16"/>
      <c r="AQH72" s="16"/>
      <c r="AQI72" s="16"/>
      <c r="AQJ72" s="16"/>
      <c r="AQK72" s="16"/>
      <c r="AQL72" s="16"/>
      <c r="AQM72" s="16"/>
      <c r="AQN72" s="16"/>
      <c r="AQO72" s="16"/>
      <c r="AQP72" s="16"/>
      <c r="AQQ72" s="16"/>
      <c r="AQR72" s="16"/>
      <c r="AQS72" s="16"/>
      <c r="AQT72" s="16"/>
      <c r="AQU72" s="16"/>
      <c r="AQV72" s="16"/>
      <c r="AQW72" s="16"/>
      <c r="AQX72" s="16"/>
      <c r="AQY72" s="16"/>
      <c r="AQZ72" s="16"/>
      <c r="ARA72" s="16"/>
      <c r="ARB72" s="16"/>
      <c r="ARC72" s="16"/>
      <c r="ARD72" s="16"/>
      <c r="ARE72" s="16"/>
      <c r="ARF72" s="16"/>
      <c r="ARG72" s="16"/>
      <c r="ARH72" s="16"/>
      <c r="ARI72" s="16"/>
      <c r="ARJ72" s="16"/>
      <c r="ARK72" s="16"/>
      <c r="ARL72" s="16"/>
      <c r="ARM72" s="16"/>
      <c r="ARN72" s="16"/>
      <c r="ARO72" s="16"/>
      <c r="ARP72" s="16"/>
      <c r="ARQ72" s="16"/>
      <c r="ARR72" s="16"/>
      <c r="ARS72" s="16"/>
      <c r="ART72" s="16"/>
      <c r="ARU72" s="16"/>
      <c r="ARV72" s="16"/>
      <c r="ARW72" s="16"/>
      <c r="ARX72" s="16"/>
      <c r="ARY72" s="16"/>
      <c r="ARZ72" s="16"/>
      <c r="ASA72" s="16"/>
      <c r="ASB72" s="16"/>
      <c r="ASC72" s="16"/>
      <c r="ASD72" s="16"/>
      <c r="ASE72" s="16"/>
      <c r="ASF72" s="16"/>
      <c r="ASG72" s="16"/>
      <c r="ASH72" s="16"/>
      <c r="ASI72" s="16"/>
      <c r="ASJ72" s="16"/>
      <c r="ASK72" s="16"/>
      <c r="ASL72" s="16"/>
      <c r="ASM72" s="16"/>
      <c r="ASN72" s="16"/>
      <c r="ASO72" s="16"/>
      <c r="ASP72" s="16"/>
      <c r="ASQ72" s="16"/>
      <c r="ASR72" s="16"/>
      <c r="ASS72" s="16"/>
      <c r="AST72" s="16"/>
      <c r="ASU72" s="16"/>
      <c r="ASV72" s="16"/>
      <c r="ASW72" s="16"/>
      <c r="ASX72" s="16"/>
      <c r="ASY72" s="16"/>
      <c r="ASZ72" s="16"/>
      <c r="ATA72" s="16"/>
      <c r="ATB72" s="16"/>
      <c r="ATC72" s="16"/>
      <c r="ATD72" s="16"/>
      <c r="ATE72" s="16"/>
      <c r="ATF72" s="16"/>
      <c r="ATG72" s="16"/>
      <c r="ATH72" s="16"/>
      <c r="ATI72" s="16"/>
      <c r="ATJ72" s="16"/>
      <c r="ATK72" s="16"/>
      <c r="ATL72" s="16"/>
      <c r="ATM72" s="16"/>
      <c r="ATN72" s="16"/>
      <c r="ATO72" s="16"/>
      <c r="ATP72" s="16"/>
      <c r="ATQ72" s="16"/>
      <c r="ATR72" s="16"/>
      <c r="ATS72" s="16"/>
      <c r="ATT72" s="16"/>
      <c r="ATU72" s="16"/>
      <c r="ATV72" s="16"/>
      <c r="ATW72" s="16"/>
      <c r="ATX72" s="16"/>
      <c r="ATY72" s="16"/>
      <c r="ATZ72" s="16"/>
      <c r="AUA72" s="16"/>
      <c r="AUB72" s="16"/>
      <c r="AUC72" s="16"/>
      <c r="AUD72" s="16"/>
      <c r="AUE72" s="16"/>
      <c r="AUF72" s="16"/>
      <c r="AUG72" s="16"/>
      <c r="AUH72" s="16"/>
      <c r="AUI72" s="16"/>
      <c r="AUJ72" s="16"/>
      <c r="AUK72" s="16"/>
      <c r="AUL72" s="16"/>
      <c r="AUM72" s="16"/>
      <c r="AUN72" s="16"/>
      <c r="AUO72" s="16"/>
      <c r="AUP72" s="16"/>
      <c r="AUQ72" s="16"/>
      <c r="AUR72" s="16"/>
      <c r="AUS72" s="16"/>
      <c r="AUT72" s="16"/>
      <c r="AUU72" s="16"/>
      <c r="AUV72" s="16"/>
      <c r="AUW72" s="16"/>
      <c r="AUX72" s="16"/>
      <c r="AUY72" s="16"/>
      <c r="AUZ72" s="16"/>
      <c r="AVA72" s="16"/>
      <c r="AVB72" s="16"/>
      <c r="AVC72" s="16"/>
      <c r="AVD72" s="16"/>
      <c r="AVE72" s="16"/>
      <c r="AVF72" s="16"/>
      <c r="AVG72" s="16"/>
      <c r="AVH72" s="16"/>
      <c r="AVI72" s="16"/>
      <c r="AVJ72" s="16"/>
      <c r="AVK72" s="16"/>
      <c r="AVL72" s="16"/>
      <c r="AVM72" s="16"/>
      <c r="AVN72" s="16"/>
      <c r="AVO72" s="16"/>
      <c r="AVP72" s="16"/>
      <c r="AVQ72" s="16"/>
      <c r="AVR72" s="16"/>
      <c r="AVS72" s="16"/>
      <c r="AVT72" s="16"/>
      <c r="AVU72" s="16"/>
      <c r="AVV72" s="16"/>
      <c r="AVW72" s="16"/>
      <c r="AVX72" s="16"/>
      <c r="AVY72" s="16"/>
      <c r="AVZ72" s="16"/>
      <c r="AWA72" s="16"/>
      <c r="AWB72" s="16"/>
      <c r="AWC72" s="16"/>
      <c r="AWD72" s="16"/>
      <c r="AWE72" s="16"/>
      <c r="AWF72" s="16"/>
      <c r="AWG72" s="16"/>
      <c r="AWH72" s="16"/>
      <c r="AWI72" s="16"/>
      <c r="AWJ72" s="16"/>
      <c r="AWK72" s="16"/>
      <c r="AWL72" s="16"/>
      <c r="AWM72" s="16"/>
      <c r="AWN72" s="16"/>
      <c r="AWO72" s="16"/>
      <c r="AWP72" s="16"/>
      <c r="AWQ72" s="16"/>
      <c r="AWR72" s="16"/>
      <c r="AWS72" s="16"/>
      <c r="AWT72" s="16"/>
      <c r="AWU72" s="16"/>
      <c r="AWV72" s="16"/>
      <c r="AWW72" s="16"/>
      <c r="AWX72" s="16"/>
      <c r="AWY72" s="16"/>
      <c r="AWZ72" s="16"/>
      <c r="AXA72" s="16"/>
      <c r="AXB72" s="16"/>
      <c r="AXC72" s="16"/>
      <c r="AXD72" s="16"/>
      <c r="AXE72" s="16"/>
      <c r="AXF72" s="16"/>
      <c r="AXG72" s="16"/>
      <c r="AXH72" s="16"/>
      <c r="AXI72" s="16"/>
      <c r="AXJ72" s="16"/>
      <c r="AXK72" s="16"/>
      <c r="AXL72" s="16"/>
      <c r="AXM72" s="16"/>
      <c r="AXN72" s="16"/>
      <c r="AXO72" s="16"/>
      <c r="AXP72" s="16"/>
      <c r="AXQ72" s="16"/>
      <c r="AXR72" s="16"/>
      <c r="AXS72" s="16"/>
      <c r="AXT72" s="16"/>
      <c r="AXU72" s="16"/>
      <c r="AXV72" s="16"/>
      <c r="AXW72" s="16"/>
      <c r="AXX72" s="16"/>
      <c r="AXY72" s="16"/>
      <c r="AXZ72" s="16"/>
      <c r="AYA72" s="16"/>
      <c r="AYB72" s="16"/>
      <c r="AYC72" s="16"/>
      <c r="AYD72" s="16"/>
      <c r="AYE72" s="16"/>
      <c r="AYF72" s="16"/>
      <c r="AYG72" s="16"/>
      <c r="AYH72" s="16"/>
      <c r="AYI72" s="16"/>
      <c r="AYJ72" s="16"/>
      <c r="AYK72" s="16"/>
      <c r="AYL72" s="16"/>
      <c r="AYM72" s="16"/>
      <c r="AYN72" s="16"/>
      <c r="AYO72" s="16"/>
      <c r="AYP72" s="16"/>
      <c r="AYQ72" s="16"/>
      <c r="AYR72" s="16"/>
      <c r="AYS72" s="16"/>
      <c r="AYT72" s="16"/>
      <c r="AYU72" s="16"/>
      <c r="AYV72" s="16"/>
      <c r="AYW72" s="16"/>
      <c r="AYX72" s="16"/>
      <c r="AYY72" s="16"/>
      <c r="AYZ72" s="16"/>
      <c r="AZA72" s="16"/>
      <c r="AZB72" s="16"/>
      <c r="AZC72" s="16"/>
      <c r="AZD72" s="16"/>
      <c r="AZE72" s="16"/>
      <c r="AZF72" s="16"/>
      <c r="AZG72" s="16"/>
      <c r="AZH72" s="16"/>
      <c r="AZI72" s="16"/>
      <c r="AZJ72" s="16"/>
      <c r="AZK72" s="16"/>
      <c r="AZL72" s="16"/>
      <c r="AZM72" s="16"/>
      <c r="AZN72" s="16"/>
      <c r="AZO72" s="16"/>
      <c r="AZP72" s="16"/>
      <c r="AZQ72" s="16"/>
      <c r="AZR72" s="16"/>
      <c r="AZS72" s="16"/>
      <c r="AZT72" s="16"/>
      <c r="AZU72" s="16"/>
      <c r="AZV72" s="16"/>
      <c r="AZW72" s="16"/>
      <c r="AZX72" s="16"/>
      <c r="AZY72" s="16"/>
      <c r="AZZ72" s="16"/>
      <c r="BAA72" s="16"/>
      <c r="BAB72" s="16"/>
      <c r="BAC72" s="16"/>
      <c r="BAD72" s="16"/>
      <c r="BAE72" s="16"/>
      <c r="BAF72" s="16"/>
      <c r="BAG72" s="16"/>
      <c r="BAH72" s="16"/>
      <c r="BAI72" s="16"/>
      <c r="BAJ72" s="16"/>
      <c r="BAK72" s="16"/>
      <c r="BAL72" s="16"/>
      <c r="BAM72" s="16"/>
      <c r="BAN72" s="16"/>
      <c r="BAO72" s="16"/>
      <c r="BAP72" s="16"/>
      <c r="BAQ72" s="16"/>
      <c r="BAR72" s="16"/>
      <c r="BAS72" s="16"/>
      <c r="BAT72" s="16"/>
      <c r="BAU72" s="16"/>
      <c r="BAV72" s="16"/>
      <c r="BAW72" s="16"/>
      <c r="BAX72" s="16"/>
      <c r="BAY72" s="16"/>
      <c r="BAZ72" s="16"/>
      <c r="BBA72" s="16"/>
      <c r="BBB72" s="16"/>
      <c r="BBC72" s="16"/>
      <c r="BBD72" s="16"/>
      <c r="BBE72" s="16"/>
      <c r="BBF72" s="16"/>
      <c r="BBG72" s="16"/>
      <c r="BBH72" s="16"/>
      <c r="BBI72" s="16"/>
      <c r="BBJ72" s="16"/>
      <c r="BBK72" s="16"/>
      <c r="BBL72" s="16"/>
      <c r="BBM72" s="16"/>
      <c r="BBN72" s="16"/>
      <c r="BBO72" s="16"/>
      <c r="BBP72" s="16"/>
      <c r="BBQ72" s="16"/>
      <c r="BBR72" s="16"/>
      <c r="BBS72" s="16"/>
      <c r="BBT72" s="16"/>
      <c r="BBU72" s="16"/>
      <c r="BBV72" s="16"/>
      <c r="BBW72" s="16"/>
      <c r="BBX72" s="16"/>
      <c r="BBY72" s="16"/>
      <c r="BBZ72" s="16"/>
      <c r="BCA72" s="16"/>
      <c r="BCB72" s="16"/>
      <c r="BCC72" s="16"/>
      <c r="BCD72" s="16"/>
      <c r="BCE72" s="16"/>
      <c r="BCF72" s="16"/>
      <c r="BCG72" s="16"/>
      <c r="BCH72" s="16"/>
      <c r="BCI72" s="16"/>
      <c r="BCJ72" s="16"/>
      <c r="BCK72" s="16"/>
      <c r="BCL72" s="16"/>
      <c r="BCM72" s="16"/>
      <c r="BCN72" s="16"/>
      <c r="BCO72" s="16"/>
      <c r="BCP72" s="16"/>
      <c r="BCQ72" s="16"/>
      <c r="BCR72" s="16"/>
      <c r="BCS72" s="16"/>
      <c r="BCT72" s="16"/>
      <c r="BCU72" s="16"/>
      <c r="BCV72" s="16"/>
      <c r="BCW72" s="16"/>
      <c r="BCX72" s="16"/>
      <c r="BCY72" s="16"/>
      <c r="BCZ72" s="16"/>
      <c r="BDA72" s="16"/>
      <c r="BDB72" s="16"/>
      <c r="BDC72" s="16"/>
      <c r="BDD72" s="16"/>
      <c r="BDE72" s="16"/>
      <c r="BDF72" s="16"/>
      <c r="BDG72" s="16"/>
      <c r="BDH72" s="16"/>
      <c r="BDI72" s="16"/>
      <c r="BDJ72" s="16"/>
      <c r="BDK72" s="16"/>
      <c r="BDL72" s="16"/>
      <c r="BDM72" s="16"/>
      <c r="BDN72" s="16"/>
      <c r="BDO72" s="16"/>
      <c r="BDP72" s="16"/>
      <c r="BDQ72" s="16"/>
      <c r="BDR72" s="16"/>
      <c r="BDS72" s="16"/>
      <c r="BDT72" s="16"/>
      <c r="BDU72" s="16"/>
      <c r="BDV72" s="16"/>
      <c r="BDW72" s="16"/>
      <c r="BDX72" s="16"/>
      <c r="BDY72" s="16"/>
      <c r="BDZ72" s="16"/>
      <c r="BEA72" s="16"/>
      <c r="BEB72" s="16"/>
      <c r="BEC72" s="16"/>
      <c r="BED72" s="16"/>
      <c r="BEE72" s="16"/>
      <c r="BEF72" s="16"/>
      <c r="BEG72" s="16"/>
      <c r="BEH72" s="16"/>
      <c r="BEI72" s="16"/>
      <c r="BEJ72" s="16"/>
      <c r="BEK72" s="16"/>
      <c r="BEL72" s="16"/>
      <c r="BEM72" s="16"/>
      <c r="BEN72" s="16"/>
      <c r="BEO72" s="16"/>
      <c r="BEP72" s="16"/>
      <c r="BEQ72" s="16"/>
      <c r="BER72" s="16"/>
      <c r="BES72" s="16"/>
      <c r="BET72" s="16"/>
      <c r="BEU72" s="16"/>
      <c r="BEV72" s="16"/>
      <c r="BEW72" s="16"/>
      <c r="BEX72" s="16"/>
      <c r="BEY72" s="16"/>
      <c r="BEZ72" s="16"/>
      <c r="BFA72" s="16"/>
      <c r="BFB72" s="16"/>
      <c r="BFC72" s="16"/>
      <c r="BFD72" s="16"/>
      <c r="BFE72" s="16"/>
      <c r="BFF72" s="16"/>
      <c r="BFG72" s="16"/>
      <c r="BFH72" s="16"/>
      <c r="BFI72" s="16"/>
      <c r="BFJ72" s="16"/>
      <c r="BFK72" s="16"/>
      <c r="BFL72" s="16"/>
      <c r="BFM72" s="16"/>
      <c r="BFN72" s="16"/>
      <c r="BFO72" s="16"/>
      <c r="BFP72" s="16"/>
      <c r="BFQ72" s="16"/>
      <c r="BFR72" s="16"/>
      <c r="BFS72" s="16"/>
      <c r="BFT72" s="16"/>
      <c r="BFU72" s="16"/>
      <c r="BFV72" s="16"/>
      <c r="BFW72" s="16"/>
      <c r="BFX72" s="16"/>
      <c r="BFY72" s="16"/>
      <c r="BFZ72" s="16"/>
      <c r="BGA72" s="16"/>
      <c r="BGB72" s="16"/>
      <c r="BGC72" s="16"/>
      <c r="BGD72" s="16"/>
      <c r="BGE72" s="16"/>
      <c r="BGF72" s="16"/>
      <c r="BGG72" s="16"/>
      <c r="BGH72" s="16"/>
      <c r="BGI72" s="16"/>
      <c r="BGJ72" s="16"/>
      <c r="BGK72" s="16"/>
      <c r="BGL72" s="16"/>
      <c r="BGM72" s="16"/>
      <c r="BGN72" s="16"/>
      <c r="BGO72" s="16"/>
      <c r="BGP72" s="16"/>
      <c r="BGQ72" s="16"/>
      <c r="BGR72" s="16"/>
      <c r="BGS72" s="16"/>
      <c r="BGT72" s="16"/>
      <c r="BGU72" s="16"/>
      <c r="BGV72" s="16"/>
      <c r="BGW72" s="16"/>
      <c r="BGX72" s="16"/>
      <c r="BGY72" s="16"/>
      <c r="BGZ72" s="16"/>
      <c r="BHA72" s="16"/>
      <c r="BHB72" s="16"/>
      <c r="BHC72" s="16"/>
      <c r="BHD72" s="16"/>
      <c r="BHE72" s="16"/>
      <c r="BHF72" s="16"/>
      <c r="BHG72" s="16"/>
      <c r="BHH72" s="16"/>
      <c r="BHI72" s="16"/>
      <c r="BHJ72" s="16"/>
      <c r="BHK72" s="16"/>
      <c r="BHL72" s="16"/>
      <c r="BHM72" s="16"/>
      <c r="BHN72" s="16"/>
      <c r="BHO72" s="16"/>
      <c r="BHP72" s="16"/>
      <c r="BHQ72" s="16"/>
      <c r="BHR72" s="16"/>
      <c r="BHS72" s="16"/>
      <c r="BHT72" s="16"/>
      <c r="BHU72" s="16"/>
      <c r="BHV72" s="16"/>
      <c r="BHW72" s="16"/>
      <c r="BHX72" s="16"/>
      <c r="BHY72" s="16"/>
      <c r="BHZ72" s="16"/>
      <c r="BIA72" s="16"/>
      <c r="BIB72" s="16"/>
      <c r="BIC72" s="16"/>
      <c r="BID72" s="16"/>
      <c r="BIE72" s="16"/>
      <c r="BIF72" s="16"/>
      <c r="BIG72" s="16"/>
      <c r="BIH72" s="16"/>
      <c r="BII72" s="16"/>
      <c r="BIJ72" s="16"/>
      <c r="BIK72" s="16"/>
      <c r="BIL72" s="16"/>
      <c r="BIM72" s="16"/>
      <c r="BIN72" s="16"/>
      <c r="BIO72" s="16"/>
      <c r="BIP72" s="16"/>
      <c r="BIQ72" s="16"/>
      <c r="BIR72" s="16"/>
      <c r="BIS72" s="16"/>
      <c r="BIT72" s="16"/>
      <c r="BIU72" s="16"/>
      <c r="BIV72" s="16"/>
      <c r="BIW72" s="16"/>
      <c r="BIX72" s="16"/>
      <c r="BIY72" s="16"/>
      <c r="BIZ72" s="16"/>
      <c r="BJA72" s="16"/>
      <c r="BJB72" s="16"/>
      <c r="BJC72" s="16"/>
      <c r="BJD72" s="16"/>
      <c r="BJE72" s="16"/>
      <c r="BJF72" s="16"/>
      <c r="BJG72" s="16"/>
      <c r="BJH72" s="16"/>
      <c r="BJI72" s="16"/>
      <c r="BJJ72" s="16"/>
      <c r="BJK72" s="16"/>
      <c r="BJL72" s="16"/>
      <c r="BJM72" s="16"/>
      <c r="BJN72" s="16"/>
      <c r="BJO72" s="16"/>
      <c r="BJP72" s="16"/>
      <c r="BJQ72" s="16"/>
      <c r="BJR72" s="16"/>
      <c r="BJS72" s="16"/>
      <c r="BJT72" s="16"/>
      <c r="BJU72" s="16"/>
      <c r="BJV72" s="16"/>
      <c r="BJW72" s="16"/>
      <c r="BJX72" s="16"/>
      <c r="BJY72" s="16"/>
      <c r="BJZ72" s="16"/>
      <c r="BKA72" s="16"/>
      <c r="BKB72" s="16"/>
      <c r="BKC72" s="16"/>
      <c r="BKD72" s="16"/>
      <c r="BKE72" s="16"/>
      <c r="BKF72" s="16"/>
      <c r="BKG72" s="16"/>
      <c r="BKH72" s="16"/>
      <c r="BKI72" s="16"/>
      <c r="BKJ72" s="16"/>
      <c r="BKK72" s="16"/>
      <c r="BKL72" s="16"/>
      <c r="BKM72" s="16"/>
      <c r="BKN72" s="16"/>
      <c r="BKO72" s="16"/>
      <c r="BKP72" s="16"/>
      <c r="BKQ72" s="16"/>
      <c r="BKR72" s="16"/>
      <c r="BKS72" s="16"/>
      <c r="BKT72" s="16"/>
      <c r="BKU72" s="16"/>
      <c r="BKV72" s="16"/>
      <c r="BKW72" s="16"/>
      <c r="BKX72" s="16"/>
      <c r="BKY72" s="16"/>
      <c r="BKZ72" s="16"/>
      <c r="BLA72" s="16"/>
      <c r="BLB72" s="16"/>
      <c r="BLC72" s="16"/>
      <c r="BLD72" s="16"/>
      <c r="BLE72" s="16"/>
      <c r="BLF72" s="16"/>
      <c r="BLG72" s="16"/>
      <c r="BLH72" s="16"/>
      <c r="BLI72" s="16"/>
      <c r="BLJ72" s="16"/>
      <c r="BLK72" s="16"/>
      <c r="BLL72" s="16"/>
      <c r="BLM72" s="16"/>
      <c r="BLN72" s="16"/>
      <c r="BLO72" s="16"/>
      <c r="BLP72" s="16"/>
      <c r="BLQ72" s="16"/>
      <c r="BLR72" s="16"/>
      <c r="BLS72" s="16"/>
      <c r="BLT72" s="16"/>
      <c r="BLU72" s="16"/>
      <c r="BLV72" s="16"/>
      <c r="BLW72" s="16"/>
      <c r="BLX72" s="16"/>
      <c r="BLY72" s="16"/>
      <c r="BLZ72" s="16"/>
      <c r="BMA72" s="16"/>
      <c r="BMB72" s="16"/>
      <c r="BMC72" s="16"/>
      <c r="BMD72" s="16"/>
      <c r="BME72" s="16"/>
      <c r="BMF72" s="16"/>
      <c r="BMG72" s="16"/>
      <c r="BMH72" s="16"/>
      <c r="BMI72" s="16"/>
      <c r="BMJ72" s="16"/>
      <c r="BMK72" s="16"/>
      <c r="BML72" s="16"/>
      <c r="BMM72" s="16"/>
      <c r="BMN72" s="16"/>
      <c r="BMO72" s="16"/>
      <c r="BMP72" s="16"/>
      <c r="BMQ72" s="16"/>
      <c r="BMR72" s="16"/>
      <c r="BMS72" s="16"/>
      <c r="BMT72" s="16"/>
      <c r="BMU72" s="16"/>
      <c r="BMV72" s="16"/>
      <c r="BMW72" s="16"/>
      <c r="BMX72" s="16"/>
      <c r="BMY72" s="16"/>
      <c r="BMZ72" s="16"/>
      <c r="BNA72" s="16"/>
      <c r="BNB72" s="16"/>
      <c r="BNC72" s="16"/>
      <c r="BND72" s="16"/>
      <c r="BNE72" s="16"/>
      <c r="BNF72" s="16"/>
      <c r="BNG72" s="16"/>
      <c r="BNH72" s="16"/>
      <c r="BNI72" s="16"/>
      <c r="BNJ72" s="16"/>
      <c r="BNK72" s="16"/>
      <c r="BNL72" s="16"/>
      <c r="BNM72" s="16"/>
      <c r="BNN72" s="16"/>
      <c r="BNO72" s="16"/>
      <c r="BNP72" s="16"/>
      <c r="BNQ72" s="16"/>
      <c r="BNR72" s="16"/>
      <c r="BNS72" s="16"/>
      <c r="BNT72" s="16"/>
      <c r="BNU72" s="16"/>
      <c r="BNV72" s="16"/>
      <c r="BNW72" s="16"/>
      <c r="BNX72" s="16"/>
      <c r="BNY72" s="16"/>
      <c r="BNZ72" s="16"/>
      <c r="BOA72" s="16"/>
      <c r="BOB72" s="16"/>
      <c r="BOC72" s="16"/>
      <c r="BOD72" s="16"/>
      <c r="BOE72" s="16"/>
      <c r="BOF72" s="16"/>
      <c r="BOG72" s="16"/>
      <c r="BOH72" s="16"/>
      <c r="BOI72" s="16"/>
      <c r="BOJ72" s="16"/>
      <c r="BOK72" s="16"/>
      <c r="BOL72" s="16"/>
      <c r="BOM72" s="16"/>
      <c r="BON72" s="16"/>
      <c r="BOO72" s="16"/>
      <c r="BOP72" s="16"/>
      <c r="BOQ72" s="16"/>
      <c r="BOR72" s="16"/>
      <c r="BOS72" s="16"/>
      <c r="BOT72" s="16"/>
      <c r="BOU72" s="16"/>
      <c r="BOV72" s="16"/>
      <c r="BOW72" s="16"/>
      <c r="BOX72" s="16"/>
      <c r="BOY72" s="16"/>
      <c r="BOZ72" s="16"/>
      <c r="BPA72" s="16"/>
      <c r="BPB72" s="16"/>
      <c r="BPC72" s="16"/>
      <c r="BPD72" s="16"/>
      <c r="BPE72" s="16"/>
      <c r="BPF72" s="16"/>
      <c r="BPG72" s="16"/>
      <c r="BPH72" s="16"/>
      <c r="BPI72" s="16"/>
      <c r="BPJ72" s="16"/>
      <c r="BPK72" s="16"/>
      <c r="BPL72" s="16"/>
      <c r="BPM72" s="16"/>
      <c r="BPN72" s="16"/>
      <c r="BPO72" s="16"/>
      <c r="BPP72" s="16"/>
      <c r="BPQ72" s="16"/>
      <c r="BPR72" s="16"/>
      <c r="BPS72" s="16"/>
      <c r="BPT72" s="16"/>
      <c r="BPU72" s="16"/>
      <c r="BPV72" s="16"/>
      <c r="BPW72" s="16"/>
      <c r="BPX72" s="16"/>
      <c r="BPY72" s="16"/>
      <c r="BPZ72" s="16"/>
      <c r="BQA72" s="16"/>
      <c r="BQB72" s="16"/>
      <c r="BQC72" s="16"/>
      <c r="BQD72" s="16"/>
      <c r="BQE72" s="16"/>
      <c r="BQF72" s="16"/>
      <c r="BQG72" s="16"/>
      <c r="BQH72" s="16"/>
      <c r="BQI72" s="16"/>
      <c r="BQJ72" s="16"/>
      <c r="BQK72" s="16"/>
      <c r="BQL72" s="16"/>
      <c r="BQM72" s="16"/>
      <c r="BQN72" s="16"/>
      <c r="BQO72" s="16"/>
      <c r="BQP72" s="16"/>
      <c r="BQQ72" s="16"/>
      <c r="BQR72" s="16"/>
      <c r="BQS72" s="16"/>
      <c r="BQT72" s="16"/>
      <c r="BQU72" s="16"/>
      <c r="BQV72" s="16"/>
      <c r="BQW72" s="16"/>
      <c r="BQX72" s="16"/>
      <c r="BQY72" s="16"/>
      <c r="BQZ72" s="16"/>
      <c r="BRA72" s="16"/>
      <c r="BRB72" s="16"/>
      <c r="BRC72" s="16"/>
      <c r="BRD72" s="16"/>
      <c r="BRE72" s="16"/>
      <c r="BRF72" s="16"/>
      <c r="BRG72" s="16"/>
      <c r="BRH72" s="16"/>
      <c r="BRI72" s="16"/>
      <c r="BRJ72" s="16"/>
      <c r="BRK72" s="16"/>
      <c r="BRL72" s="16"/>
      <c r="BRM72" s="16"/>
      <c r="BRN72" s="16"/>
      <c r="BRO72" s="16"/>
      <c r="BRP72" s="16"/>
      <c r="BRQ72" s="16"/>
      <c r="BRR72" s="16"/>
      <c r="BRS72" s="16"/>
      <c r="BRT72" s="16"/>
      <c r="BRU72" s="16"/>
      <c r="BRV72" s="16"/>
      <c r="BRW72" s="16"/>
      <c r="BRX72" s="16"/>
      <c r="BRY72" s="16"/>
      <c r="BRZ72" s="16"/>
      <c r="BSA72" s="16"/>
      <c r="BSB72" s="16"/>
      <c r="BSC72" s="16"/>
      <c r="BSD72" s="16"/>
      <c r="BSE72" s="16"/>
      <c r="BSF72" s="16"/>
      <c r="BSG72" s="16"/>
      <c r="BSH72" s="16"/>
      <c r="BSI72" s="16"/>
      <c r="BSJ72" s="16"/>
      <c r="BSK72" s="16"/>
      <c r="BSL72" s="16"/>
      <c r="BSM72" s="16"/>
      <c r="BSN72" s="16"/>
      <c r="BSO72" s="16"/>
      <c r="BSP72" s="16"/>
      <c r="BSQ72" s="16"/>
      <c r="BSR72" s="16"/>
      <c r="BSS72" s="16"/>
      <c r="BST72" s="16"/>
      <c r="BSU72" s="16"/>
      <c r="BSV72" s="16"/>
      <c r="BSW72" s="16"/>
      <c r="BSX72" s="16"/>
      <c r="BSY72" s="16"/>
      <c r="BSZ72" s="16"/>
      <c r="BTA72" s="16"/>
      <c r="BTB72" s="16"/>
      <c r="BTC72" s="16"/>
      <c r="BTD72" s="16"/>
      <c r="BTE72" s="16"/>
      <c r="BTF72" s="16"/>
      <c r="BTG72" s="16"/>
      <c r="BTH72" s="16"/>
    </row>
    <row r="73" spans="1:1880" s="305" customFormat="1" ht="30.75" customHeight="1" x14ac:dyDescent="0.3">
      <c r="A73" s="67"/>
      <c r="B73" s="350" t="s">
        <v>3</v>
      </c>
      <c r="C73" s="351"/>
      <c r="D73" s="352"/>
      <c r="E73" s="352"/>
      <c r="F73" s="356"/>
      <c r="G73" s="339"/>
      <c r="H73" s="15"/>
      <c r="I73" s="520"/>
      <c r="J73" s="130"/>
      <c r="K73" s="394"/>
      <c r="L73"/>
      <c r="M73" s="16"/>
      <c r="N73" s="136"/>
      <c r="O73" s="16"/>
      <c r="P73" s="16"/>
      <c r="Q73" s="16"/>
      <c r="R73" s="16"/>
      <c r="S73" s="16"/>
      <c r="T73" s="16"/>
      <c r="U73" s="16"/>
      <c r="V73" s="16"/>
      <c r="W73" s="16"/>
      <c r="X73" s="16"/>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s="16"/>
      <c r="DT73" s="16"/>
      <c r="DU73" s="16"/>
      <c r="DV73" s="16"/>
      <c r="DW73" s="16"/>
      <c r="DX73" s="16"/>
      <c r="DY73" s="16"/>
      <c r="DZ73" s="16"/>
      <c r="EA73" s="16"/>
      <c r="EB73" s="16"/>
      <c r="EC73" s="16"/>
      <c r="ED73" s="16"/>
      <c r="EE73" s="16"/>
      <c r="EF73" s="16"/>
      <c r="EG73" s="16"/>
      <c r="EH73" s="16"/>
      <c r="EI73" s="16"/>
      <c r="EJ73" s="16"/>
      <c r="EK73" s="16"/>
      <c r="EL73" s="16"/>
      <c r="EM73" s="16"/>
      <c r="EN73" s="16"/>
      <c r="EO73" s="16"/>
      <c r="EP73" s="16"/>
      <c r="EQ73" s="16"/>
      <c r="ER73" s="16"/>
      <c r="ES73" s="16"/>
      <c r="ET73" s="16"/>
      <c r="EU73" s="16"/>
      <c r="EV73" s="16"/>
      <c r="EW73" s="16"/>
      <c r="EX73" s="16"/>
      <c r="EY73" s="16"/>
      <c r="EZ73" s="16"/>
      <c r="FA73" s="16"/>
      <c r="FB73" s="16"/>
      <c r="FC73" s="16"/>
      <c r="FD73" s="16"/>
      <c r="FE73" s="16"/>
      <c r="FF73" s="16"/>
      <c r="FG73" s="16"/>
      <c r="FH73" s="16"/>
      <c r="FI73" s="16"/>
      <c r="FJ73" s="16"/>
      <c r="FK73" s="16"/>
      <c r="FL73" s="16"/>
      <c r="FM73" s="16"/>
      <c r="FN73" s="16"/>
      <c r="FO73" s="16"/>
      <c r="FP73" s="16"/>
      <c r="FQ73" s="16"/>
      <c r="FR73" s="16"/>
      <c r="FS73" s="16"/>
      <c r="FT73" s="16"/>
      <c r="FU73" s="16"/>
      <c r="FV73" s="16"/>
      <c r="FW73" s="16"/>
      <c r="FX73" s="16"/>
      <c r="FY73" s="16"/>
      <c r="FZ73" s="16"/>
      <c r="GA73" s="16"/>
      <c r="GB73" s="16"/>
      <c r="GC73" s="16"/>
      <c r="GD73" s="16"/>
      <c r="GE73" s="16"/>
      <c r="GF73" s="16"/>
      <c r="GG73" s="16"/>
      <c r="GH73" s="16"/>
      <c r="GI73" s="16"/>
      <c r="GJ73" s="16"/>
      <c r="GK73" s="16"/>
      <c r="GL73" s="16"/>
      <c r="GM73" s="16"/>
      <c r="GN73" s="16"/>
      <c r="GO73" s="16"/>
      <c r="GP73" s="16"/>
      <c r="GQ73" s="16"/>
      <c r="GR73" s="16"/>
      <c r="GS73" s="16"/>
      <c r="GT73" s="16"/>
      <c r="GU73" s="16"/>
      <c r="GV73" s="16"/>
      <c r="GW73" s="16"/>
      <c r="GX73" s="16"/>
      <c r="GY73" s="16"/>
      <c r="GZ73" s="16"/>
      <c r="HA73" s="16"/>
      <c r="HB73" s="16"/>
      <c r="HC73" s="16"/>
      <c r="HD73" s="16"/>
      <c r="HE73" s="16"/>
      <c r="HF73" s="16"/>
      <c r="HG73" s="16"/>
      <c r="HH73" s="16"/>
      <c r="HI73" s="16"/>
      <c r="HJ73" s="16"/>
      <c r="HK73" s="16"/>
      <c r="HL73" s="16"/>
      <c r="HM73" s="16"/>
      <c r="HN73" s="16"/>
      <c r="HO73" s="16"/>
      <c r="HP73" s="16"/>
      <c r="HQ73" s="16"/>
      <c r="HR73" s="16"/>
      <c r="HS73" s="16"/>
      <c r="HT73" s="16"/>
      <c r="HU73" s="16"/>
      <c r="HV73" s="16"/>
      <c r="HW73" s="16"/>
      <c r="HX73" s="16"/>
      <c r="HY73" s="16"/>
      <c r="HZ73" s="16"/>
      <c r="IA73" s="16"/>
      <c r="IB73" s="16"/>
      <c r="IC73" s="16"/>
      <c r="ID73" s="16"/>
      <c r="IE73" s="16"/>
      <c r="IF73" s="16"/>
      <c r="IG73" s="16"/>
      <c r="IH73" s="16"/>
      <c r="II73" s="16"/>
      <c r="IJ73" s="16"/>
      <c r="IK73" s="16"/>
      <c r="IL73" s="16"/>
      <c r="IM73" s="16"/>
      <c r="IN73" s="16"/>
      <c r="IO73" s="16"/>
      <c r="IP73" s="16"/>
      <c r="IQ73" s="16"/>
      <c r="IR73" s="16"/>
      <c r="IS73" s="16"/>
      <c r="IT73" s="16"/>
      <c r="IU73" s="16"/>
      <c r="IV73" s="16"/>
      <c r="IW73" s="16"/>
      <c r="IX73" s="16"/>
      <c r="IY73" s="16"/>
      <c r="IZ73" s="16"/>
      <c r="JA73" s="16"/>
      <c r="JB73" s="16"/>
      <c r="JC73" s="16"/>
      <c r="JD73" s="16"/>
      <c r="JE73" s="16"/>
      <c r="JF73" s="16"/>
      <c r="JG73" s="16"/>
      <c r="JH73" s="16"/>
      <c r="JI73" s="16"/>
      <c r="JJ73" s="16"/>
      <c r="JK73" s="16"/>
      <c r="JL73" s="16"/>
      <c r="JM73" s="16"/>
      <c r="JN73" s="16"/>
      <c r="JO73" s="16"/>
      <c r="JP73" s="16"/>
      <c r="JQ73" s="16"/>
      <c r="JR73" s="16"/>
      <c r="JS73" s="16"/>
      <c r="JT73" s="16"/>
      <c r="JU73" s="16"/>
      <c r="JV73" s="16"/>
      <c r="JW73" s="16"/>
      <c r="JX73" s="16"/>
      <c r="JY73" s="16"/>
      <c r="JZ73" s="16"/>
      <c r="KA73" s="16"/>
      <c r="KB73" s="16"/>
      <c r="KC73" s="16"/>
      <c r="KD73" s="16"/>
      <c r="KE73" s="16"/>
      <c r="KF73" s="16"/>
      <c r="KG73" s="16"/>
      <c r="KH73" s="16"/>
      <c r="KI73" s="16"/>
      <c r="KJ73" s="16"/>
      <c r="KK73" s="16"/>
      <c r="KL73" s="16"/>
      <c r="KM73" s="16"/>
      <c r="KN73" s="16"/>
      <c r="KO73" s="16"/>
      <c r="KP73" s="16"/>
      <c r="KQ73" s="16"/>
      <c r="KR73" s="16"/>
      <c r="KS73" s="16"/>
      <c r="KT73" s="16"/>
      <c r="KU73" s="16"/>
      <c r="KV73" s="16"/>
      <c r="KW73" s="16"/>
      <c r="KX73" s="16"/>
      <c r="KY73" s="16"/>
      <c r="KZ73" s="16"/>
      <c r="LA73" s="16"/>
      <c r="LB73" s="16"/>
      <c r="LC73" s="16"/>
      <c r="LD73" s="16"/>
      <c r="LE73" s="16"/>
      <c r="LF73" s="16"/>
      <c r="LG73" s="16"/>
      <c r="LH73" s="16"/>
      <c r="LI73" s="16"/>
      <c r="LJ73" s="16"/>
      <c r="LK73" s="16"/>
      <c r="LL73" s="16"/>
      <c r="LM73" s="16"/>
      <c r="LN73" s="16"/>
      <c r="LO73" s="16"/>
      <c r="LP73" s="16"/>
      <c r="LQ73" s="16"/>
      <c r="LR73" s="16"/>
      <c r="LS73" s="16"/>
      <c r="LT73" s="16"/>
      <c r="LU73" s="16"/>
      <c r="LV73" s="16"/>
      <c r="LW73" s="16"/>
      <c r="LX73" s="16"/>
      <c r="LY73" s="16"/>
      <c r="LZ73" s="16"/>
      <c r="MA73" s="16"/>
      <c r="MB73" s="16"/>
      <c r="MC73" s="16"/>
      <c r="MD73" s="16"/>
      <c r="ME73" s="16"/>
      <c r="MF73" s="16"/>
      <c r="MG73" s="16"/>
      <c r="MH73" s="16"/>
      <c r="MI73" s="16"/>
      <c r="MJ73" s="16"/>
      <c r="MK73" s="16"/>
      <c r="ML73" s="16"/>
      <c r="MM73" s="16"/>
      <c r="MN73" s="16"/>
      <c r="MO73" s="16"/>
      <c r="MP73" s="16"/>
      <c r="MQ73" s="16"/>
      <c r="MR73" s="16"/>
      <c r="MS73" s="16"/>
      <c r="MT73" s="16"/>
      <c r="MU73" s="16"/>
      <c r="MV73" s="16"/>
      <c r="MW73" s="16"/>
      <c r="MX73" s="16"/>
      <c r="MY73" s="16"/>
      <c r="MZ73" s="16"/>
      <c r="NA73" s="16"/>
      <c r="NB73" s="16"/>
      <c r="NC73" s="16"/>
      <c r="ND73" s="16"/>
      <c r="NE73" s="16"/>
      <c r="NF73" s="16"/>
      <c r="NG73" s="16"/>
      <c r="NH73" s="16"/>
      <c r="NI73" s="16"/>
      <c r="NJ73" s="16"/>
      <c r="NK73" s="16"/>
      <c r="NL73" s="16"/>
      <c r="NM73" s="16"/>
      <c r="NN73" s="16"/>
      <c r="NO73" s="16"/>
      <c r="NP73" s="16"/>
      <c r="NQ73" s="16"/>
      <c r="NR73" s="16"/>
      <c r="NS73" s="16"/>
      <c r="NT73" s="16"/>
      <c r="NU73" s="16"/>
      <c r="NV73" s="16"/>
      <c r="NW73" s="16"/>
      <c r="NX73" s="16"/>
      <c r="NY73" s="16"/>
      <c r="NZ73" s="16"/>
      <c r="OA73" s="16"/>
      <c r="OB73" s="16"/>
      <c r="OC73" s="16"/>
      <c r="OD73" s="16"/>
      <c r="OE73" s="16"/>
      <c r="OF73" s="16"/>
      <c r="OG73" s="16"/>
      <c r="OH73" s="16"/>
      <c r="OI73" s="16"/>
      <c r="OJ73" s="16"/>
      <c r="OK73" s="16"/>
      <c r="OL73" s="16"/>
      <c r="OM73" s="16"/>
      <c r="ON73" s="16"/>
      <c r="OO73" s="16"/>
      <c r="OP73" s="16"/>
      <c r="OQ73" s="16"/>
      <c r="OR73" s="16"/>
      <c r="OS73" s="16"/>
      <c r="OT73" s="16"/>
      <c r="OU73" s="16"/>
      <c r="OV73" s="16"/>
      <c r="OW73" s="16"/>
      <c r="OX73" s="16"/>
      <c r="OY73" s="16"/>
      <c r="OZ73" s="16"/>
      <c r="PA73" s="16"/>
      <c r="PB73" s="16"/>
      <c r="PC73" s="16"/>
      <c r="PD73" s="16"/>
      <c r="PE73" s="16"/>
      <c r="PF73" s="16"/>
      <c r="PG73" s="16"/>
      <c r="PH73" s="16"/>
      <c r="PI73" s="16"/>
      <c r="PJ73" s="16"/>
      <c r="PK73" s="16"/>
      <c r="PL73" s="16"/>
      <c r="PM73" s="16"/>
      <c r="PN73" s="16"/>
      <c r="PO73" s="16"/>
      <c r="PP73" s="16"/>
      <c r="PQ73" s="16"/>
      <c r="PR73" s="16"/>
      <c r="PS73" s="16"/>
      <c r="PT73" s="16"/>
      <c r="PU73" s="16"/>
      <c r="PV73" s="16"/>
      <c r="PW73" s="16"/>
      <c r="PX73" s="16"/>
      <c r="PY73" s="16"/>
      <c r="PZ73" s="16"/>
      <c r="QA73" s="16"/>
      <c r="QB73" s="16"/>
      <c r="QC73" s="16"/>
      <c r="QD73" s="16"/>
      <c r="QE73" s="16"/>
      <c r="QF73" s="16"/>
      <c r="QG73" s="16"/>
      <c r="QH73" s="16"/>
      <c r="QI73" s="16"/>
      <c r="QJ73" s="16"/>
      <c r="QK73" s="16"/>
      <c r="QL73" s="16"/>
      <c r="QM73" s="16"/>
      <c r="QN73" s="16"/>
      <c r="QO73" s="16"/>
      <c r="QP73" s="16"/>
      <c r="QQ73" s="16"/>
      <c r="QR73" s="16"/>
      <c r="QS73" s="16"/>
      <c r="QT73" s="16"/>
      <c r="QU73" s="16"/>
      <c r="QV73" s="16"/>
      <c r="QW73" s="16"/>
      <c r="QX73" s="16"/>
      <c r="QY73" s="16"/>
      <c r="QZ73" s="16"/>
      <c r="RA73" s="16"/>
      <c r="RB73" s="16"/>
      <c r="RC73" s="16"/>
      <c r="RD73" s="16"/>
      <c r="RE73" s="16"/>
      <c r="RF73" s="16"/>
      <c r="RG73" s="16"/>
      <c r="RH73" s="16"/>
      <c r="RI73" s="16"/>
      <c r="RJ73" s="16"/>
      <c r="RK73" s="16"/>
      <c r="RL73" s="16"/>
      <c r="RM73" s="16"/>
      <c r="RN73" s="16"/>
      <c r="RO73" s="16"/>
      <c r="RP73" s="16"/>
      <c r="RQ73" s="16"/>
      <c r="RR73" s="16"/>
      <c r="RS73" s="16"/>
      <c r="RT73" s="16"/>
      <c r="RU73" s="16"/>
      <c r="RV73" s="16"/>
      <c r="RW73" s="16"/>
      <c r="RX73" s="16"/>
      <c r="RY73" s="16"/>
      <c r="RZ73" s="16"/>
      <c r="SA73" s="16"/>
      <c r="SB73" s="16"/>
      <c r="SC73" s="16"/>
      <c r="SD73" s="16"/>
      <c r="SE73" s="16"/>
      <c r="SF73" s="16"/>
      <c r="SG73" s="16"/>
      <c r="SH73" s="16"/>
      <c r="SI73" s="16"/>
      <c r="SJ73" s="16"/>
      <c r="SK73" s="16"/>
      <c r="SL73" s="16"/>
      <c r="SM73" s="16"/>
      <c r="SN73" s="16"/>
      <c r="SO73" s="16"/>
      <c r="SP73" s="16"/>
      <c r="SQ73" s="16"/>
      <c r="SR73" s="16"/>
      <c r="SS73" s="16"/>
      <c r="ST73" s="16"/>
      <c r="SU73" s="16"/>
      <c r="SV73" s="16"/>
      <c r="SW73" s="16"/>
      <c r="SX73" s="16"/>
      <c r="SY73" s="16"/>
      <c r="SZ73" s="16"/>
      <c r="TA73" s="16"/>
      <c r="TB73" s="16"/>
      <c r="TC73" s="16"/>
      <c r="TD73" s="16"/>
      <c r="TE73" s="16"/>
      <c r="TF73" s="16"/>
      <c r="TG73" s="16"/>
      <c r="TH73" s="16"/>
      <c r="TI73" s="16"/>
      <c r="TJ73" s="16"/>
      <c r="TK73" s="16"/>
      <c r="TL73" s="16"/>
      <c r="TM73" s="16"/>
      <c r="TN73" s="16"/>
      <c r="TO73" s="16"/>
      <c r="TP73" s="16"/>
      <c r="TQ73" s="16"/>
      <c r="TR73" s="16"/>
      <c r="TS73" s="16"/>
      <c r="TT73" s="16"/>
      <c r="TU73" s="16"/>
      <c r="TV73" s="16"/>
      <c r="TW73" s="16"/>
      <c r="TX73" s="16"/>
      <c r="TY73" s="16"/>
      <c r="TZ73" s="16"/>
      <c r="UA73" s="16"/>
      <c r="UB73" s="16"/>
      <c r="UC73" s="16"/>
      <c r="UD73" s="16"/>
      <c r="UE73" s="16"/>
      <c r="UF73" s="16"/>
      <c r="UG73" s="16"/>
      <c r="UH73" s="16"/>
      <c r="UI73" s="16"/>
      <c r="UJ73" s="16"/>
      <c r="UK73" s="16"/>
      <c r="UL73" s="16"/>
      <c r="UM73" s="16"/>
      <c r="UN73" s="16"/>
      <c r="UO73" s="16"/>
      <c r="UP73" s="16"/>
      <c r="UQ73" s="16"/>
      <c r="UR73" s="16"/>
      <c r="US73" s="16"/>
      <c r="UT73" s="16"/>
      <c r="UU73" s="16"/>
      <c r="UV73" s="16"/>
      <c r="UW73" s="16"/>
      <c r="UX73" s="16"/>
      <c r="UY73" s="16"/>
      <c r="UZ73" s="16"/>
      <c r="VA73" s="16"/>
      <c r="VB73" s="16"/>
      <c r="VC73" s="16"/>
      <c r="VD73" s="16"/>
      <c r="VE73" s="16"/>
      <c r="VF73" s="16"/>
      <c r="VG73" s="16"/>
      <c r="VH73" s="16"/>
      <c r="VI73" s="16"/>
      <c r="VJ73" s="16"/>
      <c r="VK73" s="16"/>
      <c r="VL73" s="16"/>
      <c r="VM73" s="16"/>
      <c r="VN73" s="16"/>
      <c r="VO73" s="16"/>
      <c r="VP73" s="16"/>
      <c r="VQ73" s="16"/>
      <c r="VR73" s="16"/>
      <c r="VS73" s="16"/>
      <c r="VT73" s="16"/>
      <c r="VU73" s="16"/>
      <c r="VV73" s="16"/>
      <c r="VW73" s="16"/>
      <c r="VX73" s="16"/>
      <c r="VY73" s="16"/>
      <c r="VZ73" s="16"/>
      <c r="WA73" s="16"/>
      <c r="WB73" s="16"/>
      <c r="WC73" s="16"/>
      <c r="WD73" s="16"/>
      <c r="WE73" s="16"/>
      <c r="WF73" s="16"/>
      <c r="WG73" s="16"/>
      <c r="WH73" s="16"/>
      <c r="WI73" s="16"/>
      <c r="WJ73" s="16"/>
      <c r="WK73" s="16"/>
      <c r="WL73" s="16"/>
      <c r="WM73" s="16"/>
      <c r="WN73" s="16"/>
      <c r="WO73" s="16"/>
      <c r="WP73" s="16"/>
      <c r="WQ73" s="16"/>
      <c r="WR73" s="16"/>
      <c r="WS73" s="16"/>
      <c r="WT73" s="16"/>
      <c r="WU73" s="16"/>
      <c r="WV73" s="16"/>
      <c r="WW73" s="16"/>
      <c r="WX73" s="16"/>
      <c r="WY73" s="16"/>
      <c r="WZ73" s="16"/>
      <c r="XA73" s="16"/>
      <c r="XB73" s="16"/>
      <c r="XC73" s="16"/>
      <c r="XD73" s="16"/>
      <c r="XE73" s="16"/>
      <c r="XF73" s="16"/>
      <c r="XG73" s="16"/>
      <c r="XH73" s="16"/>
      <c r="XI73" s="16"/>
      <c r="XJ73" s="16"/>
      <c r="XK73" s="16"/>
      <c r="XL73" s="16"/>
      <c r="XM73" s="16"/>
      <c r="XN73" s="16"/>
      <c r="XO73" s="16"/>
      <c r="XP73" s="16"/>
      <c r="XQ73" s="16"/>
      <c r="XR73" s="16"/>
      <c r="XS73" s="16"/>
      <c r="XT73" s="16"/>
      <c r="XU73" s="16"/>
      <c r="XV73" s="16"/>
      <c r="XW73" s="16"/>
      <c r="XX73" s="16"/>
      <c r="XY73" s="16"/>
      <c r="XZ73" s="16"/>
      <c r="YA73" s="16"/>
      <c r="YB73" s="16"/>
      <c r="YC73" s="16"/>
      <c r="YD73" s="16"/>
      <c r="YE73" s="16"/>
      <c r="YF73" s="16"/>
      <c r="YG73" s="16"/>
      <c r="YH73" s="16"/>
      <c r="YI73" s="16"/>
      <c r="YJ73" s="16"/>
      <c r="YK73" s="16"/>
      <c r="YL73" s="16"/>
      <c r="YM73" s="16"/>
      <c r="YN73" s="16"/>
      <c r="YO73" s="16"/>
      <c r="YP73" s="16"/>
      <c r="YQ73" s="16"/>
      <c r="YR73" s="16"/>
      <c r="YS73" s="16"/>
      <c r="YT73" s="16"/>
      <c r="YU73" s="16"/>
      <c r="YV73" s="16"/>
      <c r="YW73" s="16"/>
      <c r="YX73" s="16"/>
      <c r="YY73" s="16"/>
      <c r="YZ73" s="16"/>
      <c r="ZA73" s="16"/>
      <c r="ZB73" s="16"/>
      <c r="ZC73" s="16"/>
      <c r="ZD73" s="16"/>
      <c r="ZE73" s="16"/>
      <c r="ZF73" s="16"/>
      <c r="ZG73" s="16"/>
      <c r="ZH73" s="16"/>
      <c r="ZI73" s="16"/>
      <c r="ZJ73" s="16"/>
      <c r="ZK73" s="16"/>
      <c r="ZL73" s="16"/>
      <c r="ZM73" s="16"/>
      <c r="ZN73" s="16"/>
      <c r="ZO73" s="16"/>
      <c r="ZP73" s="16"/>
      <c r="ZQ73" s="16"/>
      <c r="ZR73" s="16"/>
      <c r="ZS73" s="16"/>
      <c r="ZT73" s="16"/>
      <c r="ZU73" s="16"/>
      <c r="ZV73" s="16"/>
      <c r="ZW73" s="16"/>
      <c r="ZX73" s="16"/>
      <c r="ZY73" s="16"/>
      <c r="ZZ73" s="16"/>
      <c r="AAA73" s="16"/>
      <c r="AAB73" s="16"/>
      <c r="AAC73" s="16"/>
      <c r="AAD73" s="16"/>
      <c r="AAE73" s="16"/>
      <c r="AAF73" s="16"/>
      <c r="AAG73" s="16"/>
      <c r="AAH73" s="16"/>
      <c r="AAI73" s="16"/>
      <c r="AAJ73" s="16"/>
      <c r="AAK73" s="16"/>
      <c r="AAL73" s="16"/>
      <c r="AAM73" s="16"/>
      <c r="AAN73" s="16"/>
      <c r="AAO73" s="16"/>
      <c r="AAP73" s="16"/>
      <c r="AAQ73" s="16"/>
      <c r="AAR73" s="16"/>
      <c r="AAS73" s="16"/>
      <c r="AAT73" s="16"/>
      <c r="AAU73" s="16"/>
      <c r="AAV73" s="16"/>
      <c r="AAW73" s="16"/>
      <c r="AAX73" s="16"/>
      <c r="AAY73" s="16"/>
      <c r="AAZ73" s="16"/>
      <c r="ABA73" s="16"/>
      <c r="ABB73" s="16"/>
      <c r="ABC73" s="16"/>
      <c r="ABD73" s="16"/>
      <c r="ABE73" s="16"/>
      <c r="ABF73" s="16"/>
      <c r="ABG73" s="16"/>
      <c r="ABH73" s="16"/>
      <c r="ABI73" s="16"/>
      <c r="ABJ73" s="16"/>
      <c r="ABK73" s="16"/>
      <c r="ABL73" s="16"/>
      <c r="ABM73" s="16"/>
      <c r="ABN73" s="16"/>
      <c r="ABO73" s="16"/>
      <c r="ABP73" s="16"/>
      <c r="ABQ73" s="16"/>
      <c r="ABR73" s="16"/>
      <c r="ABS73" s="16"/>
      <c r="ABT73" s="16"/>
      <c r="ABU73" s="16"/>
      <c r="ABV73" s="16"/>
      <c r="ABW73" s="16"/>
      <c r="ABX73" s="16"/>
      <c r="ABY73" s="16"/>
      <c r="ABZ73" s="16"/>
      <c r="ACA73" s="16"/>
      <c r="ACB73" s="16"/>
      <c r="ACC73" s="16"/>
      <c r="ACD73" s="16"/>
      <c r="ACE73" s="16"/>
      <c r="ACF73" s="16"/>
      <c r="ACG73" s="16"/>
      <c r="ACH73" s="16"/>
      <c r="ACI73" s="16"/>
      <c r="ACJ73" s="16"/>
      <c r="ACK73" s="16"/>
      <c r="ACL73" s="16"/>
      <c r="ACM73" s="16"/>
      <c r="ACN73" s="16"/>
      <c r="ACO73" s="16"/>
      <c r="ACP73" s="16"/>
      <c r="ACQ73" s="16"/>
      <c r="ACR73" s="16"/>
      <c r="ACS73" s="16"/>
      <c r="ACT73" s="16"/>
      <c r="ACU73" s="16"/>
      <c r="ACV73" s="16"/>
      <c r="ACW73" s="16"/>
      <c r="ACX73" s="16"/>
      <c r="ACY73" s="16"/>
      <c r="ACZ73" s="16"/>
      <c r="ADA73" s="16"/>
      <c r="ADB73" s="16"/>
      <c r="ADC73" s="16"/>
      <c r="ADD73" s="16"/>
      <c r="ADE73" s="16"/>
      <c r="ADF73" s="16"/>
      <c r="ADG73" s="16"/>
      <c r="ADH73" s="16"/>
      <c r="ADI73" s="16"/>
      <c r="ADJ73" s="16"/>
      <c r="ADK73" s="16"/>
      <c r="ADL73" s="16"/>
      <c r="ADM73" s="16"/>
      <c r="ADN73" s="16"/>
      <c r="ADO73" s="16"/>
      <c r="ADP73" s="16"/>
      <c r="ADQ73" s="16"/>
      <c r="ADR73" s="16"/>
      <c r="ADS73" s="16"/>
      <c r="ADT73" s="16"/>
      <c r="ADU73" s="16"/>
      <c r="ADV73" s="16"/>
      <c r="ADW73" s="16"/>
      <c r="ADX73" s="16"/>
      <c r="ADY73" s="16"/>
      <c r="ADZ73" s="16"/>
      <c r="AEA73" s="16"/>
      <c r="AEB73" s="16"/>
      <c r="AEC73" s="16"/>
      <c r="AED73" s="16"/>
      <c r="AEE73" s="16"/>
      <c r="AEF73" s="16"/>
      <c r="AEG73" s="16"/>
      <c r="AEH73" s="16"/>
      <c r="AEI73" s="16"/>
      <c r="AEJ73" s="16"/>
      <c r="AEK73" s="16"/>
      <c r="AEL73" s="16"/>
      <c r="AEM73" s="16"/>
      <c r="AEN73" s="16"/>
      <c r="AEO73" s="16"/>
      <c r="AEP73" s="16"/>
      <c r="AEQ73" s="16"/>
      <c r="AER73" s="16"/>
      <c r="AES73" s="16"/>
      <c r="AET73" s="16"/>
      <c r="AEU73" s="16"/>
      <c r="AEV73" s="16"/>
      <c r="AEW73" s="16"/>
      <c r="AEX73" s="16"/>
      <c r="AEY73" s="16"/>
      <c r="AEZ73" s="16"/>
      <c r="AFA73" s="16"/>
      <c r="AFB73" s="16"/>
      <c r="AFC73" s="16"/>
      <c r="AFD73" s="16"/>
      <c r="AFE73" s="16"/>
      <c r="AFF73" s="16"/>
      <c r="AFG73" s="16"/>
      <c r="AFH73" s="16"/>
      <c r="AFI73" s="16"/>
      <c r="AFJ73" s="16"/>
      <c r="AFK73" s="16"/>
      <c r="AFL73" s="16"/>
      <c r="AFM73" s="16"/>
      <c r="AFN73" s="16"/>
      <c r="AFO73" s="16"/>
      <c r="AFP73" s="16"/>
      <c r="AFQ73" s="16"/>
      <c r="AFR73" s="16"/>
      <c r="AFS73" s="16"/>
      <c r="AFT73" s="16"/>
      <c r="AFU73" s="16"/>
      <c r="AFV73" s="16"/>
      <c r="AFW73" s="16"/>
      <c r="AFX73" s="16"/>
      <c r="AFY73" s="16"/>
      <c r="AFZ73" s="16"/>
      <c r="AGA73" s="16"/>
      <c r="AGB73" s="16"/>
      <c r="AGC73" s="16"/>
      <c r="AGD73" s="16"/>
      <c r="AGE73" s="16"/>
      <c r="AGF73" s="16"/>
      <c r="AGG73" s="16"/>
      <c r="AGH73" s="16"/>
      <c r="AGI73" s="16"/>
      <c r="AGJ73" s="16"/>
      <c r="AGK73" s="16"/>
      <c r="AGL73" s="16"/>
      <c r="AGM73" s="16"/>
      <c r="AGN73" s="16"/>
      <c r="AGO73" s="16"/>
      <c r="AGP73" s="16"/>
      <c r="AGQ73" s="16"/>
      <c r="AGR73" s="16"/>
      <c r="AGS73" s="16"/>
      <c r="AGT73" s="16"/>
      <c r="AGU73" s="16"/>
      <c r="AGV73" s="16"/>
      <c r="AGW73" s="16"/>
      <c r="AGX73" s="16"/>
      <c r="AGY73" s="16"/>
      <c r="AGZ73" s="16"/>
      <c r="AHA73" s="16"/>
      <c r="AHB73" s="16"/>
      <c r="AHC73" s="16"/>
      <c r="AHD73" s="16"/>
      <c r="AHE73" s="16"/>
      <c r="AHF73" s="16"/>
      <c r="AHG73" s="16"/>
      <c r="AHH73" s="16"/>
      <c r="AHI73" s="16"/>
      <c r="AHJ73" s="16"/>
      <c r="AHK73" s="16"/>
      <c r="AHL73" s="16"/>
      <c r="AHM73" s="16"/>
      <c r="AHN73" s="16"/>
      <c r="AHO73" s="16"/>
      <c r="AHP73" s="16"/>
      <c r="AHQ73" s="16"/>
      <c r="AHR73" s="16"/>
      <c r="AHS73" s="16"/>
      <c r="AHT73" s="16"/>
      <c r="AHU73" s="16"/>
      <c r="AHV73" s="16"/>
      <c r="AHW73" s="16"/>
      <c r="AHX73" s="16"/>
      <c r="AHY73" s="16"/>
      <c r="AHZ73" s="16"/>
      <c r="AIA73" s="16"/>
      <c r="AIB73" s="16"/>
      <c r="AIC73" s="16"/>
      <c r="AID73" s="16"/>
      <c r="AIE73" s="16"/>
      <c r="AIF73" s="16"/>
      <c r="AIG73" s="16"/>
      <c r="AIH73" s="16"/>
      <c r="AII73" s="16"/>
      <c r="AIJ73" s="16"/>
      <c r="AIK73" s="16"/>
      <c r="AIL73" s="16"/>
      <c r="AIM73" s="16"/>
      <c r="AIN73" s="16"/>
      <c r="AIO73" s="16"/>
      <c r="AIP73" s="16"/>
      <c r="AIQ73" s="16"/>
      <c r="AIR73" s="16"/>
      <c r="AIS73" s="16"/>
      <c r="AIT73" s="16"/>
      <c r="AIU73" s="16"/>
      <c r="AIV73" s="16"/>
      <c r="AIW73" s="16"/>
      <c r="AIX73" s="16"/>
      <c r="AIY73" s="16"/>
      <c r="AIZ73" s="16"/>
      <c r="AJA73" s="16"/>
      <c r="AJB73" s="16"/>
      <c r="AJC73" s="16"/>
      <c r="AJD73" s="16"/>
      <c r="AJE73" s="16"/>
      <c r="AJF73" s="16"/>
      <c r="AJG73" s="16"/>
      <c r="AJH73" s="16"/>
      <c r="AJI73" s="16"/>
      <c r="AJJ73" s="16"/>
      <c r="AJK73" s="16"/>
      <c r="AJL73" s="16"/>
      <c r="AJM73" s="16"/>
      <c r="AJN73" s="16"/>
      <c r="AJO73" s="16"/>
      <c r="AJP73" s="16"/>
      <c r="AJQ73" s="16"/>
      <c r="AJR73" s="16"/>
      <c r="AJS73" s="16"/>
      <c r="AJT73" s="16"/>
      <c r="AJU73" s="16"/>
      <c r="AJV73" s="16"/>
      <c r="AJW73" s="16"/>
      <c r="AJX73" s="16"/>
      <c r="AJY73" s="16"/>
      <c r="AJZ73" s="16"/>
      <c r="AKA73" s="16"/>
      <c r="AKB73" s="16"/>
      <c r="AKC73" s="16"/>
      <c r="AKD73" s="16"/>
      <c r="AKE73" s="16"/>
      <c r="AKF73" s="16"/>
      <c r="AKG73" s="16"/>
      <c r="AKH73" s="16"/>
      <c r="AKI73" s="16"/>
      <c r="AKJ73" s="16"/>
      <c r="AKK73" s="16"/>
      <c r="AKL73" s="16"/>
      <c r="AKM73" s="16"/>
      <c r="AKN73" s="16"/>
      <c r="AKO73" s="16"/>
      <c r="AKP73" s="16"/>
      <c r="AKQ73" s="16"/>
      <c r="AKR73" s="16"/>
      <c r="AKS73" s="16"/>
      <c r="AKT73" s="16"/>
      <c r="AKU73" s="16"/>
      <c r="AKV73" s="16"/>
      <c r="AKW73" s="16"/>
      <c r="AKX73" s="16"/>
      <c r="AKY73" s="16"/>
      <c r="AKZ73" s="16"/>
      <c r="ALA73" s="16"/>
      <c r="ALB73" s="16"/>
      <c r="ALC73" s="16"/>
      <c r="ALD73" s="16"/>
      <c r="ALE73" s="16"/>
      <c r="ALF73" s="16"/>
      <c r="ALG73" s="16"/>
      <c r="ALH73" s="16"/>
      <c r="ALI73" s="16"/>
      <c r="ALJ73" s="16"/>
      <c r="ALK73" s="16"/>
      <c r="ALL73" s="16"/>
      <c r="ALM73" s="16"/>
      <c r="ALN73" s="16"/>
      <c r="ALO73" s="16"/>
      <c r="ALP73" s="16"/>
      <c r="ALQ73" s="16"/>
      <c r="ALR73" s="16"/>
      <c r="ALS73" s="16"/>
      <c r="ALT73" s="16"/>
      <c r="ALU73" s="16"/>
      <c r="ALV73" s="16"/>
      <c r="ALW73" s="16"/>
      <c r="ALX73" s="16"/>
      <c r="ALY73" s="16"/>
      <c r="ALZ73" s="16"/>
      <c r="AMA73" s="16"/>
      <c r="AMB73" s="16"/>
      <c r="AMC73" s="16"/>
      <c r="AMD73" s="16"/>
      <c r="AME73" s="16"/>
      <c r="AMF73" s="16"/>
      <c r="AMG73" s="16"/>
      <c r="AMH73" s="16"/>
      <c r="AMI73" s="16"/>
      <c r="AMJ73" s="16"/>
      <c r="AMK73" s="16"/>
      <c r="AML73" s="16"/>
      <c r="AMM73" s="16"/>
      <c r="AMN73" s="16"/>
      <c r="AMO73" s="16"/>
      <c r="AMP73" s="16"/>
      <c r="AMQ73" s="16"/>
      <c r="AMR73" s="16"/>
      <c r="AMS73" s="16"/>
      <c r="AMT73" s="16"/>
      <c r="AMU73" s="16"/>
      <c r="AMV73" s="16"/>
      <c r="AMW73" s="16"/>
      <c r="AMX73" s="16"/>
      <c r="AMY73" s="16"/>
      <c r="AMZ73" s="16"/>
      <c r="ANA73" s="16"/>
      <c r="ANB73" s="16"/>
      <c r="ANC73" s="16"/>
      <c r="AND73" s="16"/>
      <c r="ANE73" s="16"/>
      <c r="ANF73" s="16"/>
      <c r="ANG73" s="16"/>
      <c r="ANH73" s="16"/>
      <c r="ANI73" s="16"/>
      <c r="ANJ73" s="16"/>
      <c r="ANK73" s="16"/>
      <c r="ANL73" s="16"/>
      <c r="ANM73" s="16"/>
      <c r="ANN73" s="16"/>
      <c r="ANO73" s="16"/>
      <c r="ANP73" s="16"/>
      <c r="ANQ73" s="16"/>
      <c r="ANR73" s="16"/>
      <c r="ANS73" s="16"/>
      <c r="ANT73" s="16"/>
      <c r="ANU73" s="16"/>
      <c r="ANV73" s="16"/>
      <c r="ANW73" s="16"/>
      <c r="ANX73" s="16"/>
      <c r="ANY73" s="16"/>
      <c r="ANZ73" s="16"/>
      <c r="AOA73" s="16"/>
      <c r="AOB73" s="16"/>
      <c r="AOC73" s="16"/>
      <c r="AOD73" s="16"/>
      <c r="AOE73" s="16"/>
      <c r="AOF73" s="16"/>
      <c r="AOG73" s="16"/>
      <c r="AOH73" s="16"/>
      <c r="AOI73" s="16"/>
      <c r="AOJ73" s="16"/>
      <c r="AOK73" s="16"/>
      <c r="AOL73" s="16"/>
      <c r="AOM73" s="16"/>
      <c r="AON73" s="16"/>
      <c r="AOO73" s="16"/>
      <c r="AOP73" s="16"/>
      <c r="AOQ73" s="16"/>
      <c r="AOR73" s="16"/>
      <c r="AOS73" s="16"/>
      <c r="AOT73" s="16"/>
      <c r="AOU73" s="16"/>
      <c r="AOV73" s="16"/>
      <c r="AOW73" s="16"/>
      <c r="AOX73" s="16"/>
      <c r="AOY73" s="16"/>
      <c r="AOZ73" s="16"/>
      <c r="APA73" s="16"/>
      <c r="APB73" s="16"/>
      <c r="APC73" s="16"/>
      <c r="APD73" s="16"/>
      <c r="APE73" s="16"/>
      <c r="APF73" s="16"/>
      <c r="APG73" s="16"/>
      <c r="APH73" s="16"/>
      <c r="API73" s="16"/>
      <c r="APJ73" s="16"/>
      <c r="APK73" s="16"/>
      <c r="APL73" s="16"/>
      <c r="APM73" s="16"/>
      <c r="APN73" s="16"/>
      <c r="APO73" s="16"/>
      <c r="APP73" s="16"/>
      <c r="APQ73" s="16"/>
      <c r="APR73" s="16"/>
      <c r="APS73" s="16"/>
      <c r="APT73" s="16"/>
      <c r="APU73" s="16"/>
      <c r="APV73" s="16"/>
      <c r="APW73" s="16"/>
      <c r="APX73" s="16"/>
      <c r="APY73" s="16"/>
      <c r="APZ73" s="16"/>
      <c r="AQA73" s="16"/>
      <c r="AQB73" s="16"/>
      <c r="AQC73" s="16"/>
      <c r="AQD73" s="16"/>
      <c r="AQE73" s="16"/>
      <c r="AQF73" s="16"/>
      <c r="AQG73" s="16"/>
      <c r="AQH73" s="16"/>
      <c r="AQI73" s="16"/>
      <c r="AQJ73" s="16"/>
      <c r="AQK73" s="16"/>
      <c r="AQL73" s="16"/>
      <c r="AQM73" s="16"/>
      <c r="AQN73" s="16"/>
      <c r="AQO73" s="16"/>
      <c r="AQP73" s="16"/>
      <c r="AQQ73" s="16"/>
      <c r="AQR73" s="16"/>
      <c r="AQS73" s="16"/>
      <c r="AQT73" s="16"/>
      <c r="AQU73" s="16"/>
      <c r="AQV73" s="16"/>
      <c r="AQW73" s="16"/>
      <c r="AQX73" s="16"/>
      <c r="AQY73" s="16"/>
      <c r="AQZ73" s="16"/>
      <c r="ARA73" s="16"/>
      <c r="ARB73" s="16"/>
      <c r="ARC73" s="16"/>
      <c r="ARD73" s="16"/>
      <c r="ARE73" s="16"/>
      <c r="ARF73" s="16"/>
      <c r="ARG73" s="16"/>
      <c r="ARH73" s="16"/>
      <c r="ARI73" s="16"/>
      <c r="ARJ73" s="16"/>
      <c r="ARK73" s="16"/>
      <c r="ARL73" s="16"/>
      <c r="ARM73" s="16"/>
      <c r="ARN73" s="16"/>
      <c r="ARO73" s="16"/>
      <c r="ARP73" s="16"/>
      <c r="ARQ73" s="16"/>
      <c r="ARR73" s="16"/>
      <c r="ARS73" s="16"/>
      <c r="ART73" s="16"/>
      <c r="ARU73" s="16"/>
      <c r="ARV73" s="16"/>
      <c r="ARW73" s="16"/>
      <c r="ARX73" s="16"/>
      <c r="ARY73" s="16"/>
      <c r="ARZ73" s="16"/>
      <c r="ASA73" s="16"/>
      <c r="ASB73" s="16"/>
      <c r="ASC73" s="16"/>
      <c r="ASD73" s="16"/>
      <c r="ASE73" s="16"/>
      <c r="ASF73" s="16"/>
      <c r="ASG73" s="16"/>
      <c r="ASH73" s="16"/>
      <c r="ASI73" s="16"/>
      <c r="ASJ73" s="16"/>
      <c r="ASK73" s="16"/>
      <c r="ASL73" s="16"/>
      <c r="ASM73" s="16"/>
      <c r="ASN73" s="16"/>
      <c r="ASO73" s="16"/>
      <c r="ASP73" s="16"/>
      <c r="ASQ73" s="16"/>
      <c r="ASR73" s="16"/>
      <c r="ASS73" s="16"/>
      <c r="AST73" s="16"/>
      <c r="ASU73" s="16"/>
      <c r="ASV73" s="16"/>
      <c r="ASW73" s="16"/>
      <c r="ASX73" s="16"/>
      <c r="ASY73" s="16"/>
      <c r="ASZ73" s="16"/>
      <c r="ATA73" s="16"/>
      <c r="ATB73" s="16"/>
      <c r="ATC73" s="16"/>
      <c r="ATD73" s="16"/>
      <c r="ATE73" s="16"/>
      <c r="ATF73" s="16"/>
      <c r="ATG73" s="16"/>
      <c r="ATH73" s="16"/>
      <c r="ATI73" s="16"/>
      <c r="ATJ73" s="16"/>
      <c r="ATK73" s="16"/>
      <c r="ATL73" s="16"/>
      <c r="ATM73" s="16"/>
      <c r="ATN73" s="16"/>
      <c r="ATO73" s="16"/>
      <c r="ATP73" s="16"/>
      <c r="ATQ73" s="16"/>
      <c r="ATR73" s="16"/>
      <c r="ATS73" s="16"/>
      <c r="ATT73" s="16"/>
      <c r="ATU73" s="16"/>
      <c r="ATV73" s="16"/>
      <c r="ATW73" s="16"/>
      <c r="ATX73" s="16"/>
      <c r="ATY73" s="16"/>
      <c r="ATZ73" s="16"/>
      <c r="AUA73" s="16"/>
      <c r="AUB73" s="16"/>
      <c r="AUC73" s="16"/>
      <c r="AUD73" s="16"/>
      <c r="AUE73" s="16"/>
      <c r="AUF73" s="16"/>
      <c r="AUG73" s="16"/>
      <c r="AUH73" s="16"/>
      <c r="AUI73" s="16"/>
      <c r="AUJ73" s="16"/>
      <c r="AUK73" s="16"/>
      <c r="AUL73" s="16"/>
      <c r="AUM73" s="16"/>
      <c r="AUN73" s="16"/>
      <c r="AUO73" s="16"/>
      <c r="AUP73" s="16"/>
      <c r="AUQ73" s="16"/>
      <c r="AUR73" s="16"/>
      <c r="AUS73" s="16"/>
      <c r="AUT73" s="16"/>
      <c r="AUU73" s="16"/>
      <c r="AUV73" s="16"/>
      <c r="AUW73" s="16"/>
      <c r="AUX73" s="16"/>
      <c r="AUY73" s="16"/>
      <c r="AUZ73" s="16"/>
      <c r="AVA73" s="16"/>
      <c r="AVB73" s="16"/>
      <c r="AVC73" s="16"/>
      <c r="AVD73" s="16"/>
      <c r="AVE73" s="16"/>
      <c r="AVF73" s="16"/>
      <c r="AVG73" s="16"/>
      <c r="AVH73" s="16"/>
      <c r="AVI73" s="16"/>
      <c r="AVJ73" s="16"/>
      <c r="AVK73" s="16"/>
      <c r="AVL73" s="16"/>
      <c r="AVM73" s="16"/>
      <c r="AVN73" s="16"/>
      <c r="AVO73" s="16"/>
      <c r="AVP73" s="16"/>
      <c r="AVQ73" s="16"/>
      <c r="AVR73" s="16"/>
      <c r="AVS73" s="16"/>
      <c r="AVT73" s="16"/>
      <c r="AVU73" s="16"/>
      <c r="AVV73" s="16"/>
      <c r="AVW73" s="16"/>
      <c r="AVX73" s="16"/>
      <c r="AVY73" s="16"/>
      <c r="AVZ73" s="16"/>
      <c r="AWA73" s="16"/>
      <c r="AWB73" s="16"/>
      <c r="AWC73" s="16"/>
      <c r="AWD73" s="16"/>
      <c r="AWE73" s="16"/>
      <c r="AWF73" s="16"/>
      <c r="AWG73" s="16"/>
      <c r="AWH73" s="16"/>
      <c r="AWI73" s="16"/>
      <c r="AWJ73" s="16"/>
      <c r="AWK73" s="16"/>
      <c r="AWL73" s="16"/>
      <c r="AWM73" s="16"/>
      <c r="AWN73" s="16"/>
      <c r="AWO73" s="16"/>
      <c r="AWP73" s="16"/>
      <c r="AWQ73" s="16"/>
      <c r="AWR73" s="16"/>
      <c r="AWS73" s="16"/>
      <c r="AWT73" s="16"/>
      <c r="AWU73" s="16"/>
      <c r="AWV73" s="16"/>
      <c r="AWW73" s="16"/>
      <c r="AWX73" s="16"/>
      <c r="AWY73" s="16"/>
      <c r="AWZ73" s="16"/>
      <c r="AXA73" s="16"/>
      <c r="AXB73" s="16"/>
      <c r="AXC73" s="16"/>
      <c r="AXD73" s="16"/>
      <c r="AXE73" s="16"/>
      <c r="AXF73" s="16"/>
      <c r="AXG73" s="16"/>
      <c r="AXH73" s="16"/>
      <c r="AXI73" s="16"/>
      <c r="AXJ73" s="16"/>
      <c r="AXK73" s="16"/>
      <c r="AXL73" s="16"/>
      <c r="AXM73" s="16"/>
      <c r="AXN73" s="16"/>
      <c r="AXO73" s="16"/>
      <c r="AXP73" s="16"/>
      <c r="AXQ73" s="16"/>
      <c r="AXR73" s="16"/>
      <c r="AXS73" s="16"/>
      <c r="AXT73" s="16"/>
      <c r="AXU73" s="16"/>
      <c r="AXV73" s="16"/>
      <c r="AXW73" s="16"/>
      <c r="AXX73" s="16"/>
      <c r="AXY73" s="16"/>
      <c r="AXZ73" s="16"/>
      <c r="AYA73" s="16"/>
      <c r="AYB73" s="16"/>
      <c r="AYC73" s="16"/>
      <c r="AYD73" s="16"/>
      <c r="AYE73" s="16"/>
      <c r="AYF73" s="16"/>
      <c r="AYG73" s="16"/>
      <c r="AYH73" s="16"/>
      <c r="AYI73" s="16"/>
      <c r="AYJ73" s="16"/>
      <c r="AYK73" s="16"/>
      <c r="AYL73" s="16"/>
      <c r="AYM73" s="16"/>
      <c r="AYN73" s="16"/>
      <c r="AYO73" s="16"/>
      <c r="AYP73" s="16"/>
      <c r="AYQ73" s="16"/>
      <c r="AYR73" s="16"/>
      <c r="AYS73" s="16"/>
      <c r="AYT73" s="16"/>
      <c r="AYU73" s="16"/>
      <c r="AYV73" s="16"/>
      <c r="AYW73" s="16"/>
      <c r="AYX73" s="16"/>
      <c r="AYY73" s="16"/>
      <c r="AYZ73" s="16"/>
      <c r="AZA73" s="16"/>
      <c r="AZB73" s="16"/>
      <c r="AZC73" s="16"/>
      <c r="AZD73" s="16"/>
      <c r="AZE73" s="16"/>
      <c r="AZF73" s="16"/>
      <c r="AZG73" s="16"/>
      <c r="AZH73" s="16"/>
      <c r="AZI73" s="16"/>
      <c r="AZJ73" s="16"/>
      <c r="AZK73" s="16"/>
      <c r="AZL73" s="16"/>
      <c r="AZM73" s="16"/>
      <c r="AZN73" s="16"/>
      <c r="AZO73" s="16"/>
      <c r="AZP73" s="16"/>
      <c r="AZQ73" s="16"/>
      <c r="AZR73" s="16"/>
      <c r="AZS73" s="16"/>
      <c r="AZT73" s="16"/>
      <c r="AZU73" s="16"/>
      <c r="AZV73" s="16"/>
      <c r="AZW73" s="16"/>
      <c r="AZX73" s="16"/>
      <c r="AZY73" s="16"/>
      <c r="AZZ73" s="16"/>
      <c r="BAA73" s="16"/>
      <c r="BAB73" s="16"/>
      <c r="BAC73" s="16"/>
      <c r="BAD73" s="16"/>
      <c r="BAE73" s="16"/>
      <c r="BAF73" s="16"/>
      <c r="BAG73" s="16"/>
      <c r="BAH73" s="16"/>
      <c r="BAI73" s="16"/>
      <c r="BAJ73" s="16"/>
      <c r="BAK73" s="16"/>
      <c r="BAL73" s="16"/>
      <c r="BAM73" s="16"/>
      <c r="BAN73" s="16"/>
      <c r="BAO73" s="16"/>
      <c r="BAP73" s="16"/>
      <c r="BAQ73" s="16"/>
      <c r="BAR73" s="16"/>
      <c r="BAS73" s="16"/>
      <c r="BAT73" s="16"/>
      <c r="BAU73" s="16"/>
      <c r="BAV73" s="16"/>
      <c r="BAW73" s="16"/>
      <c r="BAX73" s="16"/>
      <c r="BAY73" s="16"/>
      <c r="BAZ73" s="16"/>
      <c r="BBA73" s="16"/>
      <c r="BBB73" s="16"/>
      <c r="BBC73" s="16"/>
      <c r="BBD73" s="16"/>
      <c r="BBE73" s="16"/>
      <c r="BBF73" s="16"/>
      <c r="BBG73" s="16"/>
      <c r="BBH73" s="16"/>
      <c r="BBI73" s="16"/>
      <c r="BBJ73" s="16"/>
      <c r="BBK73" s="16"/>
      <c r="BBL73" s="16"/>
      <c r="BBM73" s="16"/>
      <c r="BBN73" s="16"/>
      <c r="BBO73" s="16"/>
      <c r="BBP73" s="16"/>
      <c r="BBQ73" s="16"/>
      <c r="BBR73" s="16"/>
      <c r="BBS73" s="16"/>
      <c r="BBT73" s="16"/>
      <c r="BBU73" s="16"/>
      <c r="BBV73" s="16"/>
      <c r="BBW73" s="16"/>
      <c r="BBX73" s="16"/>
      <c r="BBY73" s="16"/>
      <c r="BBZ73" s="16"/>
      <c r="BCA73" s="16"/>
      <c r="BCB73" s="16"/>
      <c r="BCC73" s="16"/>
      <c r="BCD73" s="16"/>
      <c r="BCE73" s="16"/>
      <c r="BCF73" s="16"/>
      <c r="BCG73" s="16"/>
      <c r="BCH73" s="16"/>
      <c r="BCI73" s="16"/>
      <c r="BCJ73" s="16"/>
      <c r="BCK73" s="16"/>
      <c r="BCL73" s="16"/>
      <c r="BCM73" s="16"/>
      <c r="BCN73" s="16"/>
      <c r="BCO73" s="16"/>
      <c r="BCP73" s="16"/>
      <c r="BCQ73" s="16"/>
      <c r="BCR73" s="16"/>
      <c r="BCS73" s="16"/>
      <c r="BCT73" s="16"/>
      <c r="BCU73" s="16"/>
      <c r="BCV73" s="16"/>
      <c r="BCW73" s="16"/>
      <c r="BCX73" s="16"/>
      <c r="BCY73" s="16"/>
      <c r="BCZ73" s="16"/>
      <c r="BDA73" s="16"/>
      <c r="BDB73" s="16"/>
      <c r="BDC73" s="16"/>
      <c r="BDD73" s="16"/>
      <c r="BDE73" s="16"/>
      <c r="BDF73" s="16"/>
      <c r="BDG73" s="16"/>
      <c r="BDH73" s="16"/>
      <c r="BDI73" s="16"/>
      <c r="BDJ73" s="16"/>
      <c r="BDK73" s="16"/>
      <c r="BDL73" s="16"/>
      <c r="BDM73" s="16"/>
      <c r="BDN73" s="16"/>
      <c r="BDO73" s="16"/>
      <c r="BDP73" s="16"/>
      <c r="BDQ73" s="16"/>
      <c r="BDR73" s="16"/>
      <c r="BDS73" s="16"/>
      <c r="BDT73" s="16"/>
      <c r="BDU73" s="16"/>
      <c r="BDV73" s="16"/>
      <c r="BDW73" s="16"/>
      <c r="BDX73" s="16"/>
      <c r="BDY73" s="16"/>
      <c r="BDZ73" s="16"/>
      <c r="BEA73" s="16"/>
      <c r="BEB73" s="16"/>
      <c r="BEC73" s="16"/>
      <c r="BED73" s="16"/>
      <c r="BEE73" s="16"/>
      <c r="BEF73" s="16"/>
      <c r="BEG73" s="16"/>
      <c r="BEH73" s="16"/>
      <c r="BEI73" s="16"/>
      <c r="BEJ73" s="16"/>
      <c r="BEK73" s="16"/>
      <c r="BEL73" s="16"/>
      <c r="BEM73" s="16"/>
      <c r="BEN73" s="16"/>
      <c r="BEO73" s="16"/>
      <c r="BEP73" s="16"/>
      <c r="BEQ73" s="16"/>
      <c r="BER73" s="16"/>
      <c r="BES73" s="16"/>
      <c r="BET73" s="16"/>
      <c r="BEU73" s="16"/>
      <c r="BEV73" s="16"/>
      <c r="BEW73" s="16"/>
      <c r="BEX73" s="16"/>
      <c r="BEY73" s="16"/>
      <c r="BEZ73" s="16"/>
      <c r="BFA73" s="16"/>
      <c r="BFB73" s="16"/>
      <c r="BFC73" s="16"/>
      <c r="BFD73" s="16"/>
      <c r="BFE73" s="16"/>
      <c r="BFF73" s="16"/>
      <c r="BFG73" s="16"/>
      <c r="BFH73" s="16"/>
      <c r="BFI73" s="16"/>
      <c r="BFJ73" s="16"/>
      <c r="BFK73" s="16"/>
      <c r="BFL73" s="16"/>
      <c r="BFM73" s="16"/>
      <c r="BFN73" s="16"/>
      <c r="BFO73" s="16"/>
      <c r="BFP73" s="16"/>
      <c r="BFQ73" s="16"/>
      <c r="BFR73" s="16"/>
      <c r="BFS73" s="16"/>
      <c r="BFT73" s="16"/>
      <c r="BFU73" s="16"/>
      <c r="BFV73" s="16"/>
      <c r="BFW73" s="16"/>
      <c r="BFX73" s="16"/>
      <c r="BFY73" s="16"/>
      <c r="BFZ73" s="16"/>
      <c r="BGA73" s="16"/>
      <c r="BGB73" s="16"/>
      <c r="BGC73" s="16"/>
      <c r="BGD73" s="16"/>
      <c r="BGE73" s="16"/>
      <c r="BGF73" s="16"/>
      <c r="BGG73" s="16"/>
      <c r="BGH73" s="16"/>
      <c r="BGI73" s="16"/>
      <c r="BGJ73" s="16"/>
      <c r="BGK73" s="16"/>
      <c r="BGL73" s="16"/>
      <c r="BGM73" s="16"/>
      <c r="BGN73" s="16"/>
      <c r="BGO73" s="16"/>
      <c r="BGP73" s="16"/>
      <c r="BGQ73" s="16"/>
      <c r="BGR73" s="16"/>
      <c r="BGS73" s="16"/>
      <c r="BGT73" s="16"/>
      <c r="BGU73" s="16"/>
      <c r="BGV73" s="16"/>
      <c r="BGW73" s="16"/>
      <c r="BGX73" s="16"/>
      <c r="BGY73" s="16"/>
      <c r="BGZ73" s="16"/>
      <c r="BHA73" s="16"/>
      <c r="BHB73" s="16"/>
      <c r="BHC73" s="16"/>
      <c r="BHD73" s="16"/>
      <c r="BHE73" s="16"/>
      <c r="BHF73" s="16"/>
      <c r="BHG73" s="16"/>
      <c r="BHH73" s="16"/>
      <c r="BHI73" s="16"/>
      <c r="BHJ73" s="16"/>
      <c r="BHK73" s="16"/>
      <c r="BHL73" s="16"/>
      <c r="BHM73" s="16"/>
      <c r="BHN73" s="16"/>
      <c r="BHO73" s="16"/>
      <c r="BHP73" s="16"/>
      <c r="BHQ73" s="16"/>
      <c r="BHR73" s="16"/>
      <c r="BHS73" s="16"/>
      <c r="BHT73" s="16"/>
      <c r="BHU73" s="16"/>
      <c r="BHV73" s="16"/>
      <c r="BHW73" s="16"/>
      <c r="BHX73" s="16"/>
      <c r="BHY73" s="16"/>
      <c r="BHZ73" s="16"/>
      <c r="BIA73" s="16"/>
      <c r="BIB73" s="16"/>
      <c r="BIC73" s="16"/>
      <c r="BID73" s="16"/>
      <c r="BIE73" s="16"/>
      <c r="BIF73" s="16"/>
      <c r="BIG73" s="16"/>
      <c r="BIH73" s="16"/>
      <c r="BII73" s="16"/>
      <c r="BIJ73" s="16"/>
      <c r="BIK73" s="16"/>
      <c r="BIL73" s="16"/>
      <c r="BIM73" s="16"/>
      <c r="BIN73" s="16"/>
      <c r="BIO73" s="16"/>
      <c r="BIP73" s="16"/>
      <c r="BIQ73" s="16"/>
      <c r="BIR73" s="16"/>
      <c r="BIS73" s="16"/>
      <c r="BIT73" s="16"/>
      <c r="BIU73" s="16"/>
      <c r="BIV73" s="16"/>
      <c r="BIW73" s="16"/>
      <c r="BIX73" s="16"/>
      <c r="BIY73" s="16"/>
      <c r="BIZ73" s="16"/>
      <c r="BJA73" s="16"/>
      <c r="BJB73" s="16"/>
      <c r="BJC73" s="16"/>
      <c r="BJD73" s="16"/>
      <c r="BJE73" s="16"/>
      <c r="BJF73" s="16"/>
      <c r="BJG73" s="16"/>
      <c r="BJH73" s="16"/>
      <c r="BJI73" s="16"/>
      <c r="BJJ73" s="16"/>
      <c r="BJK73" s="16"/>
      <c r="BJL73" s="16"/>
      <c r="BJM73" s="16"/>
      <c r="BJN73" s="16"/>
      <c r="BJO73" s="16"/>
      <c r="BJP73" s="16"/>
      <c r="BJQ73" s="16"/>
      <c r="BJR73" s="16"/>
      <c r="BJS73" s="16"/>
      <c r="BJT73" s="16"/>
      <c r="BJU73" s="16"/>
      <c r="BJV73" s="16"/>
      <c r="BJW73" s="16"/>
      <c r="BJX73" s="16"/>
      <c r="BJY73" s="16"/>
      <c r="BJZ73" s="16"/>
      <c r="BKA73" s="16"/>
      <c r="BKB73" s="16"/>
      <c r="BKC73" s="16"/>
      <c r="BKD73" s="16"/>
      <c r="BKE73" s="16"/>
      <c r="BKF73" s="16"/>
      <c r="BKG73" s="16"/>
      <c r="BKH73" s="16"/>
      <c r="BKI73" s="16"/>
      <c r="BKJ73" s="16"/>
      <c r="BKK73" s="16"/>
      <c r="BKL73" s="16"/>
      <c r="BKM73" s="16"/>
      <c r="BKN73" s="16"/>
      <c r="BKO73" s="16"/>
      <c r="BKP73" s="16"/>
      <c r="BKQ73" s="16"/>
      <c r="BKR73" s="16"/>
      <c r="BKS73" s="16"/>
      <c r="BKT73" s="16"/>
      <c r="BKU73" s="16"/>
      <c r="BKV73" s="16"/>
      <c r="BKW73" s="16"/>
      <c r="BKX73" s="16"/>
      <c r="BKY73" s="16"/>
      <c r="BKZ73" s="16"/>
      <c r="BLA73" s="16"/>
      <c r="BLB73" s="16"/>
      <c r="BLC73" s="16"/>
      <c r="BLD73" s="16"/>
      <c r="BLE73" s="16"/>
      <c r="BLF73" s="16"/>
      <c r="BLG73" s="16"/>
      <c r="BLH73" s="16"/>
      <c r="BLI73" s="16"/>
      <c r="BLJ73" s="16"/>
      <c r="BLK73" s="16"/>
      <c r="BLL73" s="16"/>
      <c r="BLM73" s="16"/>
      <c r="BLN73" s="16"/>
      <c r="BLO73" s="16"/>
      <c r="BLP73" s="16"/>
      <c r="BLQ73" s="16"/>
      <c r="BLR73" s="16"/>
      <c r="BLS73" s="16"/>
      <c r="BLT73" s="16"/>
      <c r="BLU73" s="16"/>
      <c r="BLV73" s="16"/>
      <c r="BLW73" s="16"/>
      <c r="BLX73" s="16"/>
      <c r="BLY73" s="16"/>
      <c r="BLZ73" s="16"/>
      <c r="BMA73" s="16"/>
      <c r="BMB73" s="16"/>
      <c r="BMC73" s="16"/>
      <c r="BMD73" s="16"/>
      <c r="BME73" s="16"/>
      <c r="BMF73" s="16"/>
      <c r="BMG73" s="16"/>
      <c r="BMH73" s="16"/>
      <c r="BMI73" s="16"/>
      <c r="BMJ73" s="16"/>
      <c r="BMK73" s="16"/>
      <c r="BML73" s="16"/>
      <c r="BMM73" s="16"/>
      <c r="BMN73" s="16"/>
      <c r="BMO73" s="16"/>
      <c r="BMP73" s="16"/>
      <c r="BMQ73" s="16"/>
      <c r="BMR73" s="16"/>
      <c r="BMS73" s="16"/>
      <c r="BMT73" s="16"/>
      <c r="BMU73" s="16"/>
      <c r="BMV73" s="16"/>
      <c r="BMW73" s="16"/>
      <c r="BMX73" s="16"/>
      <c r="BMY73" s="16"/>
      <c r="BMZ73" s="16"/>
      <c r="BNA73" s="16"/>
      <c r="BNB73" s="16"/>
      <c r="BNC73" s="16"/>
      <c r="BND73" s="16"/>
      <c r="BNE73" s="16"/>
      <c r="BNF73" s="16"/>
      <c r="BNG73" s="16"/>
      <c r="BNH73" s="16"/>
      <c r="BNI73" s="16"/>
      <c r="BNJ73" s="16"/>
      <c r="BNK73" s="16"/>
      <c r="BNL73" s="16"/>
      <c r="BNM73" s="16"/>
      <c r="BNN73" s="16"/>
      <c r="BNO73" s="16"/>
      <c r="BNP73" s="16"/>
      <c r="BNQ73" s="16"/>
      <c r="BNR73" s="16"/>
      <c r="BNS73" s="16"/>
      <c r="BNT73" s="16"/>
      <c r="BNU73" s="16"/>
      <c r="BNV73" s="16"/>
      <c r="BNW73" s="16"/>
      <c r="BNX73" s="16"/>
      <c r="BNY73" s="16"/>
      <c r="BNZ73" s="16"/>
      <c r="BOA73" s="16"/>
      <c r="BOB73" s="16"/>
      <c r="BOC73" s="16"/>
      <c r="BOD73" s="16"/>
      <c r="BOE73" s="16"/>
      <c r="BOF73" s="16"/>
      <c r="BOG73" s="16"/>
      <c r="BOH73" s="16"/>
      <c r="BOI73" s="16"/>
      <c r="BOJ73" s="16"/>
      <c r="BOK73" s="16"/>
      <c r="BOL73" s="16"/>
      <c r="BOM73" s="16"/>
      <c r="BON73" s="16"/>
      <c r="BOO73" s="16"/>
      <c r="BOP73" s="16"/>
      <c r="BOQ73" s="16"/>
      <c r="BOR73" s="16"/>
      <c r="BOS73" s="16"/>
      <c r="BOT73" s="16"/>
      <c r="BOU73" s="16"/>
      <c r="BOV73" s="16"/>
      <c r="BOW73" s="16"/>
      <c r="BOX73" s="16"/>
      <c r="BOY73" s="16"/>
      <c r="BOZ73" s="16"/>
      <c r="BPA73" s="16"/>
      <c r="BPB73" s="16"/>
      <c r="BPC73" s="16"/>
      <c r="BPD73" s="16"/>
      <c r="BPE73" s="16"/>
      <c r="BPF73" s="16"/>
      <c r="BPG73" s="16"/>
      <c r="BPH73" s="16"/>
      <c r="BPI73" s="16"/>
      <c r="BPJ73" s="16"/>
      <c r="BPK73" s="16"/>
      <c r="BPL73" s="16"/>
      <c r="BPM73" s="16"/>
      <c r="BPN73" s="16"/>
      <c r="BPO73" s="16"/>
      <c r="BPP73" s="16"/>
      <c r="BPQ73" s="16"/>
      <c r="BPR73" s="16"/>
      <c r="BPS73" s="16"/>
      <c r="BPT73" s="16"/>
      <c r="BPU73" s="16"/>
      <c r="BPV73" s="16"/>
      <c r="BPW73" s="16"/>
      <c r="BPX73" s="16"/>
      <c r="BPY73" s="16"/>
      <c r="BPZ73" s="16"/>
      <c r="BQA73" s="16"/>
      <c r="BQB73" s="16"/>
      <c r="BQC73" s="16"/>
      <c r="BQD73" s="16"/>
      <c r="BQE73" s="16"/>
      <c r="BQF73" s="16"/>
      <c r="BQG73" s="16"/>
      <c r="BQH73" s="16"/>
      <c r="BQI73" s="16"/>
      <c r="BQJ73" s="16"/>
      <c r="BQK73" s="16"/>
      <c r="BQL73" s="16"/>
      <c r="BQM73" s="16"/>
      <c r="BQN73" s="16"/>
      <c r="BQO73" s="16"/>
      <c r="BQP73" s="16"/>
      <c r="BQQ73" s="16"/>
      <c r="BQR73" s="16"/>
      <c r="BQS73" s="16"/>
      <c r="BQT73" s="16"/>
      <c r="BQU73" s="16"/>
      <c r="BQV73" s="16"/>
      <c r="BQW73" s="16"/>
      <c r="BQX73" s="16"/>
      <c r="BQY73" s="16"/>
      <c r="BQZ73" s="16"/>
      <c r="BRA73" s="16"/>
      <c r="BRB73" s="16"/>
      <c r="BRC73" s="16"/>
      <c r="BRD73" s="16"/>
      <c r="BRE73" s="16"/>
      <c r="BRF73" s="16"/>
      <c r="BRG73" s="16"/>
      <c r="BRH73" s="16"/>
      <c r="BRI73" s="16"/>
      <c r="BRJ73" s="16"/>
      <c r="BRK73" s="16"/>
      <c r="BRL73" s="16"/>
      <c r="BRM73" s="16"/>
      <c r="BRN73" s="16"/>
      <c r="BRO73" s="16"/>
      <c r="BRP73" s="16"/>
      <c r="BRQ73" s="16"/>
      <c r="BRR73" s="16"/>
      <c r="BRS73" s="16"/>
      <c r="BRT73" s="16"/>
      <c r="BRU73" s="16"/>
      <c r="BRV73" s="16"/>
      <c r="BRW73" s="16"/>
      <c r="BRX73" s="16"/>
      <c r="BRY73" s="16"/>
      <c r="BRZ73" s="16"/>
      <c r="BSA73" s="16"/>
      <c r="BSB73" s="16"/>
      <c r="BSC73" s="16"/>
      <c r="BSD73" s="16"/>
      <c r="BSE73" s="16"/>
      <c r="BSF73" s="16"/>
      <c r="BSG73" s="16"/>
      <c r="BSH73" s="16"/>
      <c r="BSI73" s="16"/>
      <c r="BSJ73" s="16"/>
      <c r="BSK73" s="16"/>
      <c r="BSL73" s="16"/>
      <c r="BSM73" s="16"/>
      <c r="BSN73" s="16"/>
      <c r="BSO73" s="16"/>
      <c r="BSP73" s="16"/>
      <c r="BSQ73" s="16"/>
      <c r="BSR73" s="16"/>
      <c r="BSS73" s="16"/>
      <c r="BST73" s="16"/>
      <c r="BSU73" s="16"/>
      <c r="BSV73" s="16"/>
      <c r="BSW73" s="16"/>
      <c r="BSX73" s="16"/>
      <c r="BSY73" s="16"/>
      <c r="BSZ73" s="16"/>
      <c r="BTA73" s="16"/>
      <c r="BTB73" s="16"/>
      <c r="BTC73" s="16"/>
      <c r="BTD73" s="16"/>
      <c r="BTE73" s="16"/>
      <c r="BTF73" s="16"/>
      <c r="BTG73" s="16"/>
      <c r="BTH73" s="16"/>
    </row>
    <row r="74" spans="1:1880" s="305" customFormat="1" ht="127.2" customHeight="1" x14ac:dyDescent="0.3">
      <c r="A74" s="449">
        <v>621</v>
      </c>
      <c r="B74" s="449" t="s">
        <v>118</v>
      </c>
      <c r="C74" s="449" t="s">
        <v>387</v>
      </c>
      <c r="D74" s="450" t="s">
        <v>388</v>
      </c>
      <c r="E74" s="266" t="e">
        <f>INDEX('PY1 Data(H)'!$A$1:$BJ$265,MATCH('Unit Data from Audit Worksheet'!$A74,'PY1 Data(H)'!$A$1:$A$265,0),MATCH('Unit Data from Audit Worksheet'!$D$2,'PY1 Data(H)'!$A$1:$BJ$1,0))</f>
        <v>#N/A</v>
      </c>
      <c r="F74" s="135">
        <v>0</v>
      </c>
      <c r="G74" s="307" t="s">
        <v>389</v>
      </c>
      <c r="H74"/>
      <c r="I74" s="520"/>
      <c r="J74" s="499"/>
      <c r="K74" s="394"/>
      <c r="L74"/>
      <c r="M74" s="16"/>
      <c r="N74" s="136"/>
      <c r="O74" s="16"/>
      <c r="P74" s="16"/>
      <c r="Q74" s="16"/>
      <c r="R74" s="16"/>
      <c r="S74" s="16"/>
      <c r="T74" s="16"/>
      <c r="U74" s="16"/>
      <c r="V74" s="16"/>
      <c r="W74" s="16"/>
      <c r="X74" s="16"/>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s="16"/>
      <c r="DT74" s="16"/>
      <c r="DU74" s="16"/>
      <c r="DV74" s="16"/>
      <c r="DW74" s="16"/>
      <c r="DX74" s="16"/>
      <c r="DY74" s="16"/>
      <c r="DZ74" s="16"/>
      <c r="EA74" s="16"/>
      <c r="EB74" s="16"/>
      <c r="EC74" s="16"/>
      <c r="ED74" s="16"/>
      <c r="EE74" s="16"/>
      <c r="EF74" s="16"/>
      <c r="EG74" s="16"/>
      <c r="EH74" s="16"/>
      <c r="EI74" s="16"/>
      <c r="EJ74" s="16"/>
      <c r="EK74" s="16"/>
      <c r="EL74" s="16"/>
      <c r="EM74" s="16"/>
      <c r="EN74" s="16"/>
      <c r="EO74" s="16"/>
      <c r="EP74" s="16"/>
      <c r="EQ74" s="16"/>
      <c r="ER74" s="16"/>
      <c r="ES74" s="16"/>
      <c r="ET74" s="16"/>
      <c r="EU74" s="16"/>
      <c r="EV74" s="16"/>
      <c r="EW74" s="16"/>
      <c r="EX74" s="16"/>
      <c r="EY74" s="16"/>
      <c r="EZ74" s="16"/>
      <c r="FA74" s="16"/>
      <c r="FB74" s="16"/>
      <c r="FC74" s="16"/>
      <c r="FD74" s="16"/>
      <c r="FE74" s="16"/>
      <c r="FF74" s="16"/>
      <c r="FG74" s="16"/>
      <c r="FH74" s="16"/>
      <c r="FI74" s="16"/>
      <c r="FJ74" s="16"/>
      <c r="FK74" s="16"/>
      <c r="FL74" s="16"/>
      <c r="FM74" s="16"/>
      <c r="FN74" s="16"/>
      <c r="FO74" s="16"/>
      <c r="FP74" s="16"/>
      <c r="FQ74" s="16"/>
      <c r="FR74" s="16"/>
      <c r="FS74" s="16"/>
      <c r="FT74" s="16"/>
      <c r="FU74" s="16"/>
      <c r="FV74" s="16"/>
      <c r="FW74" s="16"/>
      <c r="FX74" s="16"/>
      <c r="FY74" s="16"/>
      <c r="FZ74" s="16"/>
      <c r="GA74" s="16"/>
      <c r="GB74" s="16"/>
      <c r="GC74" s="16"/>
      <c r="GD74" s="16"/>
      <c r="GE74" s="16"/>
      <c r="GF74" s="16"/>
      <c r="GG74" s="16"/>
      <c r="GH74" s="16"/>
      <c r="GI74" s="16"/>
      <c r="GJ74" s="16"/>
      <c r="GK74" s="16"/>
      <c r="GL74" s="16"/>
      <c r="GM74" s="16"/>
      <c r="GN74" s="16"/>
      <c r="GO74" s="16"/>
      <c r="GP74" s="16"/>
      <c r="GQ74" s="16"/>
      <c r="GR74" s="16"/>
      <c r="GS74" s="16"/>
      <c r="GT74" s="16"/>
      <c r="GU74" s="16"/>
      <c r="GV74" s="16"/>
      <c r="GW74" s="16"/>
      <c r="GX74" s="16"/>
      <c r="GY74" s="16"/>
      <c r="GZ74" s="16"/>
      <c r="HA74" s="16"/>
      <c r="HB74" s="16"/>
      <c r="HC74" s="16"/>
      <c r="HD74" s="16"/>
      <c r="HE74" s="16"/>
      <c r="HF74" s="16"/>
      <c r="HG74" s="16"/>
      <c r="HH74" s="16"/>
      <c r="HI74" s="16"/>
      <c r="HJ74" s="16"/>
      <c r="HK74" s="16"/>
      <c r="HL74" s="16"/>
      <c r="HM74" s="16"/>
      <c r="HN74" s="16"/>
      <c r="HO74" s="16"/>
      <c r="HP74" s="16"/>
      <c r="HQ74" s="16"/>
      <c r="HR74" s="16"/>
      <c r="HS74" s="16"/>
      <c r="HT74" s="16"/>
      <c r="HU74" s="16"/>
      <c r="HV74" s="16"/>
      <c r="HW74" s="16"/>
      <c r="HX74" s="16"/>
      <c r="HY74" s="16"/>
      <c r="HZ74" s="16"/>
      <c r="IA74" s="16"/>
      <c r="IB74" s="16"/>
      <c r="IC74" s="16"/>
      <c r="ID74" s="16"/>
      <c r="IE74" s="16"/>
      <c r="IF74" s="16"/>
      <c r="IG74" s="16"/>
      <c r="IH74" s="16"/>
      <c r="II74" s="16"/>
      <c r="IJ74" s="16"/>
      <c r="IK74" s="16"/>
      <c r="IL74" s="16"/>
      <c r="IM74" s="16"/>
      <c r="IN74" s="16"/>
      <c r="IO74" s="16"/>
      <c r="IP74" s="16"/>
      <c r="IQ74" s="16"/>
      <c r="IR74" s="16"/>
      <c r="IS74" s="16"/>
      <c r="IT74" s="16"/>
      <c r="IU74" s="16"/>
      <c r="IV74" s="16"/>
      <c r="IW74" s="16"/>
      <c r="IX74" s="16"/>
      <c r="IY74" s="16"/>
      <c r="IZ74" s="16"/>
      <c r="JA74" s="16"/>
      <c r="JB74" s="16"/>
      <c r="JC74" s="16"/>
      <c r="JD74" s="16"/>
      <c r="JE74" s="16"/>
      <c r="JF74" s="16"/>
      <c r="JG74" s="16"/>
      <c r="JH74" s="16"/>
      <c r="JI74" s="16"/>
      <c r="JJ74" s="16"/>
      <c r="JK74" s="16"/>
      <c r="JL74" s="16"/>
      <c r="JM74" s="16"/>
      <c r="JN74" s="16"/>
      <c r="JO74" s="16"/>
      <c r="JP74" s="16"/>
      <c r="JQ74" s="16"/>
      <c r="JR74" s="16"/>
      <c r="JS74" s="16"/>
      <c r="JT74" s="16"/>
      <c r="JU74" s="16"/>
      <c r="JV74" s="16"/>
      <c r="JW74" s="16"/>
      <c r="JX74" s="16"/>
      <c r="JY74" s="16"/>
      <c r="JZ74" s="16"/>
      <c r="KA74" s="16"/>
      <c r="KB74" s="16"/>
      <c r="KC74" s="16"/>
      <c r="KD74" s="16"/>
      <c r="KE74" s="16"/>
      <c r="KF74" s="16"/>
      <c r="KG74" s="16"/>
      <c r="KH74" s="16"/>
      <c r="KI74" s="16"/>
      <c r="KJ74" s="16"/>
      <c r="KK74" s="16"/>
      <c r="KL74" s="16"/>
      <c r="KM74" s="16"/>
      <c r="KN74" s="16"/>
      <c r="KO74" s="16"/>
      <c r="KP74" s="16"/>
      <c r="KQ74" s="16"/>
      <c r="KR74" s="16"/>
      <c r="KS74" s="16"/>
      <c r="KT74" s="16"/>
      <c r="KU74" s="16"/>
      <c r="KV74" s="16"/>
      <c r="KW74" s="16"/>
      <c r="KX74" s="16"/>
      <c r="KY74" s="16"/>
      <c r="KZ74" s="16"/>
      <c r="LA74" s="16"/>
      <c r="LB74" s="16"/>
      <c r="LC74" s="16"/>
      <c r="LD74" s="16"/>
      <c r="LE74" s="16"/>
      <c r="LF74" s="16"/>
      <c r="LG74" s="16"/>
      <c r="LH74" s="16"/>
      <c r="LI74" s="16"/>
      <c r="LJ74" s="16"/>
      <c r="LK74" s="16"/>
      <c r="LL74" s="16"/>
      <c r="LM74" s="16"/>
      <c r="LN74" s="16"/>
      <c r="LO74" s="16"/>
      <c r="LP74" s="16"/>
      <c r="LQ74" s="16"/>
      <c r="LR74" s="16"/>
      <c r="LS74" s="16"/>
      <c r="LT74" s="16"/>
      <c r="LU74" s="16"/>
      <c r="LV74" s="16"/>
      <c r="LW74" s="16"/>
      <c r="LX74" s="16"/>
      <c r="LY74" s="16"/>
      <c r="LZ74" s="16"/>
      <c r="MA74" s="16"/>
      <c r="MB74" s="16"/>
      <c r="MC74" s="16"/>
      <c r="MD74" s="16"/>
      <c r="ME74" s="16"/>
      <c r="MF74" s="16"/>
      <c r="MG74" s="16"/>
      <c r="MH74" s="16"/>
      <c r="MI74" s="16"/>
      <c r="MJ74" s="16"/>
      <c r="MK74" s="16"/>
      <c r="ML74" s="16"/>
      <c r="MM74" s="16"/>
      <c r="MN74" s="16"/>
      <c r="MO74" s="16"/>
      <c r="MP74" s="16"/>
      <c r="MQ74" s="16"/>
      <c r="MR74" s="16"/>
      <c r="MS74" s="16"/>
      <c r="MT74" s="16"/>
      <c r="MU74" s="16"/>
      <c r="MV74" s="16"/>
      <c r="MW74" s="16"/>
      <c r="MX74" s="16"/>
      <c r="MY74" s="16"/>
      <c r="MZ74" s="16"/>
      <c r="NA74" s="16"/>
      <c r="NB74" s="16"/>
      <c r="NC74" s="16"/>
      <c r="ND74" s="16"/>
      <c r="NE74" s="16"/>
      <c r="NF74" s="16"/>
      <c r="NG74" s="16"/>
      <c r="NH74" s="16"/>
      <c r="NI74" s="16"/>
      <c r="NJ74" s="16"/>
      <c r="NK74" s="16"/>
      <c r="NL74" s="16"/>
      <c r="NM74" s="16"/>
      <c r="NN74" s="16"/>
      <c r="NO74" s="16"/>
      <c r="NP74" s="16"/>
      <c r="NQ74" s="16"/>
      <c r="NR74" s="16"/>
      <c r="NS74" s="16"/>
      <c r="NT74" s="16"/>
      <c r="NU74" s="16"/>
      <c r="NV74" s="16"/>
      <c r="NW74" s="16"/>
      <c r="NX74" s="16"/>
      <c r="NY74" s="16"/>
      <c r="NZ74" s="16"/>
      <c r="OA74" s="16"/>
      <c r="OB74" s="16"/>
      <c r="OC74" s="16"/>
      <c r="OD74" s="16"/>
      <c r="OE74" s="16"/>
      <c r="OF74" s="16"/>
      <c r="OG74" s="16"/>
      <c r="OH74" s="16"/>
      <c r="OI74" s="16"/>
      <c r="OJ74" s="16"/>
      <c r="OK74" s="16"/>
      <c r="OL74" s="16"/>
      <c r="OM74" s="16"/>
      <c r="ON74" s="16"/>
      <c r="OO74" s="16"/>
      <c r="OP74" s="16"/>
      <c r="OQ74" s="16"/>
      <c r="OR74" s="16"/>
      <c r="OS74" s="16"/>
      <c r="OT74" s="16"/>
      <c r="OU74" s="16"/>
      <c r="OV74" s="16"/>
      <c r="OW74" s="16"/>
      <c r="OX74" s="16"/>
      <c r="OY74" s="16"/>
      <c r="OZ74" s="16"/>
      <c r="PA74" s="16"/>
      <c r="PB74" s="16"/>
      <c r="PC74" s="16"/>
      <c r="PD74" s="16"/>
      <c r="PE74" s="16"/>
      <c r="PF74" s="16"/>
      <c r="PG74" s="16"/>
      <c r="PH74" s="16"/>
      <c r="PI74" s="16"/>
      <c r="PJ74" s="16"/>
      <c r="PK74" s="16"/>
      <c r="PL74" s="16"/>
      <c r="PM74" s="16"/>
      <c r="PN74" s="16"/>
      <c r="PO74" s="16"/>
      <c r="PP74" s="16"/>
      <c r="PQ74" s="16"/>
      <c r="PR74" s="16"/>
      <c r="PS74" s="16"/>
      <c r="PT74" s="16"/>
      <c r="PU74" s="16"/>
      <c r="PV74" s="16"/>
      <c r="PW74" s="16"/>
      <c r="PX74" s="16"/>
      <c r="PY74" s="16"/>
      <c r="PZ74" s="16"/>
      <c r="QA74" s="16"/>
      <c r="QB74" s="16"/>
      <c r="QC74" s="16"/>
      <c r="QD74" s="16"/>
      <c r="QE74" s="16"/>
      <c r="QF74" s="16"/>
      <c r="QG74" s="16"/>
      <c r="QH74" s="16"/>
      <c r="QI74" s="16"/>
      <c r="QJ74" s="16"/>
      <c r="QK74" s="16"/>
      <c r="QL74" s="16"/>
      <c r="QM74" s="16"/>
      <c r="QN74" s="16"/>
      <c r="QO74" s="16"/>
      <c r="QP74" s="16"/>
      <c r="QQ74" s="16"/>
      <c r="QR74" s="16"/>
      <c r="QS74" s="16"/>
      <c r="QT74" s="16"/>
      <c r="QU74" s="16"/>
      <c r="QV74" s="16"/>
      <c r="QW74" s="16"/>
      <c r="QX74" s="16"/>
      <c r="QY74" s="16"/>
      <c r="QZ74" s="16"/>
      <c r="RA74" s="16"/>
      <c r="RB74" s="16"/>
      <c r="RC74" s="16"/>
      <c r="RD74" s="16"/>
      <c r="RE74" s="16"/>
      <c r="RF74" s="16"/>
      <c r="RG74" s="16"/>
      <c r="RH74" s="16"/>
      <c r="RI74" s="16"/>
      <c r="RJ74" s="16"/>
      <c r="RK74" s="16"/>
      <c r="RL74" s="16"/>
      <c r="RM74" s="16"/>
      <c r="RN74" s="16"/>
      <c r="RO74" s="16"/>
      <c r="RP74" s="16"/>
      <c r="RQ74" s="16"/>
      <c r="RR74" s="16"/>
      <c r="RS74" s="16"/>
      <c r="RT74" s="16"/>
      <c r="RU74" s="16"/>
      <c r="RV74" s="16"/>
      <c r="RW74" s="16"/>
      <c r="RX74" s="16"/>
      <c r="RY74" s="16"/>
      <c r="RZ74" s="16"/>
      <c r="SA74" s="16"/>
      <c r="SB74" s="16"/>
      <c r="SC74" s="16"/>
      <c r="SD74" s="16"/>
      <c r="SE74" s="16"/>
      <c r="SF74" s="16"/>
      <c r="SG74" s="16"/>
      <c r="SH74" s="16"/>
      <c r="SI74" s="16"/>
      <c r="SJ74" s="16"/>
      <c r="SK74" s="16"/>
      <c r="SL74" s="16"/>
      <c r="SM74" s="16"/>
      <c r="SN74" s="16"/>
      <c r="SO74" s="16"/>
      <c r="SP74" s="16"/>
      <c r="SQ74" s="16"/>
      <c r="SR74" s="16"/>
      <c r="SS74" s="16"/>
      <c r="ST74" s="16"/>
      <c r="SU74" s="16"/>
      <c r="SV74" s="16"/>
      <c r="SW74" s="16"/>
      <c r="SX74" s="16"/>
      <c r="SY74" s="16"/>
      <c r="SZ74" s="16"/>
      <c r="TA74" s="16"/>
      <c r="TB74" s="16"/>
      <c r="TC74" s="16"/>
      <c r="TD74" s="16"/>
      <c r="TE74" s="16"/>
      <c r="TF74" s="16"/>
      <c r="TG74" s="16"/>
      <c r="TH74" s="16"/>
      <c r="TI74" s="16"/>
      <c r="TJ74" s="16"/>
      <c r="TK74" s="16"/>
      <c r="TL74" s="16"/>
      <c r="TM74" s="16"/>
      <c r="TN74" s="16"/>
      <c r="TO74" s="16"/>
      <c r="TP74" s="16"/>
      <c r="TQ74" s="16"/>
      <c r="TR74" s="16"/>
      <c r="TS74" s="16"/>
      <c r="TT74" s="16"/>
      <c r="TU74" s="16"/>
      <c r="TV74" s="16"/>
      <c r="TW74" s="16"/>
      <c r="TX74" s="16"/>
      <c r="TY74" s="16"/>
      <c r="TZ74" s="16"/>
      <c r="UA74" s="16"/>
      <c r="UB74" s="16"/>
      <c r="UC74" s="16"/>
      <c r="UD74" s="16"/>
      <c r="UE74" s="16"/>
      <c r="UF74" s="16"/>
      <c r="UG74" s="16"/>
      <c r="UH74" s="16"/>
      <c r="UI74" s="16"/>
      <c r="UJ74" s="16"/>
      <c r="UK74" s="16"/>
      <c r="UL74" s="16"/>
      <c r="UM74" s="16"/>
      <c r="UN74" s="16"/>
      <c r="UO74" s="16"/>
      <c r="UP74" s="16"/>
      <c r="UQ74" s="16"/>
      <c r="UR74" s="16"/>
      <c r="US74" s="16"/>
      <c r="UT74" s="16"/>
      <c r="UU74" s="16"/>
      <c r="UV74" s="16"/>
      <c r="UW74" s="16"/>
      <c r="UX74" s="16"/>
      <c r="UY74" s="16"/>
      <c r="UZ74" s="16"/>
      <c r="VA74" s="16"/>
      <c r="VB74" s="16"/>
      <c r="VC74" s="16"/>
      <c r="VD74" s="16"/>
      <c r="VE74" s="16"/>
      <c r="VF74" s="16"/>
      <c r="VG74" s="16"/>
      <c r="VH74" s="16"/>
      <c r="VI74" s="16"/>
      <c r="VJ74" s="16"/>
      <c r="VK74" s="16"/>
      <c r="VL74" s="16"/>
      <c r="VM74" s="16"/>
      <c r="VN74" s="16"/>
      <c r="VO74" s="16"/>
      <c r="VP74" s="16"/>
      <c r="VQ74" s="16"/>
      <c r="VR74" s="16"/>
      <c r="VS74" s="16"/>
      <c r="VT74" s="16"/>
      <c r="VU74" s="16"/>
      <c r="VV74" s="16"/>
      <c r="VW74" s="16"/>
      <c r="VX74" s="16"/>
      <c r="VY74" s="16"/>
      <c r="VZ74" s="16"/>
      <c r="WA74" s="16"/>
      <c r="WB74" s="16"/>
      <c r="WC74" s="16"/>
      <c r="WD74" s="16"/>
      <c r="WE74" s="16"/>
      <c r="WF74" s="16"/>
      <c r="WG74" s="16"/>
      <c r="WH74" s="16"/>
      <c r="WI74" s="16"/>
      <c r="WJ74" s="16"/>
      <c r="WK74" s="16"/>
      <c r="WL74" s="16"/>
      <c r="WM74" s="16"/>
      <c r="WN74" s="16"/>
      <c r="WO74" s="16"/>
      <c r="WP74" s="16"/>
      <c r="WQ74" s="16"/>
      <c r="WR74" s="16"/>
      <c r="WS74" s="16"/>
      <c r="WT74" s="16"/>
      <c r="WU74" s="16"/>
      <c r="WV74" s="16"/>
      <c r="WW74" s="16"/>
      <c r="WX74" s="16"/>
      <c r="WY74" s="16"/>
      <c r="WZ74" s="16"/>
      <c r="XA74" s="16"/>
      <c r="XB74" s="16"/>
      <c r="XC74" s="16"/>
      <c r="XD74" s="16"/>
      <c r="XE74" s="16"/>
      <c r="XF74" s="16"/>
      <c r="XG74" s="16"/>
      <c r="XH74" s="16"/>
      <c r="XI74" s="16"/>
      <c r="XJ74" s="16"/>
      <c r="XK74" s="16"/>
      <c r="XL74" s="16"/>
      <c r="XM74" s="16"/>
      <c r="XN74" s="16"/>
      <c r="XO74" s="16"/>
      <c r="XP74" s="16"/>
      <c r="XQ74" s="16"/>
      <c r="XR74" s="16"/>
      <c r="XS74" s="16"/>
      <c r="XT74" s="16"/>
      <c r="XU74" s="16"/>
      <c r="XV74" s="16"/>
      <c r="XW74" s="16"/>
      <c r="XX74" s="16"/>
      <c r="XY74" s="16"/>
      <c r="XZ74" s="16"/>
      <c r="YA74" s="16"/>
      <c r="YB74" s="16"/>
      <c r="YC74" s="16"/>
      <c r="YD74" s="16"/>
      <c r="YE74" s="16"/>
      <c r="YF74" s="16"/>
      <c r="YG74" s="16"/>
      <c r="YH74" s="16"/>
      <c r="YI74" s="16"/>
      <c r="YJ74" s="16"/>
      <c r="YK74" s="16"/>
      <c r="YL74" s="16"/>
      <c r="YM74" s="16"/>
      <c r="YN74" s="16"/>
      <c r="YO74" s="16"/>
      <c r="YP74" s="16"/>
      <c r="YQ74" s="16"/>
      <c r="YR74" s="16"/>
      <c r="YS74" s="16"/>
      <c r="YT74" s="16"/>
      <c r="YU74" s="16"/>
      <c r="YV74" s="16"/>
      <c r="YW74" s="16"/>
      <c r="YX74" s="16"/>
      <c r="YY74" s="16"/>
      <c r="YZ74" s="16"/>
      <c r="ZA74" s="16"/>
      <c r="ZB74" s="16"/>
      <c r="ZC74" s="16"/>
      <c r="ZD74" s="16"/>
      <c r="ZE74" s="16"/>
      <c r="ZF74" s="16"/>
      <c r="ZG74" s="16"/>
      <c r="ZH74" s="16"/>
      <c r="ZI74" s="16"/>
      <c r="ZJ74" s="16"/>
      <c r="ZK74" s="16"/>
      <c r="ZL74" s="16"/>
      <c r="ZM74" s="16"/>
      <c r="ZN74" s="16"/>
      <c r="ZO74" s="16"/>
      <c r="ZP74" s="16"/>
      <c r="ZQ74" s="16"/>
      <c r="ZR74" s="16"/>
      <c r="ZS74" s="16"/>
      <c r="ZT74" s="16"/>
      <c r="ZU74" s="16"/>
      <c r="ZV74" s="16"/>
      <c r="ZW74" s="16"/>
      <c r="ZX74" s="16"/>
      <c r="ZY74" s="16"/>
      <c r="ZZ74" s="16"/>
      <c r="AAA74" s="16"/>
      <c r="AAB74" s="16"/>
      <c r="AAC74" s="16"/>
      <c r="AAD74" s="16"/>
      <c r="AAE74" s="16"/>
      <c r="AAF74" s="16"/>
      <c r="AAG74" s="16"/>
      <c r="AAH74" s="16"/>
      <c r="AAI74" s="16"/>
      <c r="AAJ74" s="16"/>
      <c r="AAK74" s="16"/>
      <c r="AAL74" s="16"/>
      <c r="AAM74" s="16"/>
      <c r="AAN74" s="16"/>
      <c r="AAO74" s="16"/>
      <c r="AAP74" s="16"/>
      <c r="AAQ74" s="16"/>
      <c r="AAR74" s="16"/>
      <c r="AAS74" s="16"/>
      <c r="AAT74" s="16"/>
      <c r="AAU74" s="16"/>
      <c r="AAV74" s="16"/>
      <c r="AAW74" s="16"/>
      <c r="AAX74" s="16"/>
      <c r="AAY74" s="16"/>
      <c r="AAZ74" s="16"/>
      <c r="ABA74" s="16"/>
      <c r="ABB74" s="16"/>
      <c r="ABC74" s="16"/>
      <c r="ABD74" s="16"/>
      <c r="ABE74" s="16"/>
      <c r="ABF74" s="16"/>
      <c r="ABG74" s="16"/>
      <c r="ABH74" s="16"/>
      <c r="ABI74" s="16"/>
      <c r="ABJ74" s="16"/>
      <c r="ABK74" s="16"/>
      <c r="ABL74" s="16"/>
      <c r="ABM74" s="16"/>
      <c r="ABN74" s="16"/>
      <c r="ABO74" s="16"/>
      <c r="ABP74" s="16"/>
      <c r="ABQ74" s="16"/>
      <c r="ABR74" s="16"/>
      <c r="ABS74" s="16"/>
      <c r="ABT74" s="16"/>
      <c r="ABU74" s="16"/>
      <c r="ABV74" s="16"/>
      <c r="ABW74" s="16"/>
      <c r="ABX74" s="16"/>
      <c r="ABY74" s="16"/>
      <c r="ABZ74" s="16"/>
      <c r="ACA74" s="16"/>
      <c r="ACB74" s="16"/>
      <c r="ACC74" s="16"/>
      <c r="ACD74" s="16"/>
      <c r="ACE74" s="16"/>
      <c r="ACF74" s="16"/>
      <c r="ACG74" s="16"/>
      <c r="ACH74" s="16"/>
      <c r="ACI74" s="16"/>
      <c r="ACJ74" s="16"/>
      <c r="ACK74" s="16"/>
      <c r="ACL74" s="16"/>
      <c r="ACM74" s="16"/>
      <c r="ACN74" s="16"/>
      <c r="ACO74" s="16"/>
      <c r="ACP74" s="16"/>
      <c r="ACQ74" s="16"/>
      <c r="ACR74" s="16"/>
      <c r="ACS74" s="16"/>
      <c r="ACT74" s="16"/>
      <c r="ACU74" s="16"/>
      <c r="ACV74" s="16"/>
      <c r="ACW74" s="16"/>
      <c r="ACX74" s="16"/>
      <c r="ACY74" s="16"/>
      <c r="ACZ74" s="16"/>
      <c r="ADA74" s="16"/>
      <c r="ADB74" s="16"/>
      <c r="ADC74" s="16"/>
      <c r="ADD74" s="16"/>
      <c r="ADE74" s="16"/>
      <c r="ADF74" s="16"/>
      <c r="ADG74" s="16"/>
      <c r="ADH74" s="16"/>
      <c r="ADI74" s="16"/>
      <c r="ADJ74" s="16"/>
      <c r="ADK74" s="16"/>
      <c r="ADL74" s="16"/>
      <c r="ADM74" s="16"/>
      <c r="ADN74" s="16"/>
      <c r="ADO74" s="16"/>
      <c r="ADP74" s="16"/>
      <c r="ADQ74" s="16"/>
      <c r="ADR74" s="16"/>
      <c r="ADS74" s="16"/>
      <c r="ADT74" s="16"/>
      <c r="ADU74" s="16"/>
      <c r="ADV74" s="16"/>
      <c r="ADW74" s="16"/>
      <c r="ADX74" s="16"/>
      <c r="ADY74" s="16"/>
      <c r="ADZ74" s="16"/>
      <c r="AEA74" s="16"/>
      <c r="AEB74" s="16"/>
      <c r="AEC74" s="16"/>
      <c r="AED74" s="16"/>
      <c r="AEE74" s="16"/>
      <c r="AEF74" s="16"/>
      <c r="AEG74" s="16"/>
      <c r="AEH74" s="16"/>
      <c r="AEI74" s="16"/>
      <c r="AEJ74" s="16"/>
      <c r="AEK74" s="16"/>
      <c r="AEL74" s="16"/>
      <c r="AEM74" s="16"/>
      <c r="AEN74" s="16"/>
      <c r="AEO74" s="16"/>
      <c r="AEP74" s="16"/>
      <c r="AEQ74" s="16"/>
      <c r="AER74" s="16"/>
      <c r="AES74" s="16"/>
      <c r="AET74" s="16"/>
      <c r="AEU74" s="16"/>
      <c r="AEV74" s="16"/>
      <c r="AEW74" s="16"/>
      <c r="AEX74" s="16"/>
      <c r="AEY74" s="16"/>
      <c r="AEZ74" s="16"/>
      <c r="AFA74" s="16"/>
      <c r="AFB74" s="16"/>
      <c r="AFC74" s="16"/>
      <c r="AFD74" s="16"/>
      <c r="AFE74" s="16"/>
      <c r="AFF74" s="16"/>
      <c r="AFG74" s="16"/>
      <c r="AFH74" s="16"/>
      <c r="AFI74" s="16"/>
      <c r="AFJ74" s="16"/>
      <c r="AFK74" s="16"/>
      <c r="AFL74" s="16"/>
      <c r="AFM74" s="16"/>
      <c r="AFN74" s="16"/>
      <c r="AFO74" s="16"/>
      <c r="AFP74" s="16"/>
      <c r="AFQ74" s="16"/>
      <c r="AFR74" s="16"/>
      <c r="AFS74" s="16"/>
      <c r="AFT74" s="16"/>
      <c r="AFU74" s="16"/>
      <c r="AFV74" s="16"/>
      <c r="AFW74" s="16"/>
      <c r="AFX74" s="16"/>
      <c r="AFY74" s="16"/>
      <c r="AFZ74" s="16"/>
      <c r="AGA74" s="16"/>
      <c r="AGB74" s="16"/>
      <c r="AGC74" s="16"/>
      <c r="AGD74" s="16"/>
      <c r="AGE74" s="16"/>
      <c r="AGF74" s="16"/>
      <c r="AGG74" s="16"/>
      <c r="AGH74" s="16"/>
      <c r="AGI74" s="16"/>
      <c r="AGJ74" s="16"/>
      <c r="AGK74" s="16"/>
      <c r="AGL74" s="16"/>
      <c r="AGM74" s="16"/>
      <c r="AGN74" s="16"/>
      <c r="AGO74" s="16"/>
      <c r="AGP74" s="16"/>
      <c r="AGQ74" s="16"/>
      <c r="AGR74" s="16"/>
      <c r="AGS74" s="16"/>
      <c r="AGT74" s="16"/>
      <c r="AGU74" s="16"/>
      <c r="AGV74" s="16"/>
      <c r="AGW74" s="16"/>
      <c r="AGX74" s="16"/>
      <c r="AGY74" s="16"/>
      <c r="AGZ74" s="16"/>
      <c r="AHA74" s="16"/>
      <c r="AHB74" s="16"/>
      <c r="AHC74" s="16"/>
      <c r="AHD74" s="16"/>
      <c r="AHE74" s="16"/>
      <c r="AHF74" s="16"/>
      <c r="AHG74" s="16"/>
      <c r="AHH74" s="16"/>
      <c r="AHI74" s="16"/>
      <c r="AHJ74" s="16"/>
      <c r="AHK74" s="16"/>
      <c r="AHL74" s="16"/>
      <c r="AHM74" s="16"/>
      <c r="AHN74" s="16"/>
      <c r="AHO74" s="16"/>
      <c r="AHP74" s="16"/>
      <c r="AHQ74" s="16"/>
      <c r="AHR74" s="16"/>
      <c r="AHS74" s="16"/>
      <c r="AHT74" s="16"/>
      <c r="AHU74" s="16"/>
      <c r="AHV74" s="16"/>
      <c r="AHW74" s="16"/>
      <c r="AHX74" s="16"/>
      <c r="AHY74" s="16"/>
      <c r="AHZ74" s="16"/>
      <c r="AIA74" s="16"/>
      <c r="AIB74" s="16"/>
      <c r="AIC74" s="16"/>
      <c r="AID74" s="16"/>
      <c r="AIE74" s="16"/>
      <c r="AIF74" s="16"/>
      <c r="AIG74" s="16"/>
      <c r="AIH74" s="16"/>
      <c r="AII74" s="16"/>
      <c r="AIJ74" s="16"/>
      <c r="AIK74" s="16"/>
      <c r="AIL74" s="16"/>
      <c r="AIM74" s="16"/>
      <c r="AIN74" s="16"/>
      <c r="AIO74" s="16"/>
      <c r="AIP74" s="16"/>
      <c r="AIQ74" s="16"/>
      <c r="AIR74" s="16"/>
      <c r="AIS74" s="16"/>
      <c r="AIT74" s="16"/>
      <c r="AIU74" s="16"/>
      <c r="AIV74" s="16"/>
      <c r="AIW74" s="16"/>
      <c r="AIX74" s="16"/>
      <c r="AIY74" s="16"/>
      <c r="AIZ74" s="16"/>
      <c r="AJA74" s="16"/>
      <c r="AJB74" s="16"/>
      <c r="AJC74" s="16"/>
      <c r="AJD74" s="16"/>
      <c r="AJE74" s="16"/>
      <c r="AJF74" s="16"/>
      <c r="AJG74" s="16"/>
      <c r="AJH74" s="16"/>
      <c r="AJI74" s="16"/>
      <c r="AJJ74" s="16"/>
      <c r="AJK74" s="16"/>
      <c r="AJL74" s="16"/>
      <c r="AJM74" s="16"/>
      <c r="AJN74" s="16"/>
      <c r="AJO74" s="16"/>
      <c r="AJP74" s="16"/>
      <c r="AJQ74" s="16"/>
      <c r="AJR74" s="16"/>
      <c r="AJS74" s="16"/>
      <c r="AJT74" s="16"/>
      <c r="AJU74" s="16"/>
      <c r="AJV74" s="16"/>
      <c r="AJW74" s="16"/>
      <c r="AJX74" s="16"/>
      <c r="AJY74" s="16"/>
      <c r="AJZ74" s="16"/>
      <c r="AKA74" s="16"/>
      <c r="AKB74" s="16"/>
      <c r="AKC74" s="16"/>
      <c r="AKD74" s="16"/>
      <c r="AKE74" s="16"/>
      <c r="AKF74" s="16"/>
      <c r="AKG74" s="16"/>
      <c r="AKH74" s="16"/>
      <c r="AKI74" s="16"/>
      <c r="AKJ74" s="16"/>
      <c r="AKK74" s="16"/>
      <c r="AKL74" s="16"/>
      <c r="AKM74" s="16"/>
      <c r="AKN74" s="16"/>
      <c r="AKO74" s="16"/>
      <c r="AKP74" s="16"/>
      <c r="AKQ74" s="16"/>
      <c r="AKR74" s="16"/>
      <c r="AKS74" s="16"/>
      <c r="AKT74" s="16"/>
      <c r="AKU74" s="16"/>
      <c r="AKV74" s="16"/>
      <c r="AKW74" s="16"/>
      <c r="AKX74" s="16"/>
      <c r="AKY74" s="16"/>
      <c r="AKZ74" s="16"/>
      <c r="ALA74" s="16"/>
      <c r="ALB74" s="16"/>
      <c r="ALC74" s="16"/>
      <c r="ALD74" s="16"/>
      <c r="ALE74" s="16"/>
      <c r="ALF74" s="16"/>
      <c r="ALG74" s="16"/>
      <c r="ALH74" s="16"/>
      <c r="ALI74" s="16"/>
      <c r="ALJ74" s="16"/>
      <c r="ALK74" s="16"/>
      <c r="ALL74" s="16"/>
      <c r="ALM74" s="16"/>
      <c r="ALN74" s="16"/>
      <c r="ALO74" s="16"/>
      <c r="ALP74" s="16"/>
      <c r="ALQ74" s="16"/>
      <c r="ALR74" s="16"/>
      <c r="ALS74" s="16"/>
      <c r="ALT74" s="16"/>
      <c r="ALU74" s="16"/>
      <c r="ALV74" s="16"/>
      <c r="ALW74" s="16"/>
      <c r="ALX74" s="16"/>
      <c r="ALY74" s="16"/>
      <c r="ALZ74" s="16"/>
      <c r="AMA74" s="16"/>
      <c r="AMB74" s="16"/>
      <c r="AMC74" s="16"/>
      <c r="AMD74" s="16"/>
      <c r="AME74" s="16"/>
      <c r="AMF74" s="16"/>
      <c r="AMG74" s="16"/>
      <c r="AMH74" s="16"/>
      <c r="AMI74" s="16"/>
      <c r="AMJ74" s="16"/>
      <c r="AMK74" s="16"/>
      <c r="AML74" s="16"/>
      <c r="AMM74" s="16"/>
      <c r="AMN74" s="16"/>
      <c r="AMO74" s="16"/>
      <c r="AMP74" s="16"/>
      <c r="AMQ74" s="16"/>
      <c r="AMR74" s="16"/>
      <c r="AMS74" s="16"/>
      <c r="AMT74" s="16"/>
      <c r="AMU74" s="16"/>
      <c r="AMV74" s="16"/>
      <c r="AMW74" s="16"/>
      <c r="AMX74" s="16"/>
      <c r="AMY74" s="16"/>
      <c r="AMZ74" s="16"/>
      <c r="ANA74" s="16"/>
      <c r="ANB74" s="16"/>
      <c r="ANC74" s="16"/>
      <c r="AND74" s="16"/>
      <c r="ANE74" s="16"/>
      <c r="ANF74" s="16"/>
      <c r="ANG74" s="16"/>
      <c r="ANH74" s="16"/>
      <c r="ANI74" s="16"/>
      <c r="ANJ74" s="16"/>
      <c r="ANK74" s="16"/>
      <c r="ANL74" s="16"/>
      <c r="ANM74" s="16"/>
      <c r="ANN74" s="16"/>
      <c r="ANO74" s="16"/>
      <c r="ANP74" s="16"/>
      <c r="ANQ74" s="16"/>
      <c r="ANR74" s="16"/>
      <c r="ANS74" s="16"/>
      <c r="ANT74" s="16"/>
      <c r="ANU74" s="16"/>
      <c r="ANV74" s="16"/>
      <c r="ANW74" s="16"/>
      <c r="ANX74" s="16"/>
      <c r="ANY74" s="16"/>
      <c r="ANZ74" s="16"/>
      <c r="AOA74" s="16"/>
      <c r="AOB74" s="16"/>
      <c r="AOC74" s="16"/>
      <c r="AOD74" s="16"/>
      <c r="AOE74" s="16"/>
      <c r="AOF74" s="16"/>
      <c r="AOG74" s="16"/>
      <c r="AOH74" s="16"/>
      <c r="AOI74" s="16"/>
      <c r="AOJ74" s="16"/>
      <c r="AOK74" s="16"/>
      <c r="AOL74" s="16"/>
      <c r="AOM74" s="16"/>
      <c r="AON74" s="16"/>
      <c r="AOO74" s="16"/>
      <c r="AOP74" s="16"/>
      <c r="AOQ74" s="16"/>
      <c r="AOR74" s="16"/>
      <c r="AOS74" s="16"/>
      <c r="AOT74" s="16"/>
      <c r="AOU74" s="16"/>
      <c r="AOV74" s="16"/>
      <c r="AOW74" s="16"/>
      <c r="AOX74" s="16"/>
      <c r="AOY74" s="16"/>
      <c r="AOZ74" s="16"/>
      <c r="APA74" s="16"/>
      <c r="APB74" s="16"/>
      <c r="APC74" s="16"/>
      <c r="APD74" s="16"/>
      <c r="APE74" s="16"/>
      <c r="APF74" s="16"/>
      <c r="APG74" s="16"/>
      <c r="APH74" s="16"/>
      <c r="API74" s="16"/>
      <c r="APJ74" s="16"/>
      <c r="APK74" s="16"/>
      <c r="APL74" s="16"/>
      <c r="APM74" s="16"/>
      <c r="APN74" s="16"/>
      <c r="APO74" s="16"/>
      <c r="APP74" s="16"/>
      <c r="APQ74" s="16"/>
      <c r="APR74" s="16"/>
      <c r="APS74" s="16"/>
      <c r="APT74" s="16"/>
      <c r="APU74" s="16"/>
      <c r="APV74" s="16"/>
      <c r="APW74" s="16"/>
      <c r="APX74" s="16"/>
      <c r="APY74" s="16"/>
      <c r="APZ74" s="16"/>
      <c r="AQA74" s="16"/>
      <c r="AQB74" s="16"/>
      <c r="AQC74" s="16"/>
      <c r="AQD74" s="16"/>
      <c r="AQE74" s="16"/>
      <c r="AQF74" s="16"/>
      <c r="AQG74" s="16"/>
      <c r="AQH74" s="16"/>
      <c r="AQI74" s="16"/>
      <c r="AQJ74" s="16"/>
      <c r="AQK74" s="16"/>
      <c r="AQL74" s="16"/>
      <c r="AQM74" s="16"/>
      <c r="AQN74" s="16"/>
      <c r="AQO74" s="16"/>
      <c r="AQP74" s="16"/>
      <c r="AQQ74" s="16"/>
      <c r="AQR74" s="16"/>
      <c r="AQS74" s="16"/>
      <c r="AQT74" s="16"/>
      <c r="AQU74" s="16"/>
      <c r="AQV74" s="16"/>
      <c r="AQW74" s="16"/>
      <c r="AQX74" s="16"/>
      <c r="AQY74" s="16"/>
      <c r="AQZ74" s="16"/>
      <c r="ARA74" s="16"/>
      <c r="ARB74" s="16"/>
      <c r="ARC74" s="16"/>
      <c r="ARD74" s="16"/>
      <c r="ARE74" s="16"/>
      <c r="ARF74" s="16"/>
      <c r="ARG74" s="16"/>
      <c r="ARH74" s="16"/>
      <c r="ARI74" s="16"/>
      <c r="ARJ74" s="16"/>
      <c r="ARK74" s="16"/>
      <c r="ARL74" s="16"/>
      <c r="ARM74" s="16"/>
      <c r="ARN74" s="16"/>
      <c r="ARO74" s="16"/>
      <c r="ARP74" s="16"/>
      <c r="ARQ74" s="16"/>
      <c r="ARR74" s="16"/>
      <c r="ARS74" s="16"/>
      <c r="ART74" s="16"/>
      <c r="ARU74" s="16"/>
      <c r="ARV74" s="16"/>
      <c r="ARW74" s="16"/>
      <c r="ARX74" s="16"/>
      <c r="ARY74" s="16"/>
      <c r="ARZ74" s="16"/>
      <c r="ASA74" s="16"/>
      <c r="ASB74" s="16"/>
      <c r="ASC74" s="16"/>
      <c r="ASD74" s="16"/>
      <c r="ASE74" s="16"/>
      <c r="ASF74" s="16"/>
      <c r="ASG74" s="16"/>
      <c r="ASH74" s="16"/>
      <c r="ASI74" s="16"/>
      <c r="ASJ74" s="16"/>
      <c r="ASK74" s="16"/>
      <c r="ASL74" s="16"/>
      <c r="ASM74" s="16"/>
      <c r="ASN74" s="16"/>
      <c r="ASO74" s="16"/>
      <c r="ASP74" s="16"/>
      <c r="ASQ74" s="16"/>
      <c r="ASR74" s="16"/>
      <c r="ASS74" s="16"/>
      <c r="AST74" s="16"/>
      <c r="ASU74" s="16"/>
      <c r="ASV74" s="16"/>
      <c r="ASW74" s="16"/>
      <c r="ASX74" s="16"/>
      <c r="ASY74" s="16"/>
      <c r="ASZ74" s="16"/>
      <c r="ATA74" s="16"/>
      <c r="ATB74" s="16"/>
      <c r="ATC74" s="16"/>
      <c r="ATD74" s="16"/>
      <c r="ATE74" s="16"/>
      <c r="ATF74" s="16"/>
      <c r="ATG74" s="16"/>
      <c r="ATH74" s="16"/>
      <c r="ATI74" s="16"/>
      <c r="ATJ74" s="16"/>
      <c r="ATK74" s="16"/>
      <c r="ATL74" s="16"/>
      <c r="ATM74" s="16"/>
      <c r="ATN74" s="16"/>
      <c r="ATO74" s="16"/>
      <c r="ATP74" s="16"/>
      <c r="ATQ74" s="16"/>
      <c r="ATR74" s="16"/>
      <c r="ATS74" s="16"/>
      <c r="ATT74" s="16"/>
      <c r="ATU74" s="16"/>
      <c r="ATV74" s="16"/>
      <c r="ATW74" s="16"/>
      <c r="ATX74" s="16"/>
      <c r="ATY74" s="16"/>
      <c r="ATZ74" s="16"/>
      <c r="AUA74" s="16"/>
      <c r="AUB74" s="16"/>
      <c r="AUC74" s="16"/>
      <c r="AUD74" s="16"/>
      <c r="AUE74" s="16"/>
      <c r="AUF74" s="16"/>
      <c r="AUG74" s="16"/>
      <c r="AUH74" s="16"/>
      <c r="AUI74" s="16"/>
      <c r="AUJ74" s="16"/>
      <c r="AUK74" s="16"/>
      <c r="AUL74" s="16"/>
      <c r="AUM74" s="16"/>
      <c r="AUN74" s="16"/>
      <c r="AUO74" s="16"/>
      <c r="AUP74" s="16"/>
      <c r="AUQ74" s="16"/>
      <c r="AUR74" s="16"/>
      <c r="AUS74" s="16"/>
      <c r="AUT74" s="16"/>
      <c r="AUU74" s="16"/>
      <c r="AUV74" s="16"/>
      <c r="AUW74" s="16"/>
      <c r="AUX74" s="16"/>
      <c r="AUY74" s="16"/>
      <c r="AUZ74" s="16"/>
      <c r="AVA74" s="16"/>
      <c r="AVB74" s="16"/>
      <c r="AVC74" s="16"/>
      <c r="AVD74" s="16"/>
      <c r="AVE74" s="16"/>
      <c r="AVF74" s="16"/>
      <c r="AVG74" s="16"/>
      <c r="AVH74" s="16"/>
      <c r="AVI74" s="16"/>
      <c r="AVJ74" s="16"/>
      <c r="AVK74" s="16"/>
      <c r="AVL74" s="16"/>
      <c r="AVM74" s="16"/>
      <c r="AVN74" s="16"/>
      <c r="AVO74" s="16"/>
      <c r="AVP74" s="16"/>
      <c r="AVQ74" s="16"/>
      <c r="AVR74" s="16"/>
      <c r="AVS74" s="16"/>
      <c r="AVT74" s="16"/>
      <c r="AVU74" s="16"/>
      <c r="AVV74" s="16"/>
      <c r="AVW74" s="16"/>
      <c r="AVX74" s="16"/>
      <c r="AVY74" s="16"/>
      <c r="AVZ74" s="16"/>
      <c r="AWA74" s="16"/>
      <c r="AWB74" s="16"/>
      <c r="AWC74" s="16"/>
      <c r="AWD74" s="16"/>
      <c r="AWE74" s="16"/>
      <c r="AWF74" s="16"/>
      <c r="AWG74" s="16"/>
      <c r="AWH74" s="16"/>
      <c r="AWI74" s="16"/>
      <c r="AWJ74" s="16"/>
      <c r="AWK74" s="16"/>
      <c r="AWL74" s="16"/>
      <c r="AWM74" s="16"/>
      <c r="AWN74" s="16"/>
      <c r="AWO74" s="16"/>
      <c r="AWP74" s="16"/>
      <c r="AWQ74" s="16"/>
      <c r="AWR74" s="16"/>
      <c r="AWS74" s="16"/>
      <c r="AWT74" s="16"/>
      <c r="AWU74" s="16"/>
      <c r="AWV74" s="16"/>
      <c r="AWW74" s="16"/>
      <c r="AWX74" s="16"/>
      <c r="AWY74" s="16"/>
      <c r="AWZ74" s="16"/>
      <c r="AXA74" s="16"/>
      <c r="AXB74" s="16"/>
      <c r="AXC74" s="16"/>
      <c r="AXD74" s="16"/>
      <c r="AXE74" s="16"/>
      <c r="AXF74" s="16"/>
      <c r="AXG74" s="16"/>
      <c r="AXH74" s="16"/>
      <c r="AXI74" s="16"/>
      <c r="AXJ74" s="16"/>
      <c r="AXK74" s="16"/>
      <c r="AXL74" s="16"/>
      <c r="AXM74" s="16"/>
      <c r="AXN74" s="16"/>
      <c r="AXO74" s="16"/>
      <c r="AXP74" s="16"/>
      <c r="AXQ74" s="16"/>
      <c r="AXR74" s="16"/>
      <c r="AXS74" s="16"/>
      <c r="AXT74" s="16"/>
      <c r="AXU74" s="16"/>
      <c r="AXV74" s="16"/>
      <c r="AXW74" s="16"/>
      <c r="AXX74" s="16"/>
      <c r="AXY74" s="16"/>
      <c r="AXZ74" s="16"/>
      <c r="AYA74" s="16"/>
      <c r="AYB74" s="16"/>
      <c r="AYC74" s="16"/>
      <c r="AYD74" s="16"/>
      <c r="AYE74" s="16"/>
      <c r="AYF74" s="16"/>
      <c r="AYG74" s="16"/>
      <c r="AYH74" s="16"/>
      <c r="AYI74" s="16"/>
      <c r="AYJ74" s="16"/>
      <c r="AYK74" s="16"/>
      <c r="AYL74" s="16"/>
      <c r="AYM74" s="16"/>
      <c r="AYN74" s="16"/>
      <c r="AYO74" s="16"/>
      <c r="AYP74" s="16"/>
      <c r="AYQ74" s="16"/>
      <c r="AYR74" s="16"/>
      <c r="AYS74" s="16"/>
      <c r="AYT74" s="16"/>
      <c r="AYU74" s="16"/>
      <c r="AYV74" s="16"/>
      <c r="AYW74" s="16"/>
      <c r="AYX74" s="16"/>
      <c r="AYY74" s="16"/>
      <c r="AYZ74" s="16"/>
      <c r="AZA74" s="16"/>
      <c r="AZB74" s="16"/>
      <c r="AZC74" s="16"/>
      <c r="AZD74" s="16"/>
      <c r="AZE74" s="16"/>
      <c r="AZF74" s="16"/>
      <c r="AZG74" s="16"/>
      <c r="AZH74" s="16"/>
      <c r="AZI74" s="16"/>
      <c r="AZJ74" s="16"/>
      <c r="AZK74" s="16"/>
      <c r="AZL74" s="16"/>
      <c r="AZM74" s="16"/>
      <c r="AZN74" s="16"/>
      <c r="AZO74" s="16"/>
      <c r="AZP74" s="16"/>
      <c r="AZQ74" s="16"/>
      <c r="AZR74" s="16"/>
      <c r="AZS74" s="16"/>
      <c r="AZT74" s="16"/>
      <c r="AZU74" s="16"/>
      <c r="AZV74" s="16"/>
      <c r="AZW74" s="16"/>
      <c r="AZX74" s="16"/>
      <c r="AZY74" s="16"/>
      <c r="AZZ74" s="16"/>
      <c r="BAA74" s="16"/>
      <c r="BAB74" s="16"/>
      <c r="BAC74" s="16"/>
      <c r="BAD74" s="16"/>
      <c r="BAE74" s="16"/>
      <c r="BAF74" s="16"/>
      <c r="BAG74" s="16"/>
      <c r="BAH74" s="16"/>
      <c r="BAI74" s="16"/>
      <c r="BAJ74" s="16"/>
      <c r="BAK74" s="16"/>
      <c r="BAL74" s="16"/>
      <c r="BAM74" s="16"/>
      <c r="BAN74" s="16"/>
      <c r="BAO74" s="16"/>
      <c r="BAP74" s="16"/>
      <c r="BAQ74" s="16"/>
      <c r="BAR74" s="16"/>
      <c r="BAS74" s="16"/>
      <c r="BAT74" s="16"/>
      <c r="BAU74" s="16"/>
      <c r="BAV74" s="16"/>
      <c r="BAW74" s="16"/>
      <c r="BAX74" s="16"/>
      <c r="BAY74" s="16"/>
      <c r="BAZ74" s="16"/>
      <c r="BBA74" s="16"/>
      <c r="BBB74" s="16"/>
      <c r="BBC74" s="16"/>
      <c r="BBD74" s="16"/>
      <c r="BBE74" s="16"/>
      <c r="BBF74" s="16"/>
      <c r="BBG74" s="16"/>
      <c r="BBH74" s="16"/>
      <c r="BBI74" s="16"/>
      <c r="BBJ74" s="16"/>
      <c r="BBK74" s="16"/>
      <c r="BBL74" s="16"/>
      <c r="BBM74" s="16"/>
      <c r="BBN74" s="16"/>
      <c r="BBO74" s="16"/>
      <c r="BBP74" s="16"/>
      <c r="BBQ74" s="16"/>
      <c r="BBR74" s="16"/>
      <c r="BBS74" s="16"/>
      <c r="BBT74" s="16"/>
      <c r="BBU74" s="16"/>
      <c r="BBV74" s="16"/>
      <c r="BBW74" s="16"/>
      <c r="BBX74" s="16"/>
      <c r="BBY74" s="16"/>
      <c r="BBZ74" s="16"/>
      <c r="BCA74" s="16"/>
      <c r="BCB74" s="16"/>
      <c r="BCC74" s="16"/>
      <c r="BCD74" s="16"/>
      <c r="BCE74" s="16"/>
      <c r="BCF74" s="16"/>
      <c r="BCG74" s="16"/>
      <c r="BCH74" s="16"/>
      <c r="BCI74" s="16"/>
      <c r="BCJ74" s="16"/>
      <c r="BCK74" s="16"/>
      <c r="BCL74" s="16"/>
      <c r="BCM74" s="16"/>
      <c r="BCN74" s="16"/>
      <c r="BCO74" s="16"/>
      <c r="BCP74" s="16"/>
      <c r="BCQ74" s="16"/>
      <c r="BCR74" s="16"/>
      <c r="BCS74" s="16"/>
      <c r="BCT74" s="16"/>
      <c r="BCU74" s="16"/>
      <c r="BCV74" s="16"/>
      <c r="BCW74" s="16"/>
      <c r="BCX74" s="16"/>
      <c r="BCY74" s="16"/>
      <c r="BCZ74" s="16"/>
      <c r="BDA74" s="16"/>
      <c r="BDB74" s="16"/>
      <c r="BDC74" s="16"/>
      <c r="BDD74" s="16"/>
      <c r="BDE74" s="16"/>
      <c r="BDF74" s="16"/>
      <c r="BDG74" s="16"/>
      <c r="BDH74" s="16"/>
      <c r="BDI74" s="16"/>
      <c r="BDJ74" s="16"/>
      <c r="BDK74" s="16"/>
      <c r="BDL74" s="16"/>
      <c r="BDM74" s="16"/>
      <c r="BDN74" s="16"/>
      <c r="BDO74" s="16"/>
      <c r="BDP74" s="16"/>
      <c r="BDQ74" s="16"/>
      <c r="BDR74" s="16"/>
      <c r="BDS74" s="16"/>
      <c r="BDT74" s="16"/>
      <c r="BDU74" s="16"/>
      <c r="BDV74" s="16"/>
      <c r="BDW74" s="16"/>
      <c r="BDX74" s="16"/>
      <c r="BDY74" s="16"/>
      <c r="BDZ74" s="16"/>
      <c r="BEA74" s="16"/>
      <c r="BEB74" s="16"/>
      <c r="BEC74" s="16"/>
      <c r="BED74" s="16"/>
      <c r="BEE74" s="16"/>
      <c r="BEF74" s="16"/>
      <c r="BEG74" s="16"/>
      <c r="BEH74" s="16"/>
      <c r="BEI74" s="16"/>
      <c r="BEJ74" s="16"/>
      <c r="BEK74" s="16"/>
      <c r="BEL74" s="16"/>
      <c r="BEM74" s="16"/>
      <c r="BEN74" s="16"/>
      <c r="BEO74" s="16"/>
      <c r="BEP74" s="16"/>
      <c r="BEQ74" s="16"/>
      <c r="BER74" s="16"/>
      <c r="BES74" s="16"/>
      <c r="BET74" s="16"/>
      <c r="BEU74" s="16"/>
      <c r="BEV74" s="16"/>
      <c r="BEW74" s="16"/>
      <c r="BEX74" s="16"/>
      <c r="BEY74" s="16"/>
      <c r="BEZ74" s="16"/>
      <c r="BFA74" s="16"/>
      <c r="BFB74" s="16"/>
      <c r="BFC74" s="16"/>
      <c r="BFD74" s="16"/>
      <c r="BFE74" s="16"/>
      <c r="BFF74" s="16"/>
      <c r="BFG74" s="16"/>
      <c r="BFH74" s="16"/>
      <c r="BFI74" s="16"/>
      <c r="BFJ74" s="16"/>
      <c r="BFK74" s="16"/>
      <c r="BFL74" s="16"/>
      <c r="BFM74" s="16"/>
      <c r="BFN74" s="16"/>
      <c r="BFO74" s="16"/>
      <c r="BFP74" s="16"/>
      <c r="BFQ74" s="16"/>
      <c r="BFR74" s="16"/>
      <c r="BFS74" s="16"/>
      <c r="BFT74" s="16"/>
      <c r="BFU74" s="16"/>
      <c r="BFV74" s="16"/>
      <c r="BFW74" s="16"/>
      <c r="BFX74" s="16"/>
      <c r="BFY74" s="16"/>
      <c r="BFZ74" s="16"/>
      <c r="BGA74" s="16"/>
      <c r="BGB74" s="16"/>
      <c r="BGC74" s="16"/>
      <c r="BGD74" s="16"/>
      <c r="BGE74" s="16"/>
      <c r="BGF74" s="16"/>
      <c r="BGG74" s="16"/>
      <c r="BGH74" s="16"/>
      <c r="BGI74" s="16"/>
      <c r="BGJ74" s="16"/>
      <c r="BGK74" s="16"/>
      <c r="BGL74" s="16"/>
      <c r="BGM74" s="16"/>
      <c r="BGN74" s="16"/>
      <c r="BGO74" s="16"/>
      <c r="BGP74" s="16"/>
      <c r="BGQ74" s="16"/>
      <c r="BGR74" s="16"/>
      <c r="BGS74" s="16"/>
      <c r="BGT74" s="16"/>
      <c r="BGU74" s="16"/>
      <c r="BGV74" s="16"/>
      <c r="BGW74" s="16"/>
      <c r="BGX74" s="16"/>
      <c r="BGY74" s="16"/>
      <c r="BGZ74" s="16"/>
      <c r="BHA74" s="16"/>
      <c r="BHB74" s="16"/>
      <c r="BHC74" s="16"/>
      <c r="BHD74" s="16"/>
      <c r="BHE74" s="16"/>
      <c r="BHF74" s="16"/>
      <c r="BHG74" s="16"/>
      <c r="BHH74" s="16"/>
      <c r="BHI74" s="16"/>
      <c r="BHJ74" s="16"/>
      <c r="BHK74" s="16"/>
      <c r="BHL74" s="16"/>
      <c r="BHM74" s="16"/>
      <c r="BHN74" s="16"/>
      <c r="BHO74" s="16"/>
      <c r="BHP74" s="16"/>
      <c r="BHQ74" s="16"/>
      <c r="BHR74" s="16"/>
      <c r="BHS74" s="16"/>
      <c r="BHT74" s="16"/>
      <c r="BHU74" s="16"/>
      <c r="BHV74" s="16"/>
      <c r="BHW74" s="16"/>
      <c r="BHX74" s="16"/>
      <c r="BHY74" s="16"/>
      <c r="BHZ74" s="16"/>
      <c r="BIA74" s="16"/>
      <c r="BIB74" s="16"/>
      <c r="BIC74" s="16"/>
      <c r="BID74" s="16"/>
      <c r="BIE74" s="16"/>
      <c r="BIF74" s="16"/>
      <c r="BIG74" s="16"/>
      <c r="BIH74" s="16"/>
      <c r="BII74" s="16"/>
      <c r="BIJ74" s="16"/>
      <c r="BIK74" s="16"/>
      <c r="BIL74" s="16"/>
      <c r="BIM74" s="16"/>
      <c r="BIN74" s="16"/>
      <c r="BIO74" s="16"/>
      <c r="BIP74" s="16"/>
      <c r="BIQ74" s="16"/>
      <c r="BIR74" s="16"/>
      <c r="BIS74" s="16"/>
      <c r="BIT74" s="16"/>
      <c r="BIU74" s="16"/>
      <c r="BIV74" s="16"/>
      <c r="BIW74" s="16"/>
      <c r="BIX74" s="16"/>
      <c r="BIY74" s="16"/>
      <c r="BIZ74" s="16"/>
      <c r="BJA74" s="16"/>
      <c r="BJB74" s="16"/>
      <c r="BJC74" s="16"/>
      <c r="BJD74" s="16"/>
      <c r="BJE74" s="16"/>
      <c r="BJF74" s="16"/>
      <c r="BJG74" s="16"/>
      <c r="BJH74" s="16"/>
      <c r="BJI74" s="16"/>
      <c r="BJJ74" s="16"/>
      <c r="BJK74" s="16"/>
      <c r="BJL74" s="16"/>
      <c r="BJM74" s="16"/>
      <c r="BJN74" s="16"/>
      <c r="BJO74" s="16"/>
      <c r="BJP74" s="16"/>
      <c r="BJQ74" s="16"/>
      <c r="BJR74" s="16"/>
      <c r="BJS74" s="16"/>
      <c r="BJT74" s="16"/>
      <c r="BJU74" s="16"/>
      <c r="BJV74" s="16"/>
      <c r="BJW74" s="16"/>
      <c r="BJX74" s="16"/>
      <c r="BJY74" s="16"/>
      <c r="BJZ74" s="16"/>
      <c r="BKA74" s="16"/>
      <c r="BKB74" s="16"/>
      <c r="BKC74" s="16"/>
      <c r="BKD74" s="16"/>
      <c r="BKE74" s="16"/>
      <c r="BKF74" s="16"/>
      <c r="BKG74" s="16"/>
      <c r="BKH74" s="16"/>
      <c r="BKI74" s="16"/>
      <c r="BKJ74" s="16"/>
      <c r="BKK74" s="16"/>
      <c r="BKL74" s="16"/>
      <c r="BKM74" s="16"/>
      <c r="BKN74" s="16"/>
      <c r="BKO74" s="16"/>
      <c r="BKP74" s="16"/>
      <c r="BKQ74" s="16"/>
      <c r="BKR74" s="16"/>
      <c r="BKS74" s="16"/>
      <c r="BKT74" s="16"/>
      <c r="BKU74" s="16"/>
      <c r="BKV74" s="16"/>
      <c r="BKW74" s="16"/>
      <c r="BKX74" s="16"/>
      <c r="BKY74" s="16"/>
      <c r="BKZ74" s="16"/>
      <c r="BLA74" s="16"/>
      <c r="BLB74" s="16"/>
      <c r="BLC74" s="16"/>
      <c r="BLD74" s="16"/>
      <c r="BLE74" s="16"/>
      <c r="BLF74" s="16"/>
      <c r="BLG74" s="16"/>
      <c r="BLH74" s="16"/>
      <c r="BLI74" s="16"/>
      <c r="BLJ74" s="16"/>
      <c r="BLK74" s="16"/>
      <c r="BLL74" s="16"/>
      <c r="BLM74" s="16"/>
      <c r="BLN74" s="16"/>
      <c r="BLO74" s="16"/>
      <c r="BLP74" s="16"/>
      <c r="BLQ74" s="16"/>
      <c r="BLR74" s="16"/>
      <c r="BLS74" s="16"/>
      <c r="BLT74" s="16"/>
      <c r="BLU74" s="16"/>
      <c r="BLV74" s="16"/>
      <c r="BLW74" s="16"/>
      <c r="BLX74" s="16"/>
      <c r="BLY74" s="16"/>
      <c r="BLZ74" s="16"/>
      <c r="BMA74" s="16"/>
      <c r="BMB74" s="16"/>
      <c r="BMC74" s="16"/>
      <c r="BMD74" s="16"/>
      <c r="BME74" s="16"/>
      <c r="BMF74" s="16"/>
      <c r="BMG74" s="16"/>
      <c r="BMH74" s="16"/>
      <c r="BMI74" s="16"/>
      <c r="BMJ74" s="16"/>
      <c r="BMK74" s="16"/>
      <c r="BML74" s="16"/>
      <c r="BMM74" s="16"/>
      <c r="BMN74" s="16"/>
      <c r="BMO74" s="16"/>
      <c r="BMP74" s="16"/>
      <c r="BMQ74" s="16"/>
      <c r="BMR74" s="16"/>
      <c r="BMS74" s="16"/>
      <c r="BMT74" s="16"/>
      <c r="BMU74" s="16"/>
      <c r="BMV74" s="16"/>
      <c r="BMW74" s="16"/>
      <c r="BMX74" s="16"/>
      <c r="BMY74" s="16"/>
      <c r="BMZ74" s="16"/>
      <c r="BNA74" s="16"/>
      <c r="BNB74" s="16"/>
      <c r="BNC74" s="16"/>
      <c r="BND74" s="16"/>
      <c r="BNE74" s="16"/>
      <c r="BNF74" s="16"/>
      <c r="BNG74" s="16"/>
      <c r="BNH74" s="16"/>
      <c r="BNI74" s="16"/>
      <c r="BNJ74" s="16"/>
      <c r="BNK74" s="16"/>
      <c r="BNL74" s="16"/>
      <c r="BNM74" s="16"/>
      <c r="BNN74" s="16"/>
      <c r="BNO74" s="16"/>
      <c r="BNP74" s="16"/>
      <c r="BNQ74" s="16"/>
      <c r="BNR74" s="16"/>
      <c r="BNS74" s="16"/>
      <c r="BNT74" s="16"/>
      <c r="BNU74" s="16"/>
      <c r="BNV74" s="16"/>
      <c r="BNW74" s="16"/>
      <c r="BNX74" s="16"/>
      <c r="BNY74" s="16"/>
      <c r="BNZ74" s="16"/>
      <c r="BOA74" s="16"/>
      <c r="BOB74" s="16"/>
      <c r="BOC74" s="16"/>
      <c r="BOD74" s="16"/>
      <c r="BOE74" s="16"/>
      <c r="BOF74" s="16"/>
      <c r="BOG74" s="16"/>
      <c r="BOH74" s="16"/>
      <c r="BOI74" s="16"/>
      <c r="BOJ74" s="16"/>
      <c r="BOK74" s="16"/>
      <c r="BOL74" s="16"/>
      <c r="BOM74" s="16"/>
      <c r="BON74" s="16"/>
      <c r="BOO74" s="16"/>
      <c r="BOP74" s="16"/>
      <c r="BOQ74" s="16"/>
      <c r="BOR74" s="16"/>
      <c r="BOS74" s="16"/>
      <c r="BOT74" s="16"/>
      <c r="BOU74" s="16"/>
      <c r="BOV74" s="16"/>
      <c r="BOW74" s="16"/>
      <c r="BOX74" s="16"/>
      <c r="BOY74" s="16"/>
      <c r="BOZ74" s="16"/>
      <c r="BPA74" s="16"/>
      <c r="BPB74" s="16"/>
      <c r="BPC74" s="16"/>
      <c r="BPD74" s="16"/>
      <c r="BPE74" s="16"/>
      <c r="BPF74" s="16"/>
      <c r="BPG74" s="16"/>
      <c r="BPH74" s="16"/>
      <c r="BPI74" s="16"/>
      <c r="BPJ74" s="16"/>
      <c r="BPK74" s="16"/>
      <c r="BPL74" s="16"/>
      <c r="BPM74" s="16"/>
      <c r="BPN74" s="16"/>
      <c r="BPO74" s="16"/>
      <c r="BPP74" s="16"/>
      <c r="BPQ74" s="16"/>
      <c r="BPR74" s="16"/>
      <c r="BPS74" s="16"/>
      <c r="BPT74" s="16"/>
      <c r="BPU74" s="16"/>
      <c r="BPV74" s="16"/>
      <c r="BPW74" s="16"/>
      <c r="BPX74" s="16"/>
      <c r="BPY74" s="16"/>
      <c r="BPZ74" s="16"/>
      <c r="BQA74" s="16"/>
      <c r="BQB74" s="16"/>
      <c r="BQC74" s="16"/>
      <c r="BQD74" s="16"/>
      <c r="BQE74" s="16"/>
      <c r="BQF74" s="16"/>
      <c r="BQG74" s="16"/>
      <c r="BQH74" s="16"/>
      <c r="BQI74" s="16"/>
      <c r="BQJ74" s="16"/>
      <c r="BQK74" s="16"/>
      <c r="BQL74" s="16"/>
      <c r="BQM74" s="16"/>
      <c r="BQN74" s="16"/>
      <c r="BQO74" s="16"/>
      <c r="BQP74" s="16"/>
      <c r="BQQ74" s="16"/>
      <c r="BQR74" s="16"/>
      <c r="BQS74" s="16"/>
      <c r="BQT74" s="16"/>
      <c r="BQU74" s="16"/>
      <c r="BQV74" s="16"/>
      <c r="BQW74" s="16"/>
      <c r="BQX74" s="16"/>
      <c r="BQY74" s="16"/>
      <c r="BQZ74" s="16"/>
      <c r="BRA74" s="16"/>
      <c r="BRB74" s="16"/>
      <c r="BRC74" s="16"/>
      <c r="BRD74" s="16"/>
      <c r="BRE74" s="16"/>
      <c r="BRF74" s="16"/>
      <c r="BRG74" s="16"/>
      <c r="BRH74" s="16"/>
      <c r="BRI74" s="16"/>
      <c r="BRJ74" s="16"/>
      <c r="BRK74" s="16"/>
      <c r="BRL74" s="16"/>
      <c r="BRM74" s="16"/>
      <c r="BRN74" s="16"/>
      <c r="BRO74" s="16"/>
      <c r="BRP74" s="16"/>
      <c r="BRQ74" s="16"/>
      <c r="BRR74" s="16"/>
      <c r="BRS74" s="16"/>
      <c r="BRT74" s="16"/>
      <c r="BRU74" s="16"/>
      <c r="BRV74" s="16"/>
      <c r="BRW74" s="16"/>
      <c r="BRX74" s="16"/>
      <c r="BRY74" s="16"/>
      <c r="BRZ74" s="16"/>
      <c r="BSA74" s="16"/>
      <c r="BSB74" s="16"/>
      <c r="BSC74" s="16"/>
      <c r="BSD74" s="16"/>
      <c r="BSE74" s="16"/>
      <c r="BSF74" s="16"/>
      <c r="BSG74" s="16"/>
      <c r="BSH74" s="16"/>
      <c r="BSI74" s="16"/>
      <c r="BSJ74" s="16"/>
      <c r="BSK74" s="16"/>
      <c r="BSL74" s="16"/>
      <c r="BSM74" s="16"/>
      <c r="BSN74" s="16"/>
      <c r="BSO74" s="16"/>
      <c r="BSP74" s="16"/>
      <c r="BSQ74" s="16"/>
      <c r="BSR74" s="16"/>
      <c r="BSS74" s="16"/>
      <c r="BST74" s="16"/>
      <c r="BSU74" s="16"/>
      <c r="BSV74" s="16"/>
      <c r="BSW74" s="16"/>
      <c r="BSX74" s="16"/>
      <c r="BSY74" s="16"/>
      <c r="BSZ74" s="16"/>
      <c r="BTA74" s="16"/>
      <c r="BTB74" s="16"/>
      <c r="BTC74" s="16"/>
      <c r="BTD74" s="16"/>
      <c r="BTE74" s="16"/>
      <c r="BTF74" s="16"/>
      <c r="BTG74" s="16"/>
      <c r="BTH74" s="16"/>
    </row>
    <row r="75" spans="1:1880" s="305" customFormat="1" ht="180" customHeight="1" x14ac:dyDescent="0.3">
      <c r="A75" s="67">
        <v>547</v>
      </c>
      <c r="B75" s="267"/>
      <c r="C75" s="267" t="s">
        <v>66</v>
      </c>
      <c r="D75" s="265" t="s">
        <v>673</v>
      </c>
      <c r="E75" s="266" t="e">
        <f>INDEX('PY1 Data(H)'!$A$1:$BJ$265,MATCH('Unit Data from Audit Worksheet'!$A75,'PY1 Data(H)'!$A$1:$A$265,0),MATCH('Unit Data from Audit Worksheet'!$D$2,'PY1 Data(H)'!$A$1:$BJ$1,0))</f>
        <v>#N/A</v>
      </c>
      <c r="F75" s="135"/>
      <c r="G75" s="306" t="str">
        <f>IF(F75&lt;1,"Please answer this question","")</f>
        <v>Please answer this question</v>
      </c>
      <c r="H75" s="297"/>
      <c r="I75" s="520"/>
      <c r="J75" s="130"/>
      <c r="K75" s="394"/>
      <c r="L75"/>
      <c r="M75" s="16"/>
      <c r="N75" s="136"/>
      <c r="O75" s="16"/>
      <c r="P75" s="16"/>
      <c r="Q75" s="16"/>
      <c r="R75" s="16"/>
      <c r="S75" s="16"/>
      <c r="T75" s="16"/>
      <c r="U75" s="16"/>
      <c r="V75" s="16"/>
      <c r="W75" s="16"/>
      <c r="X75" s="16"/>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s="16"/>
      <c r="DT75" s="16"/>
      <c r="DU75" s="16"/>
      <c r="DV75" s="16"/>
      <c r="DW75" s="16"/>
      <c r="DX75" s="16"/>
      <c r="DY75" s="16"/>
      <c r="DZ75" s="16"/>
      <c r="EA75" s="16"/>
      <c r="EB75" s="16"/>
      <c r="EC75" s="16"/>
      <c r="ED75" s="16"/>
      <c r="EE75" s="16"/>
      <c r="EF75" s="16"/>
      <c r="EG75" s="16"/>
      <c r="EH75" s="16"/>
      <c r="EI75" s="16"/>
      <c r="EJ75" s="16"/>
      <c r="EK75" s="16"/>
      <c r="EL75" s="16"/>
      <c r="EM75" s="16"/>
      <c r="EN75" s="16"/>
      <c r="EO75" s="16"/>
      <c r="EP75" s="16"/>
      <c r="EQ75" s="16"/>
      <c r="ER75" s="16"/>
      <c r="ES75" s="16"/>
      <c r="ET75" s="16"/>
      <c r="EU75" s="16"/>
      <c r="EV75" s="16"/>
      <c r="EW75" s="16"/>
      <c r="EX75" s="16"/>
      <c r="EY75" s="16"/>
      <c r="EZ75" s="16"/>
      <c r="FA75" s="16"/>
      <c r="FB75" s="16"/>
      <c r="FC75" s="16"/>
      <c r="FD75" s="16"/>
      <c r="FE75" s="16"/>
      <c r="FF75" s="16"/>
      <c r="FG75" s="16"/>
      <c r="FH75" s="16"/>
      <c r="FI75" s="16"/>
      <c r="FJ75" s="16"/>
      <c r="FK75" s="16"/>
      <c r="FL75" s="16"/>
      <c r="FM75" s="16"/>
      <c r="FN75" s="16"/>
      <c r="FO75" s="16"/>
      <c r="FP75" s="16"/>
      <c r="FQ75" s="16"/>
      <c r="FR75" s="16"/>
      <c r="FS75" s="16"/>
      <c r="FT75" s="16"/>
      <c r="FU75" s="16"/>
      <c r="FV75" s="16"/>
      <c r="FW75" s="16"/>
      <c r="FX75" s="16"/>
      <c r="FY75" s="16"/>
      <c r="FZ75" s="16"/>
      <c r="GA75" s="16"/>
      <c r="GB75" s="16"/>
      <c r="GC75" s="16"/>
      <c r="GD75" s="16"/>
      <c r="GE75" s="16"/>
      <c r="GF75" s="16"/>
      <c r="GG75" s="16"/>
      <c r="GH75" s="16"/>
      <c r="GI75" s="16"/>
      <c r="GJ75" s="16"/>
      <c r="GK75" s="16"/>
      <c r="GL75" s="16"/>
      <c r="GM75" s="16"/>
      <c r="GN75" s="16"/>
      <c r="GO75" s="16"/>
      <c r="GP75" s="16"/>
      <c r="GQ75" s="16"/>
      <c r="GR75" s="16"/>
      <c r="GS75" s="16"/>
      <c r="GT75" s="16"/>
      <c r="GU75" s="16"/>
      <c r="GV75" s="16"/>
      <c r="GW75" s="16"/>
      <c r="GX75" s="16"/>
      <c r="GY75" s="16"/>
      <c r="GZ75" s="16"/>
      <c r="HA75" s="16"/>
      <c r="HB75" s="16"/>
      <c r="HC75" s="16"/>
      <c r="HD75" s="16"/>
      <c r="HE75" s="16"/>
      <c r="HF75" s="16"/>
      <c r="HG75" s="16"/>
      <c r="HH75" s="16"/>
      <c r="HI75" s="16"/>
      <c r="HJ75" s="16"/>
      <c r="HK75" s="16"/>
      <c r="HL75" s="16"/>
      <c r="HM75" s="16"/>
      <c r="HN75" s="16"/>
      <c r="HO75" s="16"/>
      <c r="HP75" s="16"/>
      <c r="HQ75" s="16"/>
      <c r="HR75" s="16"/>
      <c r="HS75" s="16"/>
      <c r="HT75" s="16"/>
      <c r="HU75" s="16"/>
      <c r="HV75" s="16"/>
      <c r="HW75" s="16"/>
      <c r="HX75" s="16"/>
      <c r="HY75" s="16"/>
      <c r="HZ75" s="16"/>
      <c r="IA75" s="16"/>
      <c r="IB75" s="16"/>
      <c r="IC75" s="16"/>
      <c r="ID75" s="16"/>
      <c r="IE75" s="16"/>
      <c r="IF75" s="16"/>
      <c r="IG75" s="16"/>
      <c r="IH75" s="16"/>
      <c r="II75" s="16"/>
      <c r="IJ75" s="16"/>
      <c r="IK75" s="16"/>
      <c r="IL75" s="16"/>
      <c r="IM75" s="16"/>
      <c r="IN75" s="16"/>
      <c r="IO75" s="16"/>
      <c r="IP75" s="16"/>
      <c r="IQ75" s="16"/>
      <c r="IR75" s="16"/>
      <c r="IS75" s="16"/>
      <c r="IT75" s="16"/>
      <c r="IU75" s="16"/>
      <c r="IV75" s="16"/>
      <c r="IW75" s="16"/>
      <c r="IX75" s="16"/>
      <c r="IY75" s="16"/>
      <c r="IZ75" s="16"/>
      <c r="JA75" s="16"/>
      <c r="JB75" s="16"/>
      <c r="JC75" s="16"/>
      <c r="JD75" s="16"/>
      <c r="JE75" s="16"/>
      <c r="JF75" s="16"/>
      <c r="JG75" s="16"/>
      <c r="JH75" s="16"/>
      <c r="JI75" s="16"/>
      <c r="JJ75" s="16"/>
      <c r="JK75" s="16"/>
      <c r="JL75" s="16"/>
      <c r="JM75" s="16"/>
      <c r="JN75" s="16"/>
      <c r="JO75" s="16"/>
      <c r="JP75" s="16"/>
      <c r="JQ75" s="16"/>
      <c r="JR75" s="16"/>
      <c r="JS75" s="16"/>
      <c r="JT75" s="16"/>
      <c r="JU75" s="16"/>
      <c r="JV75" s="16"/>
      <c r="JW75" s="16"/>
      <c r="JX75" s="16"/>
      <c r="JY75" s="16"/>
      <c r="JZ75" s="16"/>
      <c r="KA75" s="16"/>
      <c r="KB75" s="16"/>
      <c r="KC75" s="16"/>
      <c r="KD75" s="16"/>
      <c r="KE75" s="16"/>
      <c r="KF75" s="16"/>
      <c r="KG75" s="16"/>
      <c r="KH75" s="16"/>
      <c r="KI75" s="16"/>
      <c r="KJ75" s="16"/>
      <c r="KK75" s="16"/>
      <c r="KL75" s="16"/>
      <c r="KM75" s="16"/>
      <c r="KN75" s="16"/>
      <c r="KO75" s="16"/>
      <c r="KP75" s="16"/>
      <c r="KQ75" s="16"/>
      <c r="KR75" s="16"/>
      <c r="KS75" s="16"/>
      <c r="KT75" s="16"/>
      <c r="KU75" s="16"/>
      <c r="KV75" s="16"/>
      <c r="KW75" s="16"/>
      <c r="KX75" s="16"/>
      <c r="KY75" s="16"/>
      <c r="KZ75" s="16"/>
      <c r="LA75" s="16"/>
      <c r="LB75" s="16"/>
      <c r="LC75" s="16"/>
      <c r="LD75" s="16"/>
      <c r="LE75" s="16"/>
      <c r="LF75" s="16"/>
      <c r="LG75" s="16"/>
      <c r="LH75" s="16"/>
      <c r="LI75" s="16"/>
      <c r="LJ75" s="16"/>
      <c r="LK75" s="16"/>
      <c r="LL75" s="16"/>
      <c r="LM75" s="16"/>
      <c r="LN75" s="16"/>
      <c r="LO75" s="16"/>
      <c r="LP75" s="16"/>
      <c r="LQ75" s="16"/>
      <c r="LR75" s="16"/>
      <c r="LS75" s="16"/>
      <c r="LT75" s="16"/>
      <c r="LU75" s="16"/>
      <c r="LV75" s="16"/>
      <c r="LW75" s="16"/>
      <c r="LX75" s="16"/>
      <c r="LY75" s="16"/>
      <c r="LZ75" s="16"/>
      <c r="MA75" s="16"/>
      <c r="MB75" s="16"/>
      <c r="MC75" s="16"/>
      <c r="MD75" s="16"/>
      <c r="ME75" s="16"/>
      <c r="MF75" s="16"/>
      <c r="MG75" s="16"/>
      <c r="MH75" s="16"/>
      <c r="MI75" s="16"/>
      <c r="MJ75" s="16"/>
      <c r="MK75" s="16"/>
      <c r="ML75" s="16"/>
      <c r="MM75" s="16"/>
      <c r="MN75" s="16"/>
      <c r="MO75" s="16"/>
      <c r="MP75" s="16"/>
      <c r="MQ75" s="16"/>
      <c r="MR75" s="16"/>
      <c r="MS75" s="16"/>
      <c r="MT75" s="16"/>
      <c r="MU75" s="16"/>
      <c r="MV75" s="16"/>
      <c r="MW75" s="16"/>
      <c r="MX75" s="16"/>
      <c r="MY75" s="16"/>
      <c r="MZ75" s="16"/>
      <c r="NA75" s="16"/>
      <c r="NB75" s="16"/>
      <c r="NC75" s="16"/>
      <c r="ND75" s="16"/>
      <c r="NE75" s="16"/>
      <c r="NF75" s="16"/>
      <c r="NG75" s="16"/>
      <c r="NH75" s="16"/>
      <c r="NI75" s="16"/>
      <c r="NJ75" s="16"/>
      <c r="NK75" s="16"/>
      <c r="NL75" s="16"/>
      <c r="NM75" s="16"/>
      <c r="NN75" s="16"/>
      <c r="NO75" s="16"/>
      <c r="NP75" s="16"/>
      <c r="NQ75" s="16"/>
      <c r="NR75" s="16"/>
      <c r="NS75" s="16"/>
      <c r="NT75" s="16"/>
      <c r="NU75" s="16"/>
      <c r="NV75" s="16"/>
      <c r="NW75" s="16"/>
      <c r="NX75" s="16"/>
      <c r="NY75" s="16"/>
      <c r="NZ75" s="16"/>
      <c r="OA75" s="16"/>
      <c r="OB75" s="16"/>
      <c r="OC75" s="16"/>
      <c r="OD75" s="16"/>
      <c r="OE75" s="16"/>
      <c r="OF75" s="16"/>
      <c r="OG75" s="16"/>
      <c r="OH75" s="16"/>
      <c r="OI75" s="16"/>
      <c r="OJ75" s="16"/>
      <c r="OK75" s="16"/>
      <c r="OL75" s="16"/>
      <c r="OM75" s="16"/>
      <c r="ON75" s="16"/>
      <c r="OO75" s="16"/>
      <c r="OP75" s="16"/>
      <c r="OQ75" s="16"/>
      <c r="OR75" s="16"/>
      <c r="OS75" s="16"/>
      <c r="OT75" s="16"/>
      <c r="OU75" s="16"/>
      <c r="OV75" s="16"/>
      <c r="OW75" s="16"/>
      <c r="OX75" s="16"/>
      <c r="OY75" s="16"/>
      <c r="OZ75" s="16"/>
      <c r="PA75" s="16"/>
      <c r="PB75" s="16"/>
      <c r="PC75" s="16"/>
      <c r="PD75" s="16"/>
      <c r="PE75" s="16"/>
      <c r="PF75" s="16"/>
      <c r="PG75" s="16"/>
      <c r="PH75" s="16"/>
      <c r="PI75" s="16"/>
      <c r="PJ75" s="16"/>
      <c r="PK75" s="16"/>
      <c r="PL75" s="16"/>
      <c r="PM75" s="16"/>
      <c r="PN75" s="16"/>
      <c r="PO75" s="16"/>
      <c r="PP75" s="16"/>
      <c r="PQ75" s="16"/>
      <c r="PR75" s="16"/>
      <c r="PS75" s="16"/>
      <c r="PT75" s="16"/>
      <c r="PU75" s="16"/>
      <c r="PV75" s="16"/>
      <c r="PW75" s="16"/>
      <c r="PX75" s="16"/>
      <c r="PY75" s="16"/>
      <c r="PZ75" s="16"/>
      <c r="QA75" s="16"/>
      <c r="QB75" s="16"/>
      <c r="QC75" s="16"/>
      <c r="QD75" s="16"/>
      <c r="QE75" s="16"/>
      <c r="QF75" s="16"/>
      <c r="QG75" s="16"/>
      <c r="QH75" s="16"/>
      <c r="QI75" s="16"/>
      <c r="QJ75" s="16"/>
      <c r="QK75" s="16"/>
      <c r="QL75" s="16"/>
      <c r="QM75" s="16"/>
      <c r="QN75" s="16"/>
      <c r="QO75" s="16"/>
      <c r="QP75" s="16"/>
      <c r="QQ75" s="16"/>
      <c r="QR75" s="16"/>
      <c r="QS75" s="16"/>
      <c r="QT75" s="16"/>
      <c r="QU75" s="16"/>
      <c r="QV75" s="16"/>
      <c r="QW75" s="16"/>
      <c r="QX75" s="16"/>
      <c r="QY75" s="16"/>
      <c r="QZ75" s="16"/>
      <c r="RA75" s="16"/>
      <c r="RB75" s="16"/>
      <c r="RC75" s="16"/>
      <c r="RD75" s="16"/>
      <c r="RE75" s="16"/>
      <c r="RF75" s="16"/>
      <c r="RG75" s="16"/>
      <c r="RH75" s="16"/>
      <c r="RI75" s="16"/>
      <c r="RJ75" s="16"/>
      <c r="RK75" s="16"/>
      <c r="RL75" s="16"/>
      <c r="RM75" s="16"/>
      <c r="RN75" s="16"/>
      <c r="RO75" s="16"/>
      <c r="RP75" s="16"/>
      <c r="RQ75" s="16"/>
      <c r="RR75" s="16"/>
      <c r="RS75" s="16"/>
      <c r="RT75" s="16"/>
      <c r="RU75" s="16"/>
      <c r="RV75" s="16"/>
      <c r="RW75" s="16"/>
      <c r="RX75" s="16"/>
      <c r="RY75" s="16"/>
      <c r="RZ75" s="16"/>
      <c r="SA75" s="16"/>
      <c r="SB75" s="16"/>
      <c r="SC75" s="16"/>
      <c r="SD75" s="16"/>
      <c r="SE75" s="16"/>
      <c r="SF75" s="16"/>
      <c r="SG75" s="16"/>
      <c r="SH75" s="16"/>
      <c r="SI75" s="16"/>
      <c r="SJ75" s="16"/>
      <c r="SK75" s="16"/>
      <c r="SL75" s="16"/>
      <c r="SM75" s="16"/>
      <c r="SN75" s="16"/>
      <c r="SO75" s="16"/>
      <c r="SP75" s="16"/>
      <c r="SQ75" s="16"/>
      <c r="SR75" s="16"/>
      <c r="SS75" s="16"/>
      <c r="ST75" s="16"/>
      <c r="SU75" s="16"/>
      <c r="SV75" s="16"/>
      <c r="SW75" s="16"/>
      <c r="SX75" s="16"/>
      <c r="SY75" s="16"/>
      <c r="SZ75" s="16"/>
      <c r="TA75" s="16"/>
      <c r="TB75" s="16"/>
      <c r="TC75" s="16"/>
      <c r="TD75" s="16"/>
      <c r="TE75" s="16"/>
      <c r="TF75" s="16"/>
      <c r="TG75" s="16"/>
      <c r="TH75" s="16"/>
      <c r="TI75" s="16"/>
      <c r="TJ75" s="16"/>
      <c r="TK75" s="16"/>
      <c r="TL75" s="16"/>
      <c r="TM75" s="16"/>
      <c r="TN75" s="16"/>
      <c r="TO75" s="16"/>
      <c r="TP75" s="16"/>
      <c r="TQ75" s="16"/>
      <c r="TR75" s="16"/>
      <c r="TS75" s="16"/>
      <c r="TT75" s="16"/>
      <c r="TU75" s="16"/>
      <c r="TV75" s="16"/>
      <c r="TW75" s="16"/>
      <c r="TX75" s="16"/>
      <c r="TY75" s="16"/>
      <c r="TZ75" s="16"/>
      <c r="UA75" s="16"/>
      <c r="UB75" s="16"/>
      <c r="UC75" s="16"/>
      <c r="UD75" s="16"/>
      <c r="UE75" s="16"/>
      <c r="UF75" s="16"/>
      <c r="UG75" s="16"/>
      <c r="UH75" s="16"/>
      <c r="UI75" s="16"/>
      <c r="UJ75" s="16"/>
      <c r="UK75" s="16"/>
      <c r="UL75" s="16"/>
      <c r="UM75" s="16"/>
      <c r="UN75" s="16"/>
      <c r="UO75" s="16"/>
      <c r="UP75" s="16"/>
      <c r="UQ75" s="16"/>
      <c r="UR75" s="16"/>
      <c r="US75" s="16"/>
      <c r="UT75" s="16"/>
      <c r="UU75" s="16"/>
      <c r="UV75" s="16"/>
      <c r="UW75" s="16"/>
      <c r="UX75" s="16"/>
      <c r="UY75" s="16"/>
      <c r="UZ75" s="16"/>
      <c r="VA75" s="16"/>
      <c r="VB75" s="16"/>
      <c r="VC75" s="16"/>
      <c r="VD75" s="16"/>
      <c r="VE75" s="16"/>
      <c r="VF75" s="16"/>
      <c r="VG75" s="16"/>
      <c r="VH75" s="16"/>
      <c r="VI75" s="16"/>
      <c r="VJ75" s="16"/>
      <c r="VK75" s="16"/>
      <c r="VL75" s="16"/>
      <c r="VM75" s="16"/>
      <c r="VN75" s="16"/>
      <c r="VO75" s="16"/>
      <c r="VP75" s="16"/>
      <c r="VQ75" s="16"/>
      <c r="VR75" s="16"/>
      <c r="VS75" s="16"/>
      <c r="VT75" s="16"/>
      <c r="VU75" s="16"/>
      <c r="VV75" s="16"/>
      <c r="VW75" s="16"/>
      <c r="VX75" s="16"/>
      <c r="VY75" s="16"/>
      <c r="VZ75" s="16"/>
      <c r="WA75" s="16"/>
      <c r="WB75" s="16"/>
      <c r="WC75" s="16"/>
      <c r="WD75" s="16"/>
      <c r="WE75" s="16"/>
      <c r="WF75" s="16"/>
      <c r="WG75" s="16"/>
      <c r="WH75" s="16"/>
      <c r="WI75" s="16"/>
      <c r="WJ75" s="16"/>
      <c r="WK75" s="16"/>
      <c r="WL75" s="16"/>
      <c r="WM75" s="16"/>
      <c r="WN75" s="16"/>
      <c r="WO75" s="16"/>
      <c r="WP75" s="16"/>
      <c r="WQ75" s="16"/>
      <c r="WR75" s="16"/>
      <c r="WS75" s="16"/>
      <c r="WT75" s="16"/>
      <c r="WU75" s="16"/>
      <c r="WV75" s="16"/>
      <c r="WW75" s="16"/>
      <c r="WX75" s="16"/>
      <c r="WY75" s="16"/>
      <c r="WZ75" s="16"/>
      <c r="XA75" s="16"/>
      <c r="XB75" s="16"/>
      <c r="XC75" s="16"/>
      <c r="XD75" s="16"/>
      <c r="XE75" s="16"/>
      <c r="XF75" s="16"/>
      <c r="XG75" s="16"/>
      <c r="XH75" s="16"/>
      <c r="XI75" s="16"/>
      <c r="XJ75" s="16"/>
      <c r="XK75" s="16"/>
      <c r="XL75" s="16"/>
      <c r="XM75" s="16"/>
      <c r="XN75" s="16"/>
      <c r="XO75" s="16"/>
      <c r="XP75" s="16"/>
      <c r="XQ75" s="16"/>
      <c r="XR75" s="16"/>
      <c r="XS75" s="16"/>
      <c r="XT75" s="16"/>
      <c r="XU75" s="16"/>
      <c r="XV75" s="16"/>
      <c r="XW75" s="16"/>
      <c r="XX75" s="16"/>
      <c r="XY75" s="16"/>
      <c r="XZ75" s="16"/>
      <c r="YA75" s="16"/>
      <c r="YB75" s="16"/>
      <c r="YC75" s="16"/>
      <c r="YD75" s="16"/>
      <c r="YE75" s="16"/>
      <c r="YF75" s="16"/>
      <c r="YG75" s="16"/>
      <c r="YH75" s="16"/>
      <c r="YI75" s="16"/>
      <c r="YJ75" s="16"/>
      <c r="YK75" s="16"/>
      <c r="YL75" s="16"/>
      <c r="YM75" s="16"/>
      <c r="YN75" s="16"/>
      <c r="YO75" s="16"/>
      <c r="YP75" s="16"/>
      <c r="YQ75" s="16"/>
      <c r="YR75" s="16"/>
      <c r="YS75" s="16"/>
      <c r="YT75" s="16"/>
      <c r="YU75" s="16"/>
      <c r="YV75" s="16"/>
      <c r="YW75" s="16"/>
      <c r="YX75" s="16"/>
      <c r="YY75" s="16"/>
      <c r="YZ75" s="16"/>
      <c r="ZA75" s="16"/>
      <c r="ZB75" s="16"/>
      <c r="ZC75" s="16"/>
      <c r="ZD75" s="16"/>
      <c r="ZE75" s="16"/>
      <c r="ZF75" s="16"/>
      <c r="ZG75" s="16"/>
      <c r="ZH75" s="16"/>
      <c r="ZI75" s="16"/>
      <c r="ZJ75" s="16"/>
      <c r="ZK75" s="16"/>
      <c r="ZL75" s="16"/>
      <c r="ZM75" s="16"/>
      <c r="ZN75" s="16"/>
      <c r="ZO75" s="16"/>
      <c r="ZP75" s="16"/>
      <c r="ZQ75" s="16"/>
      <c r="ZR75" s="16"/>
      <c r="ZS75" s="16"/>
      <c r="ZT75" s="16"/>
      <c r="ZU75" s="16"/>
      <c r="ZV75" s="16"/>
      <c r="ZW75" s="16"/>
      <c r="ZX75" s="16"/>
      <c r="ZY75" s="16"/>
      <c r="ZZ75" s="16"/>
      <c r="AAA75" s="16"/>
      <c r="AAB75" s="16"/>
      <c r="AAC75" s="16"/>
      <c r="AAD75" s="16"/>
      <c r="AAE75" s="16"/>
      <c r="AAF75" s="16"/>
      <c r="AAG75" s="16"/>
      <c r="AAH75" s="16"/>
      <c r="AAI75" s="16"/>
      <c r="AAJ75" s="16"/>
      <c r="AAK75" s="16"/>
      <c r="AAL75" s="16"/>
      <c r="AAM75" s="16"/>
      <c r="AAN75" s="16"/>
      <c r="AAO75" s="16"/>
      <c r="AAP75" s="16"/>
      <c r="AAQ75" s="16"/>
      <c r="AAR75" s="16"/>
      <c r="AAS75" s="16"/>
      <c r="AAT75" s="16"/>
      <c r="AAU75" s="16"/>
      <c r="AAV75" s="16"/>
      <c r="AAW75" s="16"/>
      <c r="AAX75" s="16"/>
      <c r="AAY75" s="16"/>
      <c r="AAZ75" s="16"/>
      <c r="ABA75" s="16"/>
      <c r="ABB75" s="16"/>
      <c r="ABC75" s="16"/>
      <c r="ABD75" s="16"/>
      <c r="ABE75" s="16"/>
      <c r="ABF75" s="16"/>
      <c r="ABG75" s="16"/>
      <c r="ABH75" s="16"/>
      <c r="ABI75" s="16"/>
      <c r="ABJ75" s="16"/>
      <c r="ABK75" s="16"/>
      <c r="ABL75" s="16"/>
      <c r="ABM75" s="16"/>
      <c r="ABN75" s="16"/>
      <c r="ABO75" s="16"/>
      <c r="ABP75" s="16"/>
      <c r="ABQ75" s="16"/>
      <c r="ABR75" s="16"/>
      <c r="ABS75" s="16"/>
      <c r="ABT75" s="16"/>
      <c r="ABU75" s="16"/>
      <c r="ABV75" s="16"/>
      <c r="ABW75" s="16"/>
      <c r="ABX75" s="16"/>
      <c r="ABY75" s="16"/>
      <c r="ABZ75" s="16"/>
      <c r="ACA75" s="16"/>
      <c r="ACB75" s="16"/>
      <c r="ACC75" s="16"/>
      <c r="ACD75" s="16"/>
      <c r="ACE75" s="16"/>
      <c r="ACF75" s="16"/>
      <c r="ACG75" s="16"/>
      <c r="ACH75" s="16"/>
      <c r="ACI75" s="16"/>
      <c r="ACJ75" s="16"/>
      <c r="ACK75" s="16"/>
      <c r="ACL75" s="16"/>
      <c r="ACM75" s="16"/>
      <c r="ACN75" s="16"/>
      <c r="ACO75" s="16"/>
      <c r="ACP75" s="16"/>
      <c r="ACQ75" s="16"/>
      <c r="ACR75" s="16"/>
      <c r="ACS75" s="16"/>
      <c r="ACT75" s="16"/>
      <c r="ACU75" s="16"/>
      <c r="ACV75" s="16"/>
      <c r="ACW75" s="16"/>
      <c r="ACX75" s="16"/>
      <c r="ACY75" s="16"/>
      <c r="ACZ75" s="16"/>
      <c r="ADA75" s="16"/>
      <c r="ADB75" s="16"/>
      <c r="ADC75" s="16"/>
      <c r="ADD75" s="16"/>
      <c r="ADE75" s="16"/>
      <c r="ADF75" s="16"/>
      <c r="ADG75" s="16"/>
      <c r="ADH75" s="16"/>
      <c r="ADI75" s="16"/>
      <c r="ADJ75" s="16"/>
      <c r="ADK75" s="16"/>
      <c r="ADL75" s="16"/>
      <c r="ADM75" s="16"/>
      <c r="ADN75" s="16"/>
      <c r="ADO75" s="16"/>
      <c r="ADP75" s="16"/>
      <c r="ADQ75" s="16"/>
      <c r="ADR75" s="16"/>
      <c r="ADS75" s="16"/>
      <c r="ADT75" s="16"/>
      <c r="ADU75" s="16"/>
      <c r="ADV75" s="16"/>
      <c r="ADW75" s="16"/>
      <c r="ADX75" s="16"/>
      <c r="ADY75" s="16"/>
      <c r="ADZ75" s="16"/>
      <c r="AEA75" s="16"/>
      <c r="AEB75" s="16"/>
      <c r="AEC75" s="16"/>
      <c r="AED75" s="16"/>
      <c r="AEE75" s="16"/>
      <c r="AEF75" s="16"/>
      <c r="AEG75" s="16"/>
      <c r="AEH75" s="16"/>
      <c r="AEI75" s="16"/>
      <c r="AEJ75" s="16"/>
      <c r="AEK75" s="16"/>
      <c r="AEL75" s="16"/>
      <c r="AEM75" s="16"/>
      <c r="AEN75" s="16"/>
      <c r="AEO75" s="16"/>
      <c r="AEP75" s="16"/>
      <c r="AEQ75" s="16"/>
      <c r="AER75" s="16"/>
      <c r="AES75" s="16"/>
      <c r="AET75" s="16"/>
      <c r="AEU75" s="16"/>
      <c r="AEV75" s="16"/>
      <c r="AEW75" s="16"/>
      <c r="AEX75" s="16"/>
      <c r="AEY75" s="16"/>
      <c r="AEZ75" s="16"/>
      <c r="AFA75" s="16"/>
      <c r="AFB75" s="16"/>
      <c r="AFC75" s="16"/>
      <c r="AFD75" s="16"/>
      <c r="AFE75" s="16"/>
      <c r="AFF75" s="16"/>
      <c r="AFG75" s="16"/>
      <c r="AFH75" s="16"/>
      <c r="AFI75" s="16"/>
      <c r="AFJ75" s="16"/>
      <c r="AFK75" s="16"/>
      <c r="AFL75" s="16"/>
      <c r="AFM75" s="16"/>
      <c r="AFN75" s="16"/>
      <c r="AFO75" s="16"/>
      <c r="AFP75" s="16"/>
      <c r="AFQ75" s="16"/>
      <c r="AFR75" s="16"/>
      <c r="AFS75" s="16"/>
      <c r="AFT75" s="16"/>
      <c r="AFU75" s="16"/>
      <c r="AFV75" s="16"/>
      <c r="AFW75" s="16"/>
      <c r="AFX75" s="16"/>
      <c r="AFY75" s="16"/>
      <c r="AFZ75" s="16"/>
      <c r="AGA75" s="16"/>
      <c r="AGB75" s="16"/>
      <c r="AGC75" s="16"/>
      <c r="AGD75" s="16"/>
      <c r="AGE75" s="16"/>
      <c r="AGF75" s="16"/>
      <c r="AGG75" s="16"/>
      <c r="AGH75" s="16"/>
      <c r="AGI75" s="16"/>
      <c r="AGJ75" s="16"/>
      <c r="AGK75" s="16"/>
      <c r="AGL75" s="16"/>
      <c r="AGM75" s="16"/>
      <c r="AGN75" s="16"/>
      <c r="AGO75" s="16"/>
      <c r="AGP75" s="16"/>
      <c r="AGQ75" s="16"/>
      <c r="AGR75" s="16"/>
      <c r="AGS75" s="16"/>
      <c r="AGT75" s="16"/>
      <c r="AGU75" s="16"/>
      <c r="AGV75" s="16"/>
      <c r="AGW75" s="16"/>
      <c r="AGX75" s="16"/>
      <c r="AGY75" s="16"/>
      <c r="AGZ75" s="16"/>
      <c r="AHA75" s="16"/>
      <c r="AHB75" s="16"/>
      <c r="AHC75" s="16"/>
      <c r="AHD75" s="16"/>
      <c r="AHE75" s="16"/>
      <c r="AHF75" s="16"/>
      <c r="AHG75" s="16"/>
      <c r="AHH75" s="16"/>
      <c r="AHI75" s="16"/>
      <c r="AHJ75" s="16"/>
      <c r="AHK75" s="16"/>
      <c r="AHL75" s="16"/>
      <c r="AHM75" s="16"/>
      <c r="AHN75" s="16"/>
      <c r="AHO75" s="16"/>
      <c r="AHP75" s="16"/>
      <c r="AHQ75" s="16"/>
      <c r="AHR75" s="16"/>
      <c r="AHS75" s="16"/>
      <c r="AHT75" s="16"/>
      <c r="AHU75" s="16"/>
      <c r="AHV75" s="16"/>
      <c r="AHW75" s="16"/>
      <c r="AHX75" s="16"/>
      <c r="AHY75" s="16"/>
      <c r="AHZ75" s="16"/>
      <c r="AIA75" s="16"/>
      <c r="AIB75" s="16"/>
      <c r="AIC75" s="16"/>
      <c r="AID75" s="16"/>
      <c r="AIE75" s="16"/>
      <c r="AIF75" s="16"/>
      <c r="AIG75" s="16"/>
      <c r="AIH75" s="16"/>
      <c r="AII75" s="16"/>
      <c r="AIJ75" s="16"/>
      <c r="AIK75" s="16"/>
      <c r="AIL75" s="16"/>
      <c r="AIM75" s="16"/>
      <c r="AIN75" s="16"/>
      <c r="AIO75" s="16"/>
      <c r="AIP75" s="16"/>
      <c r="AIQ75" s="16"/>
      <c r="AIR75" s="16"/>
      <c r="AIS75" s="16"/>
      <c r="AIT75" s="16"/>
      <c r="AIU75" s="16"/>
      <c r="AIV75" s="16"/>
      <c r="AIW75" s="16"/>
      <c r="AIX75" s="16"/>
      <c r="AIY75" s="16"/>
      <c r="AIZ75" s="16"/>
      <c r="AJA75" s="16"/>
      <c r="AJB75" s="16"/>
      <c r="AJC75" s="16"/>
      <c r="AJD75" s="16"/>
      <c r="AJE75" s="16"/>
      <c r="AJF75" s="16"/>
      <c r="AJG75" s="16"/>
      <c r="AJH75" s="16"/>
      <c r="AJI75" s="16"/>
      <c r="AJJ75" s="16"/>
      <c r="AJK75" s="16"/>
      <c r="AJL75" s="16"/>
      <c r="AJM75" s="16"/>
      <c r="AJN75" s="16"/>
      <c r="AJO75" s="16"/>
      <c r="AJP75" s="16"/>
      <c r="AJQ75" s="16"/>
      <c r="AJR75" s="16"/>
      <c r="AJS75" s="16"/>
      <c r="AJT75" s="16"/>
      <c r="AJU75" s="16"/>
      <c r="AJV75" s="16"/>
      <c r="AJW75" s="16"/>
      <c r="AJX75" s="16"/>
      <c r="AJY75" s="16"/>
      <c r="AJZ75" s="16"/>
      <c r="AKA75" s="16"/>
      <c r="AKB75" s="16"/>
      <c r="AKC75" s="16"/>
      <c r="AKD75" s="16"/>
      <c r="AKE75" s="16"/>
      <c r="AKF75" s="16"/>
      <c r="AKG75" s="16"/>
      <c r="AKH75" s="16"/>
      <c r="AKI75" s="16"/>
      <c r="AKJ75" s="16"/>
      <c r="AKK75" s="16"/>
      <c r="AKL75" s="16"/>
      <c r="AKM75" s="16"/>
      <c r="AKN75" s="16"/>
      <c r="AKO75" s="16"/>
      <c r="AKP75" s="16"/>
      <c r="AKQ75" s="16"/>
      <c r="AKR75" s="16"/>
      <c r="AKS75" s="16"/>
      <c r="AKT75" s="16"/>
      <c r="AKU75" s="16"/>
      <c r="AKV75" s="16"/>
      <c r="AKW75" s="16"/>
      <c r="AKX75" s="16"/>
      <c r="AKY75" s="16"/>
      <c r="AKZ75" s="16"/>
      <c r="ALA75" s="16"/>
      <c r="ALB75" s="16"/>
      <c r="ALC75" s="16"/>
      <c r="ALD75" s="16"/>
      <c r="ALE75" s="16"/>
      <c r="ALF75" s="16"/>
      <c r="ALG75" s="16"/>
      <c r="ALH75" s="16"/>
      <c r="ALI75" s="16"/>
      <c r="ALJ75" s="16"/>
      <c r="ALK75" s="16"/>
      <c r="ALL75" s="16"/>
      <c r="ALM75" s="16"/>
      <c r="ALN75" s="16"/>
      <c r="ALO75" s="16"/>
      <c r="ALP75" s="16"/>
      <c r="ALQ75" s="16"/>
      <c r="ALR75" s="16"/>
      <c r="ALS75" s="16"/>
      <c r="ALT75" s="16"/>
      <c r="ALU75" s="16"/>
      <c r="ALV75" s="16"/>
      <c r="ALW75" s="16"/>
      <c r="ALX75" s="16"/>
      <c r="ALY75" s="16"/>
      <c r="ALZ75" s="16"/>
      <c r="AMA75" s="16"/>
      <c r="AMB75" s="16"/>
      <c r="AMC75" s="16"/>
      <c r="AMD75" s="16"/>
      <c r="AME75" s="16"/>
      <c r="AMF75" s="16"/>
      <c r="AMG75" s="16"/>
      <c r="AMH75" s="16"/>
      <c r="AMI75" s="16"/>
      <c r="AMJ75" s="16"/>
      <c r="AMK75" s="16"/>
      <c r="AML75" s="16"/>
      <c r="AMM75" s="16"/>
      <c r="AMN75" s="16"/>
      <c r="AMO75" s="16"/>
      <c r="AMP75" s="16"/>
      <c r="AMQ75" s="16"/>
      <c r="AMR75" s="16"/>
      <c r="AMS75" s="16"/>
      <c r="AMT75" s="16"/>
      <c r="AMU75" s="16"/>
      <c r="AMV75" s="16"/>
      <c r="AMW75" s="16"/>
      <c r="AMX75" s="16"/>
      <c r="AMY75" s="16"/>
      <c r="AMZ75" s="16"/>
      <c r="ANA75" s="16"/>
      <c r="ANB75" s="16"/>
      <c r="ANC75" s="16"/>
      <c r="AND75" s="16"/>
      <c r="ANE75" s="16"/>
      <c r="ANF75" s="16"/>
      <c r="ANG75" s="16"/>
      <c r="ANH75" s="16"/>
      <c r="ANI75" s="16"/>
      <c r="ANJ75" s="16"/>
      <c r="ANK75" s="16"/>
      <c r="ANL75" s="16"/>
      <c r="ANM75" s="16"/>
      <c r="ANN75" s="16"/>
      <c r="ANO75" s="16"/>
      <c r="ANP75" s="16"/>
      <c r="ANQ75" s="16"/>
      <c r="ANR75" s="16"/>
      <c r="ANS75" s="16"/>
      <c r="ANT75" s="16"/>
      <c r="ANU75" s="16"/>
      <c r="ANV75" s="16"/>
      <c r="ANW75" s="16"/>
      <c r="ANX75" s="16"/>
      <c r="ANY75" s="16"/>
      <c r="ANZ75" s="16"/>
      <c r="AOA75" s="16"/>
      <c r="AOB75" s="16"/>
      <c r="AOC75" s="16"/>
      <c r="AOD75" s="16"/>
      <c r="AOE75" s="16"/>
      <c r="AOF75" s="16"/>
      <c r="AOG75" s="16"/>
      <c r="AOH75" s="16"/>
      <c r="AOI75" s="16"/>
      <c r="AOJ75" s="16"/>
      <c r="AOK75" s="16"/>
      <c r="AOL75" s="16"/>
      <c r="AOM75" s="16"/>
      <c r="AON75" s="16"/>
      <c r="AOO75" s="16"/>
      <c r="AOP75" s="16"/>
      <c r="AOQ75" s="16"/>
      <c r="AOR75" s="16"/>
      <c r="AOS75" s="16"/>
      <c r="AOT75" s="16"/>
      <c r="AOU75" s="16"/>
      <c r="AOV75" s="16"/>
      <c r="AOW75" s="16"/>
      <c r="AOX75" s="16"/>
      <c r="AOY75" s="16"/>
      <c r="AOZ75" s="16"/>
      <c r="APA75" s="16"/>
      <c r="APB75" s="16"/>
      <c r="APC75" s="16"/>
      <c r="APD75" s="16"/>
      <c r="APE75" s="16"/>
      <c r="APF75" s="16"/>
      <c r="APG75" s="16"/>
      <c r="APH75" s="16"/>
      <c r="API75" s="16"/>
      <c r="APJ75" s="16"/>
      <c r="APK75" s="16"/>
      <c r="APL75" s="16"/>
      <c r="APM75" s="16"/>
      <c r="APN75" s="16"/>
      <c r="APO75" s="16"/>
      <c r="APP75" s="16"/>
      <c r="APQ75" s="16"/>
      <c r="APR75" s="16"/>
      <c r="APS75" s="16"/>
      <c r="APT75" s="16"/>
      <c r="APU75" s="16"/>
      <c r="APV75" s="16"/>
      <c r="APW75" s="16"/>
      <c r="APX75" s="16"/>
      <c r="APY75" s="16"/>
      <c r="APZ75" s="16"/>
      <c r="AQA75" s="16"/>
      <c r="AQB75" s="16"/>
      <c r="AQC75" s="16"/>
      <c r="AQD75" s="16"/>
      <c r="AQE75" s="16"/>
      <c r="AQF75" s="16"/>
      <c r="AQG75" s="16"/>
      <c r="AQH75" s="16"/>
      <c r="AQI75" s="16"/>
      <c r="AQJ75" s="16"/>
      <c r="AQK75" s="16"/>
      <c r="AQL75" s="16"/>
      <c r="AQM75" s="16"/>
      <c r="AQN75" s="16"/>
      <c r="AQO75" s="16"/>
      <c r="AQP75" s="16"/>
      <c r="AQQ75" s="16"/>
      <c r="AQR75" s="16"/>
      <c r="AQS75" s="16"/>
      <c r="AQT75" s="16"/>
      <c r="AQU75" s="16"/>
      <c r="AQV75" s="16"/>
      <c r="AQW75" s="16"/>
      <c r="AQX75" s="16"/>
      <c r="AQY75" s="16"/>
      <c r="AQZ75" s="16"/>
      <c r="ARA75" s="16"/>
      <c r="ARB75" s="16"/>
      <c r="ARC75" s="16"/>
      <c r="ARD75" s="16"/>
      <c r="ARE75" s="16"/>
      <c r="ARF75" s="16"/>
      <c r="ARG75" s="16"/>
      <c r="ARH75" s="16"/>
      <c r="ARI75" s="16"/>
      <c r="ARJ75" s="16"/>
      <c r="ARK75" s="16"/>
      <c r="ARL75" s="16"/>
      <c r="ARM75" s="16"/>
      <c r="ARN75" s="16"/>
      <c r="ARO75" s="16"/>
      <c r="ARP75" s="16"/>
      <c r="ARQ75" s="16"/>
      <c r="ARR75" s="16"/>
      <c r="ARS75" s="16"/>
      <c r="ART75" s="16"/>
      <c r="ARU75" s="16"/>
      <c r="ARV75" s="16"/>
      <c r="ARW75" s="16"/>
      <c r="ARX75" s="16"/>
      <c r="ARY75" s="16"/>
      <c r="ARZ75" s="16"/>
      <c r="ASA75" s="16"/>
      <c r="ASB75" s="16"/>
      <c r="ASC75" s="16"/>
      <c r="ASD75" s="16"/>
      <c r="ASE75" s="16"/>
      <c r="ASF75" s="16"/>
      <c r="ASG75" s="16"/>
      <c r="ASH75" s="16"/>
      <c r="ASI75" s="16"/>
      <c r="ASJ75" s="16"/>
      <c r="ASK75" s="16"/>
      <c r="ASL75" s="16"/>
      <c r="ASM75" s="16"/>
      <c r="ASN75" s="16"/>
      <c r="ASO75" s="16"/>
      <c r="ASP75" s="16"/>
      <c r="ASQ75" s="16"/>
      <c r="ASR75" s="16"/>
      <c r="ASS75" s="16"/>
      <c r="AST75" s="16"/>
      <c r="ASU75" s="16"/>
      <c r="ASV75" s="16"/>
      <c r="ASW75" s="16"/>
      <c r="ASX75" s="16"/>
      <c r="ASY75" s="16"/>
      <c r="ASZ75" s="16"/>
      <c r="ATA75" s="16"/>
      <c r="ATB75" s="16"/>
      <c r="ATC75" s="16"/>
      <c r="ATD75" s="16"/>
      <c r="ATE75" s="16"/>
      <c r="ATF75" s="16"/>
      <c r="ATG75" s="16"/>
      <c r="ATH75" s="16"/>
      <c r="ATI75" s="16"/>
      <c r="ATJ75" s="16"/>
      <c r="ATK75" s="16"/>
      <c r="ATL75" s="16"/>
      <c r="ATM75" s="16"/>
      <c r="ATN75" s="16"/>
      <c r="ATO75" s="16"/>
      <c r="ATP75" s="16"/>
      <c r="ATQ75" s="16"/>
      <c r="ATR75" s="16"/>
      <c r="ATS75" s="16"/>
      <c r="ATT75" s="16"/>
      <c r="ATU75" s="16"/>
      <c r="ATV75" s="16"/>
      <c r="ATW75" s="16"/>
      <c r="ATX75" s="16"/>
      <c r="ATY75" s="16"/>
      <c r="ATZ75" s="16"/>
      <c r="AUA75" s="16"/>
      <c r="AUB75" s="16"/>
      <c r="AUC75" s="16"/>
      <c r="AUD75" s="16"/>
      <c r="AUE75" s="16"/>
      <c r="AUF75" s="16"/>
      <c r="AUG75" s="16"/>
      <c r="AUH75" s="16"/>
      <c r="AUI75" s="16"/>
      <c r="AUJ75" s="16"/>
      <c r="AUK75" s="16"/>
      <c r="AUL75" s="16"/>
      <c r="AUM75" s="16"/>
      <c r="AUN75" s="16"/>
      <c r="AUO75" s="16"/>
      <c r="AUP75" s="16"/>
      <c r="AUQ75" s="16"/>
      <c r="AUR75" s="16"/>
      <c r="AUS75" s="16"/>
      <c r="AUT75" s="16"/>
      <c r="AUU75" s="16"/>
      <c r="AUV75" s="16"/>
      <c r="AUW75" s="16"/>
      <c r="AUX75" s="16"/>
      <c r="AUY75" s="16"/>
      <c r="AUZ75" s="16"/>
      <c r="AVA75" s="16"/>
      <c r="AVB75" s="16"/>
      <c r="AVC75" s="16"/>
      <c r="AVD75" s="16"/>
      <c r="AVE75" s="16"/>
      <c r="AVF75" s="16"/>
      <c r="AVG75" s="16"/>
      <c r="AVH75" s="16"/>
      <c r="AVI75" s="16"/>
      <c r="AVJ75" s="16"/>
      <c r="AVK75" s="16"/>
      <c r="AVL75" s="16"/>
      <c r="AVM75" s="16"/>
      <c r="AVN75" s="16"/>
      <c r="AVO75" s="16"/>
      <c r="AVP75" s="16"/>
      <c r="AVQ75" s="16"/>
      <c r="AVR75" s="16"/>
      <c r="AVS75" s="16"/>
      <c r="AVT75" s="16"/>
      <c r="AVU75" s="16"/>
      <c r="AVV75" s="16"/>
      <c r="AVW75" s="16"/>
      <c r="AVX75" s="16"/>
      <c r="AVY75" s="16"/>
      <c r="AVZ75" s="16"/>
      <c r="AWA75" s="16"/>
      <c r="AWB75" s="16"/>
      <c r="AWC75" s="16"/>
      <c r="AWD75" s="16"/>
      <c r="AWE75" s="16"/>
      <c r="AWF75" s="16"/>
      <c r="AWG75" s="16"/>
      <c r="AWH75" s="16"/>
      <c r="AWI75" s="16"/>
      <c r="AWJ75" s="16"/>
      <c r="AWK75" s="16"/>
      <c r="AWL75" s="16"/>
      <c r="AWM75" s="16"/>
      <c r="AWN75" s="16"/>
      <c r="AWO75" s="16"/>
      <c r="AWP75" s="16"/>
      <c r="AWQ75" s="16"/>
      <c r="AWR75" s="16"/>
      <c r="AWS75" s="16"/>
      <c r="AWT75" s="16"/>
      <c r="AWU75" s="16"/>
      <c r="AWV75" s="16"/>
      <c r="AWW75" s="16"/>
      <c r="AWX75" s="16"/>
      <c r="AWY75" s="16"/>
      <c r="AWZ75" s="16"/>
      <c r="AXA75" s="16"/>
      <c r="AXB75" s="16"/>
      <c r="AXC75" s="16"/>
      <c r="AXD75" s="16"/>
      <c r="AXE75" s="16"/>
      <c r="AXF75" s="16"/>
      <c r="AXG75" s="16"/>
      <c r="AXH75" s="16"/>
      <c r="AXI75" s="16"/>
      <c r="AXJ75" s="16"/>
      <c r="AXK75" s="16"/>
      <c r="AXL75" s="16"/>
      <c r="AXM75" s="16"/>
      <c r="AXN75" s="16"/>
      <c r="AXO75" s="16"/>
      <c r="AXP75" s="16"/>
      <c r="AXQ75" s="16"/>
      <c r="AXR75" s="16"/>
      <c r="AXS75" s="16"/>
      <c r="AXT75" s="16"/>
      <c r="AXU75" s="16"/>
      <c r="AXV75" s="16"/>
      <c r="AXW75" s="16"/>
      <c r="AXX75" s="16"/>
      <c r="AXY75" s="16"/>
      <c r="AXZ75" s="16"/>
      <c r="AYA75" s="16"/>
      <c r="AYB75" s="16"/>
      <c r="AYC75" s="16"/>
      <c r="AYD75" s="16"/>
      <c r="AYE75" s="16"/>
      <c r="AYF75" s="16"/>
      <c r="AYG75" s="16"/>
      <c r="AYH75" s="16"/>
      <c r="AYI75" s="16"/>
      <c r="AYJ75" s="16"/>
      <c r="AYK75" s="16"/>
      <c r="AYL75" s="16"/>
      <c r="AYM75" s="16"/>
      <c r="AYN75" s="16"/>
      <c r="AYO75" s="16"/>
      <c r="AYP75" s="16"/>
      <c r="AYQ75" s="16"/>
      <c r="AYR75" s="16"/>
      <c r="AYS75" s="16"/>
      <c r="AYT75" s="16"/>
      <c r="AYU75" s="16"/>
      <c r="AYV75" s="16"/>
      <c r="AYW75" s="16"/>
      <c r="AYX75" s="16"/>
      <c r="AYY75" s="16"/>
      <c r="AYZ75" s="16"/>
      <c r="AZA75" s="16"/>
      <c r="AZB75" s="16"/>
      <c r="AZC75" s="16"/>
      <c r="AZD75" s="16"/>
      <c r="AZE75" s="16"/>
      <c r="AZF75" s="16"/>
      <c r="AZG75" s="16"/>
      <c r="AZH75" s="16"/>
      <c r="AZI75" s="16"/>
      <c r="AZJ75" s="16"/>
      <c r="AZK75" s="16"/>
      <c r="AZL75" s="16"/>
      <c r="AZM75" s="16"/>
      <c r="AZN75" s="16"/>
      <c r="AZO75" s="16"/>
      <c r="AZP75" s="16"/>
      <c r="AZQ75" s="16"/>
      <c r="AZR75" s="16"/>
      <c r="AZS75" s="16"/>
      <c r="AZT75" s="16"/>
      <c r="AZU75" s="16"/>
      <c r="AZV75" s="16"/>
      <c r="AZW75" s="16"/>
      <c r="AZX75" s="16"/>
      <c r="AZY75" s="16"/>
      <c r="AZZ75" s="16"/>
      <c r="BAA75" s="16"/>
      <c r="BAB75" s="16"/>
      <c r="BAC75" s="16"/>
      <c r="BAD75" s="16"/>
      <c r="BAE75" s="16"/>
      <c r="BAF75" s="16"/>
      <c r="BAG75" s="16"/>
      <c r="BAH75" s="16"/>
      <c r="BAI75" s="16"/>
      <c r="BAJ75" s="16"/>
      <c r="BAK75" s="16"/>
      <c r="BAL75" s="16"/>
      <c r="BAM75" s="16"/>
      <c r="BAN75" s="16"/>
      <c r="BAO75" s="16"/>
      <c r="BAP75" s="16"/>
      <c r="BAQ75" s="16"/>
      <c r="BAR75" s="16"/>
      <c r="BAS75" s="16"/>
      <c r="BAT75" s="16"/>
      <c r="BAU75" s="16"/>
      <c r="BAV75" s="16"/>
      <c r="BAW75" s="16"/>
      <c r="BAX75" s="16"/>
      <c r="BAY75" s="16"/>
      <c r="BAZ75" s="16"/>
      <c r="BBA75" s="16"/>
      <c r="BBB75" s="16"/>
      <c r="BBC75" s="16"/>
      <c r="BBD75" s="16"/>
      <c r="BBE75" s="16"/>
      <c r="BBF75" s="16"/>
      <c r="BBG75" s="16"/>
      <c r="BBH75" s="16"/>
      <c r="BBI75" s="16"/>
      <c r="BBJ75" s="16"/>
      <c r="BBK75" s="16"/>
      <c r="BBL75" s="16"/>
      <c r="BBM75" s="16"/>
      <c r="BBN75" s="16"/>
      <c r="BBO75" s="16"/>
      <c r="BBP75" s="16"/>
      <c r="BBQ75" s="16"/>
      <c r="BBR75" s="16"/>
      <c r="BBS75" s="16"/>
      <c r="BBT75" s="16"/>
      <c r="BBU75" s="16"/>
      <c r="BBV75" s="16"/>
      <c r="BBW75" s="16"/>
      <c r="BBX75" s="16"/>
      <c r="BBY75" s="16"/>
      <c r="BBZ75" s="16"/>
      <c r="BCA75" s="16"/>
      <c r="BCB75" s="16"/>
      <c r="BCC75" s="16"/>
      <c r="BCD75" s="16"/>
      <c r="BCE75" s="16"/>
      <c r="BCF75" s="16"/>
      <c r="BCG75" s="16"/>
      <c r="BCH75" s="16"/>
      <c r="BCI75" s="16"/>
      <c r="BCJ75" s="16"/>
      <c r="BCK75" s="16"/>
      <c r="BCL75" s="16"/>
      <c r="BCM75" s="16"/>
      <c r="BCN75" s="16"/>
      <c r="BCO75" s="16"/>
      <c r="BCP75" s="16"/>
      <c r="BCQ75" s="16"/>
      <c r="BCR75" s="16"/>
      <c r="BCS75" s="16"/>
      <c r="BCT75" s="16"/>
      <c r="BCU75" s="16"/>
      <c r="BCV75" s="16"/>
      <c r="BCW75" s="16"/>
      <c r="BCX75" s="16"/>
      <c r="BCY75" s="16"/>
      <c r="BCZ75" s="16"/>
      <c r="BDA75" s="16"/>
      <c r="BDB75" s="16"/>
      <c r="BDC75" s="16"/>
      <c r="BDD75" s="16"/>
      <c r="BDE75" s="16"/>
      <c r="BDF75" s="16"/>
      <c r="BDG75" s="16"/>
      <c r="BDH75" s="16"/>
      <c r="BDI75" s="16"/>
      <c r="BDJ75" s="16"/>
      <c r="BDK75" s="16"/>
      <c r="BDL75" s="16"/>
      <c r="BDM75" s="16"/>
      <c r="BDN75" s="16"/>
      <c r="BDO75" s="16"/>
      <c r="BDP75" s="16"/>
      <c r="BDQ75" s="16"/>
      <c r="BDR75" s="16"/>
      <c r="BDS75" s="16"/>
      <c r="BDT75" s="16"/>
      <c r="BDU75" s="16"/>
      <c r="BDV75" s="16"/>
      <c r="BDW75" s="16"/>
      <c r="BDX75" s="16"/>
      <c r="BDY75" s="16"/>
      <c r="BDZ75" s="16"/>
      <c r="BEA75" s="16"/>
      <c r="BEB75" s="16"/>
      <c r="BEC75" s="16"/>
      <c r="BED75" s="16"/>
      <c r="BEE75" s="16"/>
      <c r="BEF75" s="16"/>
      <c r="BEG75" s="16"/>
      <c r="BEH75" s="16"/>
      <c r="BEI75" s="16"/>
      <c r="BEJ75" s="16"/>
      <c r="BEK75" s="16"/>
      <c r="BEL75" s="16"/>
      <c r="BEM75" s="16"/>
      <c r="BEN75" s="16"/>
      <c r="BEO75" s="16"/>
      <c r="BEP75" s="16"/>
      <c r="BEQ75" s="16"/>
      <c r="BER75" s="16"/>
      <c r="BES75" s="16"/>
      <c r="BET75" s="16"/>
      <c r="BEU75" s="16"/>
      <c r="BEV75" s="16"/>
      <c r="BEW75" s="16"/>
      <c r="BEX75" s="16"/>
      <c r="BEY75" s="16"/>
      <c r="BEZ75" s="16"/>
      <c r="BFA75" s="16"/>
      <c r="BFB75" s="16"/>
      <c r="BFC75" s="16"/>
      <c r="BFD75" s="16"/>
      <c r="BFE75" s="16"/>
      <c r="BFF75" s="16"/>
      <c r="BFG75" s="16"/>
      <c r="BFH75" s="16"/>
      <c r="BFI75" s="16"/>
      <c r="BFJ75" s="16"/>
      <c r="BFK75" s="16"/>
      <c r="BFL75" s="16"/>
      <c r="BFM75" s="16"/>
      <c r="BFN75" s="16"/>
      <c r="BFO75" s="16"/>
      <c r="BFP75" s="16"/>
      <c r="BFQ75" s="16"/>
      <c r="BFR75" s="16"/>
      <c r="BFS75" s="16"/>
      <c r="BFT75" s="16"/>
      <c r="BFU75" s="16"/>
      <c r="BFV75" s="16"/>
      <c r="BFW75" s="16"/>
      <c r="BFX75" s="16"/>
      <c r="BFY75" s="16"/>
      <c r="BFZ75" s="16"/>
      <c r="BGA75" s="16"/>
      <c r="BGB75" s="16"/>
      <c r="BGC75" s="16"/>
      <c r="BGD75" s="16"/>
      <c r="BGE75" s="16"/>
      <c r="BGF75" s="16"/>
      <c r="BGG75" s="16"/>
      <c r="BGH75" s="16"/>
      <c r="BGI75" s="16"/>
      <c r="BGJ75" s="16"/>
      <c r="BGK75" s="16"/>
      <c r="BGL75" s="16"/>
      <c r="BGM75" s="16"/>
      <c r="BGN75" s="16"/>
      <c r="BGO75" s="16"/>
      <c r="BGP75" s="16"/>
      <c r="BGQ75" s="16"/>
      <c r="BGR75" s="16"/>
      <c r="BGS75" s="16"/>
      <c r="BGT75" s="16"/>
      <c r="BGU75" s="16"/>
      <c r="BGV75" s="16"/>
      <c r="BGW75" s="16"/>
      <c r="BGX75" s="16"/>
      <c r="BGY75" s="16"/>
      <c r="BGZ75" s="16"/>
      <c r="BHA75" s="16"/>
      <c r="BHB75" s="16"/>
      <c r="BHC75" s="16"/>
      <c r="BHD75" s="16"/>
      <c r="BHE75" s="16"/>
      <c r="BHF75" s="16"/>
      <c r="BHG75" s="16"/>
      <c r="BHH75" s="16"/>
      <c r="BHI75" s="16"/>
      <c r="BHJ75" s="16"/>
      <c r="BHK75" s="16"/>
      <c r="BHL75" s="16"/>
      <c r="BHM75" s="16"/>
      <c r="BHN75" s="16"/>
      <c r="BHO75" s="16"/>
      <c r="BHP75" s="16"/>
      <c r="BHQ75" s="16"/>
      <c r="BHR75" s="16"/>
      <c r="BHS75" s="16"/>
      <c r="BHT75" s="16"/>
      <c r="BHU75" s="16"/>
      <c r="BHV75" s="16"/>
      <c r="BHW75" s="16"/>
      <c r="BHX75" s="16"/>
      <c r="BHY75" s="16"/>
      <c r="BHZ75" s="16"/>
      <c r="BIA75" s="16"/>
      <c r="BIB75" s="16"/>
      <c r="BIC75" s="16"/>
      <c r="BID75" s="16"/>
      <c r="BIE75" s="16"/>
      <c r="BIF75" s="16"/>
      <c r="BIG75" s="16"/>
      <c r="BIH75" s="16"/>
      <c r="BII75" s="16"/>
      <c r="BIJ75" s="16"/>
      <c r="BIK75" s="16"/>
      <c r="BIL75" s="16"/>
      <c r="BIM75" s="16"/>
      <c r="BIN75" s="16"/>
      <c r="BIO75" s="16"/>
      <c r="BIP75" s="16"/>
      <c r="BIQ75" s="16"/>
      <c r="BIR75" s="16"/>
      <c r="BIS75" s="16"/>
      <c r="BIT75" s="16"/>
      <c r="BIU75" s="16"/>
      <c r="BIV75" s="16"/>
      <c r="BIW75" s="16"/>
      <c r="BIX75" s="16"/>
      <c r="BIY75" s="16"/>
      <c r="BIZ75" s="16"/>
      <c r="BJA75" s="16"/>
      <c r="BJB75" s="16"/>
      <c r="BJC75" s="16"/>
      <c r="BJD75" s="16"/>
      <c r="BJE75" s="16"/>
      <c r="BJF75" s="16"/>
      <c r="BJG75" s="16"/>
      <c r="BJH75" s="16"/>
      <c r="BJI75" s="16"/>
      <c r="BJJ75" s="16"/>
      <c r="BJK75" s="16"/>
      <c r="BJL75" s="16"/>
      <c r="BJM75" s="16"/>
      <c r="BJN75" s="16"/>
      <c r="BJO75" s="16"/>
      <c r="BJP75" s="16"/>
      <c r="BJQ75" s="16"/>
      <c r="BJR75" s="16"/>
      <c r="BJS75" s="16"/>
      <c r="BJT75" s="16"/>
      <c r="BJU75" s="16"/>
      <c r="BJV75" s="16"/>
      <c r="BJW75" s="16"/>
      <c r="BJX75" s="16"/>
      <c r="BJY75" s="16"/>
      <c r="BJZ75" s="16"/>
      <c r="BKA75" s="16"/>
      <c r="BKB75" s="16"/>
      <c r="BKC75" s="16"/>
      <c r="BKD75" s="16"/>
      <c r="BKE75" s="16"/>
      <c r="BKF75" s="16"/>
      <c r="BKG75" s="16"/>
      <c r="BKH75" s="16"/>
      <c r="BKI75" s="16"/>
      <c r="BKJ75" s="16"/>
      <c r="BKK75" s="16"/>
      <c r="BKL75" s="16"/>
      <c r="BKM75" s="16"/>
      <c r="BKN75" s="16"/>
      <c r="BKO75" s="16"/>
      <c r="BKP75" s="16"/>
      <c r="BKQ75" s="16"/>
      <c r="BKR75" s="16"/>
      <c r="BKS75" s="16"/>
      <c r="BKT75" s="16"/>
      <c r="BKU75" s="16"/>
      <c r="BKV75" s="16"/>
      <c r="BKW75" s="16"/>
      <c r="BKX75" s="16"/>
      <c r="BKY75" s="16"/>
      <c r="BKZ75" s="16"/>
      <c r="BLA75" s="16"/>
      <c r="BLB75" s="16"/>
      <c r="BLC75" s="16"/>
      <c r="BLD75" s="16"/>
      <c r="BLE75" s="16"/>
      <c r="BLF75" s="16"/>
      <c r="BLG75" s="16"/>
      <c r="BLH75" s="16"/>
      <c r="BLI75" s="16"/>
      <c r="BLJ75" s="16"/>
      <c r="BLK75" s="16"/>
      <c r="BLL75" s="16"/>
      <c r="BLM75" s="16"/>
      <c r="BLN75" s="16"/>
      <c r="BLO75" s="16"/>
      <c r="BLP75" s="16"/>
      <c r="BLQ75" s="16"/>
      <c r="BLR75" s="16"/>
      <c r="BLS75" s="16"/>
      <c r="BLT75" s="16"/>
      <c r="BLU75" s="16"/>
      <c r="BLV75" s="16"/>
      <c r="BLW75" s="16"/>
      <c r="BLX75" s="16"/>
      <c r="BLY75" s="16"/>
      <c r="BLZ75" s="16"/>
      <c r="BMA75" s="16"/>
      <c r="BMB75" s="16"/>
      <c r="BMC75" s="16"/>
      <c r="BMD75" s="16"/>
      <c r="BME75" s="16"/>
      <c r="BMF75" s="16"/>
      <c r="BMG75" s="16"/>
      <c r="BMH75" s="16"/>
      <c r="BMI75" s="16"/>
      <c r="BMJ75" s="16"/>
      <c r="BMK75" s="16"/>
      <c r="BML75" s="16"/>
      <c r="BMM75" s="16"/>
      <c r="BMN75" s="16"/>
      <c r="BMO75" s="16"/>
      <c r="BMP75" s="16"/>
      <c r="BMQ75" s="16"/>
      <c r="BMR75" s="16"/>
      <c r="BMS75" s="16"/>
      <c r="BMT75" s="16"/>
      <c r="BMU75" s="16"/>
      <c r="BMV75" s="16"/>
      <c r="BMW75" s="16"/>
      <c r="BMX75" s="16"/>
      <c r="BMY75" s="16"/>
      <c r="BMZ75" s="16"/>
      <c r="BNA75" s="16"/>
      <c r="BNB75" s="16"/>
      <c r="BNC75" s="16"/>
      <c r="BND75" s="16"/>
      <c r="BNE75" s="16"/>
      <c r="BNF75" s="16"/>
      <c r="BNG75" s="16"/>
      <c r="BNH75" s="16"/>
      <c r="BNI75" s="16"/>
      <c r="BNJ75" s="16"/>
      <c r="BNK75" s="16"/>
      <c r="BNL75" s="16"/>
      <c r="BNM75" s="16"/>
      <c r="BNN75" s="16"/>
      <c r="BNO75" s="16"/>
      <c r="BNP75" s="16"/>
      <c r="BNQ75" s="16"/>
      <c r="BNR75" s="16"/>
      <c r="BNS75" s="16"/>
      <c r="BNT75" s="16"/>
      <c r="BNU75" s="16"/>
      <c r="BNV75" s="16"/>
      <c r="BNW75" s="16"/>
      <c r="BNX75" s="16"/>
      <c r="BNY75" s="16"/>
      <c r="BNZ75" s="16"/>
      <c r="BOA75" s="16"/>
      <c r="BOB75" s="16"/>
      <c r="BOC75" s="16"/>
      <c r="BOD75" s="16"/>
      <c r="BOE75" s="16"/>
      <c r="BOF75" s="16"/>
      <c r="BOG75" s="16"/>
      <c r="BOH75" s="16"/>
      <c r="BOI75" s="16"/>
      <c r="BOJ75" s="16"/>
      <c r="BOK75" s="16"/>
      <c r="BOL75" s="16"/>
      <c r="BOM75" s="16"/>
      <c r="BON75" s="16"/>
      <c r="BOO75" s="16"/>
      <c r="BOP75" s="16"/>
      <c r="BOQ75" s="16"/>
      <c r="BOR75" s="16"/>
      <c r="BOS75" s="16"/>
      <c r="BOT75" s="16"/>
      <c r="BOU75" s="16"/>
      <c r="BOV75" s="16"/>
      <c r="BOW75" s="16"/>
      <c r="BOX75" s="16"/>
      <c r="BOY75" s="16"/>
      <c r="BOZ75" s="16"/>
      <c r="BPA75" s="16"/>
      <c r="BPB75" s="16"/>
      <c r="BPC75" s="16"/>
      <c r="BPD75" s="16"/>
      <c r="BPE75" s="16"/>
      <c r="BPF75" s="16"/>
      <c r="BPG75" s="16"/>
      <c r="BPH75" s="16"/>
      <c r="BPI75" s="16"/>
      <c r="BPJ75" s="16"/>
      <c r="BPK75" s="16"/>
      <c r="BPL75" s="16"/>
      <c r="BPM75" s="16"/>
      <c r="BPN75" s="16"/>
      <c r="BPO75" s="16"/>
      <c r="BPP75" s="16"/>
      <c r="BPQ75" s="16"/>
      <c r="BPR75" s="16"/>
      <c r="BPS75" s="16"/>
      <c r="BPT75" s="16"/>
      <c r="BPU75" s="16"/>
      <c r="BPV75" s="16"/>
      <c r="BPW75" s="16"/>
      <c r="BPX75" s="16"/>
      <c r="BPY75" s="16"/>
      <c r="BPZ75" s="16"/>
      <c r="BQA75" s="16"/>
      <c r="BQB75" s="16"/>
      <c r="BQC75" s="16"/>
      <c r="BQD75" s="16"/>
      <c r="BQE75" s="16"/>
      <c r="BQF75" s="16"/>
      <c r="BQG75" s="16"/>
      <c r="BQH75" s="16"/>
      <c r="BQI75" s="16"/>
      <c r="BQJ75" s="16"/>
      <c r="BQK75" s="16"/>
      <c r="BQL75" s="16"/>
      <c r="BQM75" s="16"/>
      <c r="BQN75" s="16"/>
      <c r="BQO75" s="16"/>
      <c r="BQP75" s="16"/>
      <c r="BQQ75" s="16"/>
      <c r="BQR75" s="16"/>
      <c r="BQS75" s="16"/>
      <c r="BQT75" s="16"/>
      <c r="BQU75" s="16"/>
      <c r="BQV75" s="16"/>
      <c r="BQW75" s="16"/>
      <c r="BQX75" s="16"/>
      <c r="BQY75" s="16"/>
      <c r="BQZ75" s="16"/>
      <c r="BRA75" s="16"/>
      <c r="BRB75" s="16"/>
      <c r="BRC75" s="16"/>
      <c r="BRD75" s="16"/>
      <c r="BRE75" s="16"/>
      <c r="BRF75" s="16"/>
      <c r="BRG75" s="16"/>
      <c r="BRH75" s="16"/>
      <c r="BRI75" s="16"/>
      <c r="BRJ75" s="16"/>
      <c r="BRK75" s="16"/>
      <c r="BRL75" s="16"/>
      <c r="BRM75" s="16"/>
      <c r="BRN75" s="16"/>
      <c r="BRO75" s="16"/>
      <c r="BRP75" s="16"/>
      <c r="BRQ75" s="16"/>
      <c r="BRR75" s="16"/>
      <c r="BRS75" s="16"/>
      <c r="BRT75" s="16"/>
      <c r="BRU75" s="16"/>
      <c r="BRV75" s="16"/>
      <c r="BRW75" s="16"/>
      <c r="BRX75" s="16"/>
      <c r="BRY75" s="16"/>
      <c r="BRZ75" s="16"/>
      <c r="BSA75" s="16"/>
      <c r="BSB75" s="16"/>
      <c r="BSC75" s="16"/>
      <c r="BSD75" s="16"/>
      <c r="BSE75" s="16"/>
      <c r="BSF75" s="16"/>
      <c r="BSG75" s="16"/>
      <c r="BSH75" s="16"/>
      <c r="BSI75" s="16"/>
      <c r="BSJ75" s="16"/>
      <c r="BSK75" s="16"/>
      <c r="BSL75" s="16"/>
      <c r="BSM75" s="16"/>
      <c r="BSN75" s="16"/>
      <c r="BSO75" s="16"/>
      <c r="BSP75" s="16"/>
      <c r="BSQ75" s="16"/>
      <c r="BSR75" s="16"/>
      <c r="BSS75" s="16"/>
      <c r="BST75" s="16"/>
      <c r="BSU75" s="16"/>
      <c r="BSV75" s="16"/>
      <c r="BSW75" s="16"/>
      <c r="BSX75" s="16"/>
      <c r="BSY75" s="16"/>
      <c r="BSZ75" s="16"/>
      <c r="BTA75" s="16"/>
      <c r="BTB75" s="16"/>
      <c r="BTC75" s="16"/>
      <c r="BTD75" s="16"/>
      <c r="BTE75" s="16"/>
      <c r="BTF75" s="16"/>
      <c r="BTG75" s="16"/>
      <c r="BTH75" s="16"/>
    </row>
    <row r="76" spans="1:1880" s="305" customFormat="1" ht="120.6" customHeight="1" x14ac:dyDescent="0.3">
      <c r="A76" s="139">
        <v>659</v>
      </c>
      <c r="B76" s="330" t="s">
        <v>21</v>
      </c>
      <c r="C76" s="330" t="s">
        <v>125</v>
      </c>
      <c r="D76" s="141" t="s">
        <v>214</v>
      </c>
      <c r="E76" s="266" t="e">
        <f>INDEX('PY1 Data(H)'!$A$1:$BJ$265,MATCH('Unit Data from Audit Worksheet'!$A76,'PY1 Data(H)'!$A$1:$A$265,0),MATCH('Unit Data from Audit Worksheet'!$D$2,'PY1 Data(H)'!$A$1:$BJ$1,0))</f>
        <v>#N/A</v>
      </c>
      <c r="F76" s="135">
        <v>0</v>
      </c>
      <c r="G76" s="307" t="s">
        <v>215</v>
      </c>
      <c r="H76" s="296">
        <f>IF(F73&lt;0,"Error: Enter as positive.",)</f>
        <v>0</v>
      </c>
      <c r="I76" s="520"/>
      <c r="J76" s="130"/>
      <c r="K76" s="394"/>
      <c r="L76"/>
      <c r="M76" s="16"/>
      <c r="N76" s="136"/>
      <c r="O76" s="16"/>
      <c r="P76" s="16"/>
      <c r="Q76" s="16"/>
      <c r="R76" s="16"/>
      <c r="S76" s="16"/>
      <c r="T76" s="16"/>
      <c r="U76" s="16"/>
      <c r="V76" s="16"/>
      <c r="W76" s="16"/>
      <c r="X76" s="1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s="16"/>
      <c r="DT76" s="16"/>
      <c r="DU76" s="16"/>
      <c r="DV76" s="16"/>
      <c r="DW76" s="16"/>
      <c r="DX76" s="16"/>
      <c r="DY76" s="16"/>
      <c r="DZ76" s="16"/>
      <c r="EA76" s="16"/>
      <c r="EB76" s="16"/>
      <c r="EC76" s="16"/>
      <c r="ED76" s="16"/>
      <c r="EE76" s="16"/>
      <c r="EF76" s="16"/>
      <c r="EG76" s="16"/>
      <c r="EH76" s="16"/>
      <c r="EI76" s="16"/>
      <c r="EJ76" s="16"/>
      <c r="EK76" s="16"/>
      <c r="EL76" s="16"/>
      <c r="EM76" s="16"/>
      <c r="EN76" s="16"/>
      <c r="EO76" s="16"/>
      <c r="EP76" s="16"/>
      <c r="EQ76" s="16"/>
      <c r="ER76" s="16"/>
      <c r="ES76" s="16"/>
      <c r="ET76" s="16"/>
      <c r="EU76" s="16"/>
      <c r="EV76" s="16"/>
      <c r="EW76" s="16"/>
      <c r="EX76" s="16"/>
      <c r="EY76" s="16"/>
      <c r="EZ76" s="16"/>
      <c r="FA76" s="16"/>
      <c r="FB76" s="16"/>
      <c r="FC76" s="16"/>
      <c r="FD76" s="16"/>
      <c r="FE76" s="16"/>
      <c r="FF76" s="16"/>
      <c r="FG76" s="16"/>
      <c r="FH76" s="16"/>
      <c r="FI76" s="16"/>
      <c r="FJ76" s="16"/>
      <c r="FK76" s="16"/>
      <c r="FL76" s="16"/>
      <c r="FM76" s="16"/>
      <c r="FN76" s="16"/>
      <c r="FO76" s="16"/>
      <c r="FP76" s="16"/>
      <c r="FQ76" s="16"/>
      <c r="FR76" s="16"/>
      <c r="FS76" s="16"/>
      <c r="FT76" s="16"/>
      <c r="FU76" s="16"/>
      <c r="FV76" s="16"/>
      <c r="FW76" s="16"/>
      <c r="FX76" s="16"/>
      <c r="FY76" s="16"/>
      <c r="FZ76" s="16"/>
      <c r="GA76" s="16"/>
      <c r="GB76" s="16"/>
      <c r="GC76" s="16"/>
      <c r="GD76" s="16"/>
      <c r="GE76" s="16"/>
      <c r="GF76" s="16"/>
      <c r="GG76" s="16"/>
      <c r="GH76" s="16"/>
      <c r="GI76" s="16"/>
      <c r="GJ76" s="16"/>
      <c r="GK76" s="16"/>
      <c r="GL76" s="16"/>
      <c r="GM76" s="16"/>
      <c r="GN76" s="16"/>
      <c r="GO76" s="16"/>
      <c r="GP76" s="16"/>
      <c r="GQ76" s="16"/>
      <c r="GR76" s="16"/>
      <c r="GS76" s="16"/>
      <c r="GT76" s="16"/>
      <c r="GU76" s="16"/>
      <c r="GV76" s="16"/>
      <c r="GW76" s="16"/>
      <c r="GX76" s="16"/>
      <c r="GY76" s="16"/>
      <c r="GZ76" s="16"/>
      <c r="HA76" s="16"/>
      <c r="HB76" s="16"/>
      <c r="HC76" s="16"/>
      <c r="HD76" s="16"/>
      <c r="HE76" s="16"/>
      <c r="HF76" s="16"/>
      <c r="HG76" s="16"/>
      <c r="HH76" s="16"/>
      <c r="HI76" s="16"/>
      <c r="HJ76" s="16"/>
      <c r="HK76" s="16"/>
      <c r="HL76" s="16"/>
      <c r="HM76" s="16"/>
      <c r="HN76" s="16"/>
      <c r="HO76" s="16"/>
      <c r="HP76" s="16"/>
      <c r="HQ76" s="16"/>
      <c r="HR76" s="16"/>
      <c r="HS76" s="16"/>
      <c r="HT76" s="16"/>
      <c r="HU76" s="16"/>
      <c r="HV76" s="16"/>
      <c r="HW76" s="16"/>
      <c r="HX76" s="16"/>
      <c r="HY76" s="16"/>
      <c r="HZ76" s="16"/>
      <c r="IA76" s="16"/>
      <c r="IB76" s="16"/>
      <c r="IC76" s="16"/>
      <c r="ID76" s="16"/>
      <c r="IE76" s="16"/>
      <c r="IF76" s="16"/>
      <c r="IG76" s="16"/>
      <c r="IH76" s="16"/>
      <c r="II76" s="16"/>
      <c r="IJ76" s="16"/>
      <c r="IK76" s="16"/>
      <c r="IL76" s="16"/>
      <c r="IM76" s="16"/>
      <c r="IN76" s="16"/>
      <c r="IO76" s="16"/>
      <c r="IP76" s="16"/>
      <c r="IQ76" s="16"/>
      <c r="IR76" s="16"/>
      <c r="IS76" s="16"/>
      <c r="IT76" s="16"/>
      <c r="IU76" s="16"/>
      <c r="IV76" s="16"/>
      <c r="IW76" s="16"/>
      <c r="IX76" s="16"/>
      <c r="IY76" s="16"/>
      <c r="IZ76" s="16"/>
      <c r="JA76" s="16"/>
      <c r="JB76" s="16"/>
      <c r="JC76" s="16"/>
      <c r="JD76" s="16"/>
      <c r="JE76" s="16"/>
      <c r="JF76" s="16"/>
      <c r="JG76" s="16"/>
      <c r="JH76" s="16"/>
      <c r="JI76" s="16"/>
      <c r="JJ76" s="16"/>
      <c r="JK76" s="16"/>
      <c r="JL76" s="16"/>
      <c r="JM76" s="16"/>
      <c r="JN76" s="16"/>
      <c r="JO76" s="16"/>
      <c r="JP76" s="16"/>
      <c r="JQ76" s="16"/>
      <c r="JR76" s="16"/>
      <c r="JS76" s="16"/>
      <c r="JT76" s="16"/>
      <c r="JU76" s="16"/>
      <c r="JV76" s="16"/>
      <c r="JW76" s="16"/>
      <c r="JX76" s="16"/>
      <c r="JY76" s="16"/>
      <c r="JZ76" s="16"/>
      <c r="KA76" s="16"/>
      <c r="KB76" s="16"/>
      <c r="KC76" s="16"/>
      <c r="KD76" s="16"/>
      <c r="KE76" s="16"/>
      <c r="KF76" s="16"/>
      <c r="KG76" s="16"/>
      <c r="KH76" s="16"/>
      <c r="KI76" s="16"/>
      <c r="KJ76" s="16"/>
      <c r="KK76" s="16"/>
      <c r="KL76" s="16"/>
      <c r="KM76" s="16"/>
      <c r="KN76" s="16"/>
      <c r="KO76" s="16"/>
      <c r="KP76" s="16"/>
      <c r="KQ76" s="16"/>
      <c r="KR76" s="16"/>
      <c r="KS76" s="16"/>
      <c r="KT76" s="16"/>
      <c r="KU76" s="16"/>
      <c r="KV76" s="16"/>
      <c r="KW76" s="16"/>
      <c r="KX76" s="16"/>
      <c r="KY76" s="16"/>
      <c r="KZ76" s="16"/>
      <c r="LA76" s="16"/>
      <c r="LB76" s="16"/>
      <c r="LC76" s="16"/>
      <c r="LD76" s="16"/>
      <c r="LE76" s="16"/>
      <c r="LF76" s="16"/>
      <c r="LG76" s="16"/>
      <c r="LH76" s="16"/>
      <c r="LI76" s="16"/>
      <c r="LJ76" s="16"/>
      <c r="LK76" s="16"/>
      <c r="LL76" s="16"/>
      <c r="LM76" s="16"/>
      <c r="LN76" s="16"/>
      <c r="LO76" s="16"/>
      <c r="LP76" s="16"/>
      <c r="LQ76" s="16"/>
      <c r="LR76" s="16"/>
      <c r="LS76" s="16"/>
      <c r="LT76" s="16"/>
      <c r="LU76" s="16"/>
      <c r="LV76" s="16"/>
      <c r="LW76" s="16"/>
      <c r="LX76" s="16"/>
      <c r="LY76" s="16"/>
      <c r="LZ76" s="16"/>
      <c r="MA76" s="16"/>
      <c r="MB76" s="16"/>
      <c r="MC76" s="16"/>
      <c r="MD76" s="16"/>
      <c r="ME76" s="16"/>
      <c r="MF76" s="16"/>
      <c r="MG76" s="16"/>
      <c r="MH76" s="16"/>
      <c r="MI76" s="16"/>
      <c r="MJ76" s="16"/>
      <c r="MK76" s="16"/>
      <c r="ML76" s="16"/>
      <c r="MM76" s="16"/>
      <c r="MN76" s="16"/>
      <c r="MO76" s="16"/>
      <c r="MP76" s="16"/>
      <c r="MQ76" s="16"/>
      <c r="MR76" s="16"/>
      <c r="MS76" s="16"/>
      <c r="MT76" s="16"/>
      <c r="MU76" s="16"/>
      <c r="MV76" s="16"/>
      <c r="MW76" s="16"/>
      <c r="MX76" s="16"/>
      <c r="MY76" s="16"/>
      <c r="MZ76" s="16"/>
      <c r="NA76" s="16"/>
      <c r="NB76" s="16"/>
      <c r="NC76" s="16"/>
      <c r="ND76" s="16"/>
      <c r="NE76" s="16"/>
      <c r="NF76" s="16"/>
      <c r="NG76" s="16"/>
      <c r="NH76" s="16"/>
      <c r="NI76" s="16"/>
      <c r="NJ76" s="16"/>
      <c r="NK76" s="16"/>
      <c r="NL76" s="16"/>
      <c r="NM76" s="16"/>
      <c r="NN76" s="16"/>
      <c r="NO76" s="16"/>
      <c r="NP76" s="16"/>
      <c r="NQ76" s="16"/>
      <c r="NR76" s="16"/>
      <c r="NS76" s="16"/>
      <c r="NT76" s="16"/>
      <c r="NU76" s="16"/>
      <c r="NV76" s="16"/>
      <c r="NW76" s="16"/>
      <c r="NX76" s="16"/>
      <c r="NY76" s="16"/>
      <c r="NZ76" s="16"/>
      <c r="OA76" s="16"/>
      <c r="OB76" s="16"/>
      <c r="OC76" s="16"/>
      <c r="OD76" s="16"/>
      <c r="OE76" s="16"/>
      <c r="OF76" s="16"/>
      <c r="OG76" s="16"/>
      <c r="OH76" s="16"/>
      <c r="OI76" s="16"/>
      <c r="OJ76" s="16"/>
      <c r="OK76" s="16"/>
      <c r="OL76" s="16"/>
      <c r="OM76" s="16"/>
      <c r="ON76" s="16"/>
      <c r="OO76" s="16"/>
      <c r="OP76" s="16"/>
      <c r="OQ76" s="16"/>
      <c r="OR76" s="16"/>
      <c r="OS76" s="16"/>
      <c r="OT76" s="16"/>
      <c r="OU76" s="16"/>
      <c r="OV76" s="16"/>
      <c r="OW76" s="16"/>
      <c r="OX76" s="16"/>
      <c r="OY76" s="16"/>
      <c r="OZ76" s="16"/>
      <c r="PA76" s="16"/>
      <c r="PB76" s="16"/>
      <c r="PC76" s="16"/>
      <c r="PD76" s="16"/>
      <c r="PE76" s="16"/>
      <c r="PF76" s="16"/>
      <c r="PG76" s="16"/>
      <c r="PH76" s="16"/>
      <c r="PI76" s="16"/>
      <c r="PJ76" s="16"/>
      <c r="PK76" s="16"/>
      <c r="PL76" s="16"/>
      <c r="PM76" s="16"/>
      <c r="PN76" s="16"/>
      <c r="PO76" s="16"/>
      <c r="PP76" s="16"/>
      <c r="PQ76" s="16"/>
      <c r="PR76" s="16"/>
      <c r="PS76" s="16"/>
      <c r="PT76" s="16"/>
      <c r="PU76" s="16"/>
      <c r="PV76" s="16"/>
      <c r="PW76" s="16"/>
      <c r="PX76" s="16"/>
      <c r="PY76" s="16"/>
      <c r="PZ76" s="16"/>
      <c r="QA76" s="16"/>
      <c r="QB76" s="16"/>
      <c r="QC76" s="16"/>
      <c r="QD76" s="16"/>
      <c r="QE76" s="16"/>
      <c r="QF76" s="16"/>
      <c r="QG76" s="16"/>
      <c r="QH76" s="16"/>
      <c r="QI76" s="16"/>
      <c r="QJ76" s="16"/>
      <c r="QK76" s="16"/>
      <c r="QL76" s="16"/>
      <c r="QM76" s="16"/>
      <c r="QN76" s="16"/>
      <c r="QO76" s="16"/>
      <c r="QP76" s="16"/>
      <c r="QQ76" s="16"/>
      <c r="QR76" s="16"/>
      <c r="QS76" s="16"/>
      <c r="QT76" s="16"/>
      <c r="QU76" s="16"/>
      <c r="QV76" s="16"/>
      <c r="QW76" s="16"/>
      <c r="QX76" s="16"/>
      <c r="QY76" s="16"/>
      <c r="QZ76" s="16"/>
      <c r="RA76" s="16"/>
      <c r="RB76" s="16"/>
      <c r="RC76" s="16"/>
      <c r="RD76" s="16"/>
      <c r="RE76" s="16"/>
      <c r="RF76" s="16"/>
      <c r="RG76" s="16"/>
      <c r="RH76" s="16"/>
      <c r="RI76" s="16"/>
      <c r="RJ76" s="16"/>
      <c r="RK76" s="16"/>
      <c r="RL76" s="16"/>
      <c r="RM76" s="16"/>
      <c r="RN76" s="16"/>
      <c r="RO76" s="16"/>
      <c r="RP76" s="16"/>
      <c r="RQ76" s="16"/>
      <c r="RR76" s="16"/>
      <c r="RS76" s="16"/>
      <c r="RT76" s="16"/>
      <c r="RU76" s="16"/>
      <c r="RV76" s="16"/>
      <c r="RW76" s="16"/>
      <c r="RX76" s="16"/>
      <c r="RY76" s="16"/>
      <c r="RZ76" s="16"/>
      <c r="SA76" s="16"/>
      <c r="SB76" s="16"/>
      <c r="SC76" s="16"/>
      <c r="SD76" s="16"/>
      <c r="SE76" s="16"/>
      <c r="SF76" s="16"/>
      <c r="SG76" s="16"/>
      <c r="SH76" s="16"/>
      <c r="SI76" s="16"/>
      <c r="SJ76" s="16"/>
      <c r="SK76" s="16"/>
      <c r="SL76" s="16"/>
      <c r="SM76" s="16"/>
      <c r="SN76" s="16"/>
      <c r="SO76" s="16"/>
      <c r="SP76" s="16"/>
      <c r="SQ76" s="16"/>
      <c r="SR76" s="16"/>
      <c r="SS76" s="16"/>
      <c r="ST76" s="16"/>
      <c r="SU76" s="16"/>
      <c r="SV76" s="16"/>
      <c r="SW76" s="16"/>
      <c r="SX76" s="16"/>
      <c r="SY76" s="16"/>
      <c r="SZ76" s="16"/>
      <c r="TA76" s="16"/>
      <c r="TB76" s="16"/>
      <c r="TC76" s="16"/>
      <c r="TD76" s="16"/>
      <c r="TE76" s="16"/>
      <c r="TF76" s="16"/>
      <c r="TG76" s="16"/>
      <c r="TH76" s="16"/>
      <c r="TI76" s="16"/>
      <c r="TJ76" s="16"/>
      <c r="TK76" s="16"/>
      <c r="TL76" s="16"/>
      <c r="TM76" s="16"/>
      <c r="TN76" s="16"/>
      <c r="TO76" s="16"/>
      <c r="TP76" s="16"/>
      <c r="TQ76" s="16"/>
      <c r="TR76" s="16"/>
      <c r="TS76" s="16"/>
      <c r="TT76" s="16"/>
      <c r="TU76" s="16"/>
      <c r="TV76" s="16"/>
      <c r="TW76" s="16"/>
      <c r="TX76" s="16"/>
      <c r="TY76" s="16"/>
      <c r="TZ76" s="16"/>
      <c r="UA76" s="16"/>
      <c r="UB76" s="16"/>
      <c r="UC76" s="16"/>
      <c r="UD76" s="16"/>
      <c r="UE76" s="16"/>
      <c r="UF76" s="16"/>
      <c r="UG76" s="16"/>
      <c r="UH76" s="16"/>
      <c r="UI76" s="16"/>
      <c r="UJ76" s="16"/>
      <c r="UK76" s="16"/>
      <c r="UL76" s="16"/>
      <c r="UM76" s="16"/>
      <c r="UN76" s="16"/>
      <c r="UO76" s="16"/>
      <c r="UP76" s="16"/>
      <c r="UQ76" s="16"/>
      <c r="UR76" s="16"/>
      <c r="US76" s="16"/>
      <c r="UT76" s="16"/>
      <c r="UU76" s="16"/>
      <c r="UV76" s="16"/>
      <c r="UW76" s="16"/>
      <c r="UX76" s="16"/>
      <c r="UY76" s="16"/>
      <c r="UZ76" s="16"/>
      <c r="VA76" s="16"/>
      <c r="VB76" s="16"/>
      <c r="VC76" s="16"/>
      <c r="VD76" s="16"/>
      <c r="VE76" s="16"/>
      <c r="VF76" s="16"/>
      <c r="VG76" s="16"/>
      <c r="VH76" s="16"/>
      <c r="VI76" s="16"/>
      <c r="VJ76" s="16"/>
      <c r="VK76" s="16"/>
      <c r="VL76" s="16"/>
      <c r="VM76" s="16"/>
      <c r="VN76" s="16"/>
      <c r="VO76" s="16"/>
      <c r="VP76" s="16"/>
      <c r="VQ76" s="16"/>
      <c r="VR76" s="16"/>
      <c r="VS76" s="16"/>
      <c r="VT76" s="16"/>
      <c r="VU76" s="16"/>
      <c r="VV76" s="16"/>
      <c r="VW76" s="16"/>
      <c r="VX76" s="16"/>
      <c r="VY76" s="16"/>
      <c r="VZ76" s="16"/>
      <c r="WA76" s="16"/>
      <c r="WB76" s="16"/>
      <c r="WC76" s="16"/>
      <c r="WD76" s="16"/>
      <c r="WE76" s="16"/>
      <c r="WF76" s="16"/>
      <c r="WG76" s="16"/>
      <c r="WH76" s="16"/>
      <c r="WI76" s="16"/>
      <c r="WJ76" s="16"/>
      <c r="WK76" s="16"/>
      <c r="WL76" s="16"/>
      <c r="WM76" s="16"/>
      <c r="WN76" s="16"/>
      <c r="WO76" s="16"/>
      <c r="WP76" s="16"/>
      <c r="WQ76" s="16"/>
      <c r="WR76" s="16"/>
      <c r="WS76" s="16"/>
      <c r="WT76" s="16"/>
      <c r="WU76" s="16"/>
      <c r="WV76" s="16"/>
      <c r="WW76" s="16"/>
      <c r="WX76" s="16"/>
      <c r="WY76" s="16"/>
      <c r="WZ76" s="16"/>
      <c r="XA76" s="16"/>
      <c r="XB76" s="16"/>
      <c r="XC76" s="16"/>
      <c r="XD76" s="16"/>
      <c r="XE76" s="16"/>
      <c r="XF76" s="16"/>
      <c r="XG76" s="16"/>
      <c r="XH76" s="16"/>
      <c r="XI76" s="16"/>
      <c r="XJ76" s="16"/>
      <c r="XK76" s="16"/>
      <c r="XL76" s="16"/>
      <c r="XM76" s="16"/>
      <c r="XN76" s="16"/>
      <c r="XO76" s="16"/>
      <c r="XP76" s="16"/>
      <c r="XQ76" s="16"/>
      <c r="XR76" s="16"/>
      <c r="XS76" s="16"/>
      <c r="XT76" s="16"/>
      <c r="XU76" s="16"/>
      <c r="XV76" s="16"/>
      <c r="XW76" s="16"/>
      <c r="XX76" s="16"/>
      <c r="XY76" s="16"/>
      <c r="XZ76" s="16"/>
      <c r="YA76" s="16"/>
      <c r="YB76" s="16"/>
      <c r="YC76" s="16"/>
      <c r="YD76" s="16"/>
      <c r="YE76" s="16"/>
      <c r="YF76" s="16"/>
      <c r="YG76" s="16"/>
      <c r="YH76" s="16"/>
      <c r="YI76" s="16"/>
      <c r="YJ76" s="16"/>
      <c r="YK76" s="16"/>
      <c r="YL76" s="16"/>
      <c r="YM76" s="16"/>
      <c r="YN76" s="16"/>
      <c r="YO76" s="16"/>
      <c r="YP76" s="16"/>
      <c r="YQ76" s="16"/>
      <c r="YR76" s="16"/>
      <c r="YS76" s="16"/>
      <c r="YT76" s="16"/>
      <c r="YU76" s="16"/>
      <c r="YV76" s="16"/>
      <c r="YW76" s="16"/>
      <c r="YX76" s="16"/>
      <c r="YY76" s="16"/>
      <c r="YZ76" s="16"/>
      <c r="ZA76" s="16"/>
      <c r="ZB76" s="16"/>
      <c r="ZC76" s="16"/>
      <c r="ZD76" s="16"/>
      <c r="ZE76" s="16"/>
      <c r="ZF76" s="16"/>
      <c r="ZG76" s="16"/>
      <c r="ZH76" s="16"/>
      <c r="ZI76" s="16"/>
      <c r="ZJ76" s="16"/>
      <c r="ZK76" s="16"/>
      <c r="ZL76" s="16"/>
      <c r="ZM76" s="16"/>
      <c r="ZN76" s="16"/>
      <c r="ZO76" s="16"/>
      <c r="ZP76" s="16"/>
      <c r="ZQ76" s="16"/>
      <c r="ZR76" s="16"/>
      <c r="ZS76" s="16"/>
      <c r="ZT76" s="16"/>
      <c r="ZU76" s="16"/>
      <c r="ZV76" s="16"/>
      <c r="ZW76" s="16"/>
      <c r="ZX76" s="16"/>
      <c r="ZY76" s="16"/>
      <c r="ZZ76" s="16"/>
      <c r="AAA76" s="16"/>
      <c r="AAB76" s="16"/>
      <c r="AAC76" s="16"/>
      <c r="AAD76" s="16"/>
      <c r="AAE76" s="16"/>
      <c r="AAF76" s="16"/>
      <c r="AAG76" s="16"/>
      <c r="AAH76" s="16"/>
      <c r="AAI76" s="16"/>
      <c r="AAJ76" s="16"/>
      <c r="AAK76" s="16"/>
      <c r="AAL76" s="16"/>
      <c r="AAM76" s="16"/>
      <c r="AAN76" s="16"/>
      <c r="AAO76" s="16"/>
      <c r="AAP76" s="16"/>
      <c r="AAQ76" s="16"/>
      <c r="AAR76" s="16"/>
      <c r="AAS76" s="16"/>
      <c r="AAT76" s="16"/>
      <c r="AAU76" s="16"/>
      <c r="AAV76" s="16"/>
      <c r="AAW76" s="16"/>
      <c r="AAX76" s="16"/>
      <c r="AAY76" s="16"/>
      <c r="AAZ76" s="16"/>
      <c r="ABA76" s="16"/>
      <c r="ABB76" s="16"/>
      <c r="ABC76" s="16"/>
      <c r="ABD76" s="16"/>
      <c r="ABE76" s="16"/>
      <c r="ABF76" s="16"/>
      <c r="ABG76" s="16"/>
      <c r="ABH76" s="16"/>
      <c r="ABI76" s="16"/>
      <c r="ABJ76" s="16"/>
      <c r="ABK76" s="16"/>
      <c r="ABL76" s="16"/>
      <c r="ABM76" s="16"/>
      <c r="ABN76" s="16"/>
      <c r="ABO76" s="16"/>
      <c r="ABP76" s="16"/>
      <c r="ABQ76" s="16"/>
      <c r="ABR76" s="16"/>
      <c r="ABS76" s="16"/>
      <c r="ABT76" s="16"/>
      <c r="ABU76" s="16"/>
      <c r="ABV76" s="16"/>
      <c r="ABW76" s="16"/>
      <c r="ABX76" s="16"/>
      <c r="ABY76" s="16"/>
      <c r="ABZ76" s="16"/>
      <c r="ACA76" s="16"/>
      <c r="ACB76" s="16"/>
      <c r="ACC76" s="16"/>
      <c r="ACD76" s="16"/>
      <c r="ACE76" s="16"/>
      <c r="ACF76" s="16"/>
      <c r="ACG76" s="16"/>
      <c r="ACH76" s="16"/>
      <c r="ACI76" s="16"/>
      <c r="ACJ76" s="16"/>
      <c r="ACK76" s="16"/>
      <c r="ACL76" s="16"/>
      <c r="ACM76" s="16"/>
      <c r="ACN76" s="16"/>
      <c r="ACO76" s="16"/>
      <c r="ACP76" s="16"/>
      <c r="ACQ76" s="16"/>
      <c r="ACR76" s="16"/>
      <c r="ACS76" s="16"/>
      <c r="ACT76" s="16"/>
      <c r="ACU76" s="16"/>
      <c r="ACV76" s="16"/>
      <c r="ACW76" s="16"/>
      <c r="ACX76" s="16"/>
      <c r="ACY76" s="16"/>
      <c r="ACZ76" s="16"/>
      <c r="ADA76" s="16"/>
      <c r="ADB76" s="16"/>
      <c r="ADC76" s="16"/>
      <c r="ADD76" s="16"/>
      <c r="ADE76" s="16"/>
      <c r="ADF76" s="16"/>
      <c r="ADG76" s="16"/>
      <c r="ADH76" s="16"/>
      <c r="ADI76" s="16"/>
      <c r="ADJ76" s="16"/>
      <c r="ADK76" s="16"/>
      <c r="ADL76" s="16"/>
      <c r="ADM76" s="16"/>
      <c r="ADN76" s="16"/>
      <c r="ADO76" s="16"/>
      <c r="ADP76" s="16"/>
      <c r="ADQ76" s="16"/>
      <c r="ADR76" s="16"/>
      <c r="ADS76" s="16"/>
      <c r="ADT76" s="16"/>
      <c r="ADU76" s="16"/>
      <c r="ADV76" s="16"/>
      <c r="ADW76" s="16"/>
      <c r="ADX76" s="16"/>
      <c r="ADY76" s="16"/>
      <c r="ADZ76" s="16"/>
      <c r="AEA76" s="16"/>
      <c r="AEB76" s="16"/>
      <c r="AEC76" s="16"/>
      <c r="AED76" s="16"/>
      <c r="AEE76" s="16"/>
      <c r="AEF76" s="16"/>
      <c r="AEG76" s="16"/>
      <c r="AEH76" s="16"/>
      <c r="AEI76" s="16"/>
      <c r="AEJ76" s="16"/>
      <c r="AEK76" s="16"/>
      <c r="AEL76" s="16"/>
      <c r="AEM76" s="16"/>
      <c r="AEN76" s="16"/>
      <c r="AEO76" s="16"/>
      <c r="AEP76" s="16"/>
      <c r="AEQ76" s="16"/>
      <c r="AER76" s="16"/>
      <c r="AES76" s="16"/>
      <c r="AET76" s="16"/>
      <c r="AEU76" s="16"/>
      <c r="AEV76" s="16"/>
      <c r="AEW76" s="16"/>
      <c r="AEX76" s="16"/>
      <c r="AEY76" s="16"/>
      <c r="AEZ76" s="16"/>
      <c r="AFA76" s="16"/>
      <c r="AFB76" s="16"/>
      <c r="AFC76" s="16"/>
      <c r="AFD76" s="16"/>
      <c r="AFE76" s="16"/>
      <c r="AFF76" s="16"/>
      <c r="AFG76" s="16"/>
      <c r="AFH76" s="16"/>
      <c r="AFI76" s="16"/>
      <c r="AFJ76" s="16"/>
      <c r="AFK76" s="16"/>
      <c r="AFL76" s="16"/>
      <c r="AFM76" s="16"/>
      <c r="AFN76" s="16"/>
      <c r="AFO76" s="16"/>
      <c r="AFP76" s="16"/>
      <c r="AFQ76" s="16"/>
      <c r="AFR76" s="16"/>
      <c r="AFS76" s="16"/>
      <c r="AFT76" s="16"/>
      <c r="AFU76" s="16"/>
      <c r="AFV76" s="16"/>
      <c r="AFW76" s="16"/>
      <c r="AFX76" s="16"/>
      <c r="AFY76" s="16"/>
      <c r="AFZ76" s="16"/>
      <c r="AGA76" s="16"/>
      <c r="AGB76" s="16"/>
      <c r="AGC76" s="16"/>
      <c r="AGD76" s="16"/>
      <c r="AGE76" s="16"/>
      <c r="AGF76" s="16"/>
      <c r="AGG76" s="16"/>
      <c r="AGH76" s="16"/>
      <c r="AGI76" s="16"/>
      <c r="AGJ76" s="16"/>
      <c r="AGK76" s="16"/>
      <c r="AGL76" s="16"/>
      <c r="AGM76" s="16"/>
      <c r="AGN76" s="16"/>
      <c r="AGO76" s="16"/>
      <c r="AGP76" s="16"/>
      <c r="AGQ76" s="16"/>
      <c r="AGR76" s="16"/>
      <c r="AGS76" s="16"/>
      <c r="AGT76" s="16"/>
      <c r="AGU76" s="16"/>
      <c r="AGV76" s="16"/>
      <c r="AGW76" s="16"/>
      <c r="AGX76" s="16"/>
      <c r="AGY76" s="16"/>
      <c r="AGZ76" s="16"/>
      <c r="AHA76" s="16"/>
      <c r="AHB76" s="16"/>
      <c r="AHC76" s="16"/>
      <c r="AHD76" s="16"/>
      <c r="AHE76" s="16"/>
      <c r="AHF76" s="16"/>
      <c r="AHG76" s="16"/>
      <c r="AHH76" s="16"/>
      <c r="AHI76" s="16"/>
      <c r="AHJ76" s="16"/>
      <c r="AHK76" s="16"/>
      <c r="AHL76" s="16"/>
      <c r="AHM76" s="16"/>
      <c r="AHN76" s="16"/>
      <c r="AHO76" s="16"/>
      <c r="AHP76" s="16"/>
      <c r="AHQ76" s="16"/>
      <c r="AHR76" s="16"/>
      <c r="AHS76" s="16"/>
      <c r="AHT76" s="16"/>
      <c r="AHU76" s="16"/>
      <c r="AHV76" s="16"/>
      <c r="AHW76" s="16"/>
      <c r="AHX76" s="16"/>
      <c r="AHY76" s="16"/>
      <c r="AHZ76" s="16"/>
      <c r="AIA76" s="16"/>
      <c r="AIB76" s="16"/>
      <c r="AIC76" s="16"/>
      <c r="AID76" s="16"/>
      <c r="AIE76" s="16"/>
      <c r="AIF76" s="16"/>
      <c r="AIG76" s="16"/>
      <c r="AIH76" s="16"/>
      <c r="AII76" s="16"/>
      <c r="AIJ76" s="16"/>
      <c r="AIK76" s="16"/>
      <c r="AIL76" s="16"/>
      <c r="AIM76" s="16"/>
      <c r="AIN76" s="16"/>
      <c r="AIO76" s="16"/>
      <c r="AIP76" s="16"/>
      <c r="AIQ76" s="16"/>
      <c r="AIR76" s="16"/>
      <c r="AIS76" s="16"/>
      <c r="AIT76" s="16"/>
      <c r="AIU76" s="16"/>
      <c r="AIV76" s="16"/>
      <c r="AIW76" s="16"/>
      <c r="AIX76" s="16"/>
      <c r="AIY76" s="16"/>
      <c r="AIZ76" s="16"/>
      <c r="AJA76" s="16"/>
      <c r="AJB76" s="16"/>
      <c r="AJC76" s="16"/>
      <c r="AJD76" s="16"/>
      <c r="AJE76" s="16"/>
      <c r="AJF76" s="16"/>
      <c r="AJG76" s="16"/>
      <c r="AJH76" s="16"/>
      <c r="AJI76" s="16"/>
      <c r="AJJ76" s="16"/>
      <c r="AJK76" s="16"/>
      <c r="AJL76" s="16"/>
      <c r="AJM76" s="16"/>
      <c r="AJN76" s="16"/>
      <c r="AJO76" s="16"/>
      <c r="AJP76" s="16"/>
      <c r="AJQ76" s="16"/>
      <c r="AJR76" s="16"/>
      <c r="AJS76" s="16"/>
      <c r="AJT76" s="16"/>
      <c r="AJU76" s="16"/>
      <c r="AJV76" s="16"/>
      <c r="AJW76" s="16"/>
      <c r="AJX76" s="16"/>
      <c r="AJY76" s="16"/>
      <c r="AJZ76" s="16"/>
      <c r="AKA76" s="16"/>
      <c r="AKB76" s="16"/>
      <c r="AKC76" s="16"/>
      <c r="AKD76" s="16"/>
      <c r="AKE76" s="16"/>
      <c r="AKF76" s="16"/>
      <c r="AKG76" s="16"/>
      <c r="AKH76" s="16"/>
      <c r="AKI76" s="16"/>
      <c r="AKJ76" s="16"/>
      <c r="AKK76" s="16"/>
      <c r="AKL76" s="16"/>
      <c r="AKM76" s="16"/>
      <c r="AKN76" s="16"/>
      <c r="AKO76" s="16"/>
      <c r="AKP76" s="16"/>
      <c r="AKQ76" s="16"/>
      <c r="AKR76" s="16"/>
      <c r="AKS76" s="16"/>
      <c r="AKT76" s="16"/>
      <c r="AKU76" s="16"/>
      <c r="AKV76" s="16"/>
      <c r="AKW76" s="16"/>
      <c r="AKX76" s="16"/>
      <c r="AKY76" s="16"/>
      <c r="AKZ76" s="16"/>
      <c r="ALA76" s="16"/>
      <c r="ALB76" s="16"/>
      <c r="ALC76" s="16"/>
      <c r="ALD76" s="16"/>
      <c r="ALE76" s="16"/>
      <c r="ALF76" s="16"/>
      <c r="ALG76" s="16"/>
      <c r="ALH76" s="16"/>
      <c r="ALI76" s="16"/>
      <c r="ALJ76" s="16"/>
      <c r="ALK76" s="16"/>
      <c r="ALL76" s="16"/>
      <c r="ALM76" s="16"/>
      <c r="ALN76" s="16"/>
      <c r="ALO76" s="16"/>
      <c r="ALP76" s="16"/>
      <c r="ALQ76" s="16"/>
      <c r="ALR76" s="16"/>
      <c r="ALS76" s="16"/>
      <c r="ALT76" s="16"/>
      <c r="ALU76" s="16"/>
      <c r="ALV76" s="16"/>
      <c r="ALW76" s="16"/>
      <c r="ALX76" s="16"/>
      <c r="ALY76" s="16"/>
      <c r="ALZ76" s="16"/>
      <c r="AMA76" s="16"/>
      <c r="AMB76" s="16"/>
      <c r="AMC76" s="16"/>
      <c r="AMD76" s="16"/>
      <c r="AME76" s="16"/>
      <c r="AMF76" s="16"/>
      <c r="AMG76" s="16"/>
      <c r="AMH76" s="16"/>
      <c r="AMI76" s="16"/>
      <c r="AMJ76" s="16"/>
      <c r="AMK76" s="16"/>
      <c r="AML76" s="16"/>
      <c r="AMM76" s="16"/>
      <c r="AMN76" s="16"/>
      <c r="AMO76" s="16"/>
      <c r="AMP76" s="16"/>
      <c r="AMQ76" s="16"/>
      <c r="AMR76" s="16"/>
      <c r="AMS76" s="16"/>
      <c r="AMT76" s="16"/>
      <c r="AMU76" s="16"/>
      <c r="AMV76" s="16"/>
      <c r="AMW76" s="16"/>
      <c r="AMX76" s="16"/>
      <c r="AMY76" s="16"/>
      <c r="AMZ76" s="16"/>
      <c r="ANA76" s="16"/>
      <c r="ANB76" s="16"/>
      <c r="ANC76" s="16"/>
      <c r="AND76" s="16"/>
      <c r="ANE76" s="16"/>
      <c r="ANF76" s="16"/>
      <c r="ANG76" s="16"/>
      <c r="ANH76" s="16"/>
      <c r="ANI76" s="16"/>
      <c r="ANJ76" s="16"/>
      <c r="ANK76" s="16"/>
      <c r="ANL76" s="16"/>
      <c r="ANM76" s="16"/>
      <c r="ANN76" s="16"/>
      <c r="ANO76" s="16"/>
      <c r="ANP76" s="16"/>
      <c r="ANQ76" s="16"/>
      <c r="ANR76" s="16"/>
      <c r="ANS76" s="16"/>
      <c r="ANT76" s="16"/>
      <c r="ANU76" s="16"/>
      <c r="ANV76" s="16"/>
      <c r="ANW76" s="16"/>
      <c r="ANX76" s="16"/>
      <c r="ANY76" s="16"/>
      <c r="ANZ76" s="16"/>
      <c r="AOA76" s="16"/>
      <c r="AOB76" s="16"/>
      <c r="AOC76" s="16"/>
      <c r="AOD76" s="16"/>
      <c r="AOE76" s="16"/>
      <c r="AOF76" s="16"/>
      <c r="AOG76" s="16"/>
      <c r="AOH76" s="16"/>
      <c r="AOI76" s="16"/>
      <c r="AOJ76" s="16"/>
      <c r="AOK76" s="16"/>
      <c r="AOL76" s="16"/>
      <c r="AOM76" s="16"/>
      <c r="AON76" s="16"/>
      <c r="AOO76" s="16"/>
      <c r="AOP76" s="16"/>
      <c r="AOQ76" s="16"/>
      <c r="AOR76" s="16"/>
      <c r="AOS76" s="16"/>
      <c r="AOT76" s="16"/>
      <c r="AOU76" s="16"/>
      <c r="AOV76" s="16"/>
      <c r="AOW76" s="16"/>
      <c r="AOX76" s="16"/>
      <c r="AOY76" s="16"/>
      <c r="AOZ76" s="16"/>
      <c r="APA76" s="16"/>
      <c r="APB76" s="16"/>
      <c r="APC76" s="16"/>
      <c r="APD76" s="16"/>
      <c r="APE76" s="16"/>
      <c r="APF76" s="16"/>
      <c r="APG76" s="16"/>
      <c r="APH76" s="16"/>
      <c r="API76" s="16"/>
      <c r="APJ76" s="16"/>
      <c r="APK76" s="16"/>
      <c r="APL76" s="16"/>
      <c r="APM76" s="16"/>
      <c r="APN76" s="16"/>
      <c r="APO76" s="16"/>
      <c r="APP76" s="16"/>
      <c r="APQ76" s="16"/>
      <c r="APR76" s="16"/>
      <c r="APS76" s="16"/>
      <c r="APT76" s="16"/>
      <c r="APU76" s="16"/>
      <c r="APV76" s="16"/>
      <c r="APW76" s="16"/>
      <c r="APX76" s="16"/>
      <c r="APY76" s="16"/>
      <c r="APZ76" s="16"/>
      <c r="AQA76" s="16"/>
      <c r="AQB76" s="16"/>
      <c r="AQC76" s="16"/>
      <c r="AQD76" s="16"/>
      <c r="AQE76" s="16"/>
      <c r="AQF76" s="16"/>
      <c r="AQG76" s="16"/>
      <c r="AQH76" s="16"/>
      <c r="AQI76" s="16"/>
      <c r="AQJ76" s="16"/>
      <c r="AQK76" s="16"/>
      <c r="AQL76" s="16"/>
      <c r="AQM76" s="16"/>
      <c r="AQN76" s="16"/>
      <c r="AQO76" s="16"/>
      <c r="AQP76" s="16"/>
      <c r="AQQ76" s="16"/>
      <c r="AQR76" s="16"/>
      <c r="AQS76" s="16"/>
      <c r="AQT76" s="16"/>
      <c r="AQU76" s="16"/>
      <c r="AQV76" s="16"/>
      <c r="AQW76" s="16"/>
      <c r="AQX76" s="16"/>
      <c r="AQY76" s="16"/>
      <c r="AQZ76" s="16"/>
      <c r="ARA76" s="16"/>
      <c r="ARB76" s="16"/>
      <c r="ARC76" s="16"/>
      <c r="ARD76" s="16"/>
      <c r="ARE76" s="16"/>
      <c r="ARF76" s="16"/>
      <c r="ARG76" s="16"/>
      <c r="ARH76" s="16"/>
      <c r="ARI76" s="16"/>
      <c r="ARJ76" s="16"/>
      <c r="ARK76" s="16"/>
      <c r="ARL76" s="16"/>
      <c r="ARM76" s="16"/>
      <c r="ARN76" s="16"/>
      <c r="ARO76" s="16"/>
      <c r="ARP76" s="16"/>
      <c r="ARQ76" s="16"/>
      <c r="ARR76" s="16"/>
      <c r="ARS76" s="16"/>
      <c r="ART76" s="16"/>
      <c r="ARU76" s="16"/>
      <c r="ARV76" s="16"/>
      <c r="ARW76" s="16"/>
      <c r="ARX76" s="16"/>
      <c r="ARY76" s="16"/>
      <c r="ARZ76" s="16"/>
      <c r="ASA76" s="16"/>
      <c r="ASB76" s="16"/>
      <c r="ASC76" s="16"/>
      <c r="ASD76" s="16"/>
      <c r="ASE76" s="16"/>
      <c r="ASF76" s="16"/>
      <c r="ASG76" s="16"/>
      <c r="ASH76" s="16"/>
      <c r="ASI76" s="16"/>
      <c r="ASJ76" s="16"/>
      <c r="ASK76" s="16"/>
      <c r="ASL76" s="16"/>
      <c r="ASM76" s="16"/>
      <c r="ASN76" s="16"/>
      <c r="ASO76" s="16"/>
      <c r="ASP76" s="16"/>
      <c r="ASQ76" s="16"/>
      <c r="ASR76" s="16"/>
      <c r="ASS76" s="16"/>
      <c r="AST76" s="16"/>
      <c r="ASU76" s="16"/>
      <c r="ASV76" s="16"/>
      <c r="ASW76" s="16"/>
      <c r="ASX76" s="16"/>
      <c r="ASY76" s="16"/>
      <c r="ASZ76" s="16"/>
      <c r="ATA76" s="16"/>
      <c r="ATB76" s="16"/>
      <c r="ATC76" s="16"/>
      <c r="ATD76" s="16"/>
      <c r="ATE76" s="16"/>
      <c r="ATF76" s="16"/>
      <c r="ATG76" s="16"/>
      <c r="ATH76" s="16"/>
      <c r="ATI76" s="16"/>
      <c r="ATJ76" s="16"/>
      <c r="ATK76" s="16"/>
      <c r="ATL76" s="16"/>
      <c r="ATM76" s="16"/>
      <c r="ATN76" s="16"/>
      <c r="ATO76" s="16"/>
      <c r="ATP76" s="16"/>
      <c r="ATQ76" s="16"/>
      <c r="ATR76" s="16"/>
      <c r="ATS76" s="16"/>
      <c r="ATT76" s="16"/>
      <c r="ATU76" s="16"/>
      <c r="ATV76" s="16"/>
      <c r="ATW76" s="16"/>
      <c r="ATX76" s="16"/>
      <c r="ATY76" s="16"/>
      <c r="ATZ76" s="16"/>
      <c r="AUA76" s="16"/>
      <c r="AUB76" s="16"/>
      <c r="AUC76" s="16"/>
      <c r="AUD76" s="16"/>
      <c r="AUE76" s="16"/>
      <c r="AUF76" s="16"/>
      <c r="AUG76" s="16"/>
      <c r="AUH76" s="16"/>
      <c r="AUI76" s="16"/>
      <c r="AUJ76" s="16"/>
      <c r="AUK76" s="16"/>
      <c r="AUL76" s="16"/>
      <c r="AUM76" s="16"/>
      <c r="AUN76" s="16"/>
      <c r="AUO76" s="16"/>
      <c r="AUP76" s="16"/>
      <c r="AUQ76" s="16"/>
      <c r="AUR76" s="16"/>
      <c r="AUS76" s="16"/>
      <c r="AUT76" s="16"/>
      <c r="AUU76" s="16"/>
      <c r="AUV76" s="16"/>
      <c r="AUW76" s="16"/>
      <c r="AUX76" s="16"/>
      <c r="AUY76" s="16"/>
      <c r="AUZ76" s="16"/>
      <c r="AVA76" s="16"/>
      <c r="AVB76" s="16"/>
      <c r="AVC76" s="16"/>
      <c r="AVD76" s="16"/>
      <c r="AVE76" s="16"/>
      <c r="AVF76" s="16"/>
      <c r="AVG76" s="16"/>
      <c r="AVH76" s="16"/>
      <c r="AVI76" s="16"/>
      <c r="AVJ76" s="16"/>
      <c r="AVK76" s="16"/>
      <c r="AVL76" s="16"/>
      <c r="AVM76" s="16"/>
      <c r="AVN76" s="16"/>
      <c r="AVO76" s="16"/>
      <c r="AVP76" s="16"/>
      <c r="AVQ76" s="16"/>
      <c r="AVR76" s="16"/>
      <c r="AVS76" s="16"/>
      <c r="AVT76" s="16"/>
      <c r="AVU76" s="16"/>
      <c r="AVV76" s="16"/>
      <c r="AVW76" s="16"/>
      <c r="AVX76" s="16"/>
      <c r="AVY76" s="16"/>
      <c r="AVZ76" s="16"/>
      <c r="AWA76" s="16"/>
      <c r="AWB76" s="16"/>
      <c r="AWC76" s="16"/>
      <c r="AWD76" s="16"/>
      <c r="AWE76" s="16"/>
      <c r="AWF76" s="16"/>
      <c r="AWG76" s="16"/>
      <c r="AWH76" s="16"/>
      <c r="AWI76" s="16"/>
      <c r="AWJ76" s="16"/>
      <c r="AWK76" s="16"/>
      <c r="AWL76" s="16"/>
      <c r="AWM76" s="16"/>
      <c r="AWN76" s="16"/>
      <c r="AWO76" s="16"/>
      <c r="AWP76" s="16"/>
      <c r="AWQ76" s="16"/>
      <c r="AWR76" s="16"/>
      <c r="AWS76" s="16"/>
      <c r="AWT76" s="16"/>
      <c r="AWU76" s="16"/>
      <c r="AWV76" s="16"/>
      <c r="AWW76" s="16"/>
      <c r="AWX76" s="16"/>
      <c r="AWY76" s="16"/>
      <c r="AWZ76" s="16"/>
      <c r="AXA76" s="16"/>
      <c r="AXB76" s="16"/>
      <c r="AXC76" s="16"/>
      <c r="AXD76" s="16"/>
      <c r="AXE76" s="16"/>
      <c r="AXF76" s="16"/>
      <c r="AXG76" s="16"/>
      <c r="AXH76" s="16"/>
      <c r="AXI76" s="16"/>
      <c r="AXJ76" s="16"/>
      <c r="AXK76" s="16"/>
      <c r="AXL76" s="16"/>
      <c r="AXM76" s="16"/>
      <c r="AXN76" s="16"/>
      <c r="AXO76" s="16"/>
      <c r="AXP76" s="16"/>
      <c r="AXQ76" s="16"/>
      <c r="AXR76" s="16"/>
      <c r="AXS76" s="16"/>
      <c r="AXT76" s="16"/>
      <c r="AXU76" s="16"/>
      <c r="AXV76" s="16"/>
      <c r="AXW76" s="16"/>
      <c r="AXX76" s="16"/>
      <c r="AXY76" s="16"/>
      <c r="AXZ76" s="16"/>
      <c r="AYA76" s="16"/>
      <c r="AYB76" s="16"/>
      <c r="AYC76" s="16"/>
      <c r="AYD76" s="16"/>
      <c r="AYE76" s="16"/>
      <c r="AYF76" s="16"/>
      <c r="AYG76" s="16"/>
      <c r="AYH76" s="16"/>
      <c r="AYI76" s="16"/>
      <c r="AYJ76" s="16"/>
      <c r="AYK76" s="16"/>
      <c r="AYL76" s="16"/>
      <c r="AYM76" s="16"/>
      <c r="AYN76" s="16"/>
      <c r="AYO76" s="16"/>
      <c r="AYP76" s="16"/>
      <c r="AYQ76" s="16"/>
      <c r="AYR76" s="16"/>
      <c r="AYS76" s="16"/>
      <c r="AYT76" s="16"/>
      <c r="AYU76" s="16"/>
      <c r="AYV76" s="16"/>
      <c r="AYW76" s="16"/>
      <c r="AYX76" s="16"/>
      <c r="AYY76" s="16"/>
      <c r="AYZ76" s="16"/>
      <c r="AZA76" s="16"/>
      <c r="AZB76" s="16"/>
      <c r="AZC76" s="16"/>
      <c r="AZD76" s="16"/>
      <c r="AZE76" s="16"/>
      <c r="AZF76" s="16"/>
      <c r="AZG76" s="16"/>
      <c r="AZH76" s="16"/>
      <c r="AZI76" s="16"/>
      <c r="AZJ76" s="16"/>
      <c r="AZK76" s="16"/>
      <c r="AZL76" s="16"/>
      <c r="AZM76" s="16"/>
      <c r="AZN76" s="16"/>
      <c r="AZO76" s="16"/>
      <c r="AZP76" s="16"/>
      <c r="AZQ76" s="16"/>
      <c r="AZR76" s="16"/>
      <c r="AZS76" s="16"/>
      <c r="AZT76" s="16"/>
      <c r="AZU76" s="16"/>
      <c r="AZV76" s="16"/>
      <c r="AZW76" s="16"/>
      <c r="AZX76" s="16"/>
      <c r="AZY76" s="16"/>
      <c r="AZZ76" s="16"/>
      <c r="BAA76" s="16"/>
      <c r="BAB76" s="16"/>
      <c r="BAC76" s="16"/>
      <c r="BAD76" s="16"/>
      <c r="BAE76" s="16"/>
      <c r="BAF76" s="16"/>
      <c r="BAG76" s="16"/>
      <c r="BAH76" s="16"/>
      <c r="BAI76" s="16"/>
      <c r="BAJ76" s="16"/>
      <c r="BAK76" s="16"/>
      <c r="BAL76" s="16"/>
      <c r="BAM76" s="16"/>
      <c r="BAN76" s="16"/>
      <c r="BAO76" s="16"/>
      <c r="BAP76" s="16"/>
      <c r="BAQ76" s="16"/>
      <c r="BAR76" s="16"/>
      <c r="BAS76" s="16"/>
      <c r="BAT76" s="16"/>
      <c r="BAU76" s="16"/>
      <c r="BAV76" s="16"/>
      <c r="BAW76" s="16"/>
      <c r="BAX76" s="16"/>
      <c r="BAY76" s="16"/>
      <c r="BAZ76" s="16"/>
      <c r="BBA76" s="16"/>
      <c r="BBB76" s="16"/>
      <c r="BBC76" s="16"/>
      <c r="BBD76" s="16"/>
      <c r="BBE76" s="16"/>
      <c r="BBF76" s="16"/>
      <c r="BBG76" s="16"/>
      <c r="BBH76" s="16"/>
      <c r="BBI76" s="16"/>
      <c r="BBJ76" s="16"/>
      <c r="BBK76" s="16"/>
      <c r="BBL76" s="16"/>
      <c r="BBM76" s="16"/>
      <c r="BBN76" s="16"/>
      <c r="BBO76" s="16"/>
      <c r="BBP76" s="16"/>
      <c r="BBQ76" s="16"/>
      <c r="BBR76" s="16"/>
      <c r="BBS76" s="16"/>
      <c r="BBT76" s="16"/>
      <c r="BBU76" s="16"/>
      <c r="BBV76" s="16"/>
      <c r="BBW76" s="16"/>
      <c r="BBX76" s="16"/>
      <c r="BBY76" s="16"/>
      <c r="BBZ76" s="16"/>
      <c r="BCA76" s="16"/>
      <c r="BCB76" s="16"/>
      <c r="BCC76" s="16"/>
      <c r="BCD76" s="16"/>
      <c r="BCE76" s="16"/>
      <c r="BCF76" s="16"/>
      <c r="BCG76" s="16"/>
      <c r="BCH76" s="16"/>
      <c r="BCI76" s="16"/>
      <c r="BCJ76" s="16"/>
      <c r="BCK76" s="16"/>
      <c r="BCL76" s="16"/>
      <c r="BCM76" s="16"/>
      <c r="BCN76" s="16"/>
      <c r="BCO76" s="16"/>
      <c r="BCP76" s="16"/>
      <c r="BCQ76" s="16"/>
      <c r="BCR76" s="16"/>
      <c r="BCS76" s="16"/>
      <c r="BCT76" s="16"/>
      <c r="BCU76" s="16"/>
      <c r="BCV76" s="16"/>
      <c r="BCW76" s="16"/>
      <c r="BCX76" s="16"/>
      <c r="BCY76" s="16"/>
      <c r="BCZ76" s="16"/>
      <c r="BDA76" s="16"/>
      <c r="BDB76" s="16"/>
      <c r="BDC76" s="16"/>
      <c r="BDD76" s="16"/>
      <c r="BDE76" s="16"/>
      <c r="BDF76" s="16"/>
      <c r="BDG76" s="16"/>
      <c r="BDH76" s="16"/>
      <c r="BDI76" s="16"/>
      <c r="BDJ76" s="16"/>
      <c r="BDK76" s="16"/>
      <c r="BDL76" s="16"/>
      <c r="BDM76" s="16"/>
      <c r="BDN76" s="16"/>
      <c r="BDO76" s="16"/>
      <c r="BDP76" s="16"/>
      <c r="BDQ76" s="16"/>
      <c r="BDR76" s="16"/>
      <c r="BDS76" s="16"/>
      <c r="BDT76" s="16"/>
      <c r="BDU76" s="16"/>
      <c r="BDV76" s="16"/>
      <c r="BDW76" s="16"/>
      <c r="BDX76" s="16"/>
      <c r="BDY76" s="16"/>
      <c r="BDZ76" s="16"/>
      <c r="BEA76" s="16"/>
      <c r="BEB76" s="16"/>
      <c r="BEC76" s="16"/>
      <c r="BED76" s="16"/>
      <c r="BEE76" s="16"/>
      <c r="BEF76" s="16"/>
      <c r="BEG76" s="16"/>
      <c r="BEH76" s="16"/>
      <c r="BEI76" s="16"/>
      <c r="BEJ76" s="16"/>
      <c r="BEK76" s="16"/>
      <c r="BEL76" s="16"/>
      <c r="BEM76" s="16"/>
      <c r="BEN76" s="16"/>
      <c r="BEO76" s="16"/>
      <c r="BEP76" s="16"/>
      <c r="BEQ76" s="16"/>
      <c r="BER76" s="16"/>
      <c r="BES76" s="16"/>
      <c r="BET76" s="16"/>
      <c r="BEU76" s="16"/>
      <c r="BEV76" s="16"/>
      <c r="BEW76" s="16"/>
      <c r="BEX76" s="16"/>
      <c r="BEY76" s="16"/>
      <c r="BEZ76" s="16"/>
      <c r="BFA76" s="16"/>
      <c r="BFB76" s="16"/>
      <c r="BFC76" s="16"/>
      <c r="BFD76" s="16"/>
      <c r="BFE76" s="16"/>
      <c r="BFF76" s="16"/>
      <c r="BFG76" s="16"/>
      <c r="BFH76" s="16"/>
      <c r="BFI76" s="16"/>
      <c r="BFJ76" s="16"/>
      <c r="BFK76" s="16"/>
      <c r="BFL76" s="16"/>
      <c r="BFM76" s="16"/>
      <c r="BFN76" s="16"/>
      <c r="BFO76" s="16"/>
      <c r="BFP76" s="16"/>
      <c r="BFQ76" s="16"/>
      <c r="BFR76" s="16"/>
      <c r="BFS76" s="16"/>
      <c r="BFT76" s="16"/>
      <c r="BFU76" s="16"/>
      <c r="BFV76" s="16"/>
      <c r="BFW76" s="16"/>
      <c r="BFX76" s="16"/>
      <c r="BFY76" s="16"/>
      <c r="BFZ76" s="16"/>
      <c r="BGA76" s="16"/>
      <c r="BGB76" s="16"/>
      <c r="BGC76" s="16"/>
      <c r="BGD76" s="16"/>
      <c r="BGE76" s="16"/>
      <c r="BGF76" s="16"/>
      <c r="BGG76" s="16"/>
      <c r="BGH76" s="16"/>
      <c r="BGI76" s="16"/>
      <c r="BGJ76" s="16"/>
      <c r="BGK76" s="16"/>
      <c r="BGL76" s="16"/>
      <c r="BGM76" s="16"/>
      <c r="BGN76" s="16"/>
      <c r="BGO76" s="16"/>
      <c r="BGP76" s="16"/>
      <c r="BGQ76" s="16"/>
      <c r="BGR76" s="16"/>
      <c r="BGS76" s="16"/>
      <c r="BGT76" s="16"/>
      <c r="BGU76" s="16"/>
      <c r="BGV76" s="16"/>
      <c r="BGW76" s="16"/>
      <c r="BGX76" s="16"/>
      <c r="BGY76" s="16"/>
      <c r="BGZ76" s="16"/>
      <c r="BHA76" s="16"/>
      <c r="BHB76" s="16"/>
      <c r="BHC76" s="16"/>
      <c r="BHD76" s="16"/>
      <c r="BHE76" s="16"/>
      <c r="BHF76" s="16"/>
      <c r="BHG76" s="16"/>
      <c r="BHH76" s="16"/>
      <c r="BHI76" s="16"/>
      <c r="BHJ76" s="16"/>
      <c r="BHK76" s="16"/>
      <c r="BHL76" s="16"/>
      <c r="BHM76" s="16"/>
      <c r="BHN76" s="16"/>
      <c r="BHO76" s="16"/>
      <c r="BHP76" s="16"/>
      <c r="BHQ76" s="16"/>
      <c r="BHR76" s="16"/>
      <c r="BHS76" s="16"/>
      <c r="BHT76" s="16"/>
      <c r="BHU76" s="16"/>
      <c r="BHV76" s="16"/>
      <c r="BHW76" s="16"/>
      <c r="BHX76" s="16"/>
      <c r="BHY76" s="16"/>
      <c r="BHZ76" s="16"/>
      <c r="BIA76" s="16"/>
      <c r="BIB76" s="16"/>
      <c r="BIC76" s="16"/>
      <c r="BID76" s="16"/>
      <c r="BIE76" s="16"/>
      <c r="BIF76" s="16"/>
      <c r="BIG76" s="16"/>
      <c r="BIH76" s="16"/>
      <c r="BII76" s="16"/>
      <c r="BIJ76" s="16"/>
      <c r="BIK76" s="16"/>
      <c r="BIL76" s="16"/>
      <c r="BIM76" s="16"/>
      <c r="BIN76" s="16"/>
      <c r="BIO76" s="16"/>
      <c r="BIP76" s="16"/>
      <c r="BIQ76" s="16"/>
      <c r="BIR76" s="16"/>
      <c r="BIS76" s="16"/>
      <c r="BIT76" s="16"/>
      <c r="BIU76" s="16"/>
      <c r="BIV76" s="16"/>
      <c r="BIW76" s="16"/>
      <c r="BIX76" s="16"/>
      <c r="BIY76" s="16"/>
      <c r="BIZ76" s="16"/>
      <c r="BJA76" s="16"/>
      <c r="BJB76" s="16"/>
      <c r="BJC76" s="16"/>
      <c r="BJD76" s="16"/>
      <c r="BJE76" s="16"/>
      <c r="BJF76" s="16"/>
      <c r="BJG76" s="16"/>
      <c r="BJH76" s="16"/>
      <c r="BJI76" s="16"/>
      <c r="BJJ76" s="16"/>
      <c r="BJK76" s="16"/>
      <c r="BJL76" s="16"/>
      <c r="BJM76" s="16"/>
      <c r="BJN76" s="16"/>
      <c r="BJO76" s="16"/>
      <c r="BJP76" s="16"/>
      <c r="BJQ76" s="16"/>
      <c r="BJR76" s="16"/>
      <c r="BJS76" s="16"/>
      <c r="BJT76" s="16"/>
      <c r="BJU76" s="16"/>
      <c r="BJV76" s="16"/>
      <c r="BJW76" s="16"/>
      <c r="BJX76" s="16"/>
      <c r="BJY76" s="16"/>
      <c r="BJZ76" s="16"/>
      <c r="BKA76" s="16"/>
      <c r="BKB76" s="16"/>
      <c r="BKC76" s="16"/>
      <c r="BKD76" s="16"/>
      <c r="BKE76" s="16"/>
      <c r="BKF76" s="16"/>
      <c r="BKG76" s="16"/>
      <c r="BKH76" s="16"/>
      <c r="BKI76" s="16"/>
      <c r="BKJ76" s="16"/>
      <c r="BKK76" s="16"/>
      <c r="BKL76" s="16"/>
      <c r="BKM76" s="16"/>
      <c r="BKN76" s="16"/>
      <c r="BKO76" s="16"/>
      <c r="BKP76" s="16"/>
      <c r="BKQ76" s="16"/>
      <c r="BKR76" s="16"/>
      <c r="BKS76" s="16"/>
      <c r="BKT76" s="16"/>
      <c r="BKU76" s="16"/>
      <c r="BKV76" s="16"/>
      <c r="BKW76" s="16"/>
      <c r="BKX76" s="16"/>
      <c r="BKY76" s="16"/>
      <c r="BKZ76" s="16"/>
      <c r="BLA76" s="16"/>
      <c r="BLB76" s="16"/>
      <c r="BLC76" s="16"/>
      <c r="BLD76" s="16"/>
      <c r="BLE76" s="16"/>
      <c r="BLF76" s="16"/>
      <c r="BLG76" s="16"/>
      <c r="BLH76" s="16"/>
      <c r="BLI76" s="16"/>
      <c r="BLJ76" s="16"/>
      <c r="BLK76" s="16"/>
      <c r="BLL76" s="16"/>
      <c r="BLM76" s="16"/>
      <c r="BLN76" s="16"/>
      <c r="BLO76" s="16"/>
      <c r="BLP76" s="16"/>
      <c r="BLQ76" s="16"/>
      <c r="BLR76" s="16"/>
      <c r="BLS76" s="16"/>
      <c r="BLT76" s="16"/>
      <c r="BLU76" s="16"/>
      <c r="BLV76" s="16"/>
      <c r="BLW76" s="16"/>
      <c r="BLX76" s="16"/>
      <c r="BLY76" s="16"/>
      <c r="BLZ76" s="16"/>
      <c r="BMA76" s="16"/>
      <c r="BMB76" s="16"/>
      <c r="BMC76" s="16"/>
      <c r="BMD76" s="16"/>
      <c r="BME76" s="16"/>
      <c r="BMF76" s="16"/>
      <c r="BMG76" s="16"/>
      <c r="BMH76" s="16"/>
      <c r="BMI76" s="16"/>
      <c r="BMJ76" s="16"/>
      <c r="BMK76" s="16"/>
      <c r="BML76" s="16"/>
      <c r="BMM76" s="16"/>
      <c r="BMN76" s="16"/>
      <c r="BMO76" s="16"/>
      <c r="BMP76" s="16"/>
      <c r="BMQ76" s="16"/>
      <c r="BMR76" s="16"/>
      <c r="BMS76" s="16"/>
      <c r="BMT76" s="16"/>
      <c r="BMU76" s="16"/>
      <c r="BMV76" s="16"/>
      <c r="BMW76" s="16"/>
      <c r="BMX76" s="16"/>
      <c r="BMY76" s="16"/>
      <c r="BMZ76" s="16"/>
      <c r="BNA76" s="16"/>
      <c r="BNB76" s="16"/>
      <c r="BNC76" s="16"/>
      <c r="BND76" s="16"/>
      <c r="BNE76" s="16"/>
      <c r="BNF76" s="16"/>
      <c r="BNG76" s="16"/>
      <c r="BNH76" s="16"/>
      <c r="BNI76" s="16"/>
      <c r="BNJ76" s="16"/>
      <c r="BNK76" s="16"/>
      <c r="BNL76" s="16"/>
      <c r="BNM76" s="16"/>
      <c r="BNN76" s="16"/>
      <c r="BNO76" s="16"/>
      <c r="BNP76" s="16"/>
      <c r="BNQ76" s="16"/>
      <c r="BNR76" s="16"/>
      <c r="BNS76" s="16"/>
      <c r="BNT76" s="16"/>
      <c r="BNU76" s="16"/>
      <c r="BNV76" s="16"/>
      <c r="BNW76" s="16"/>
      <c r="BNX76" s="16"/>
      <c r="BNY76" s="16"/>
      <c r="BNZ76" s="16"/>
      <c r="BOA76" s="16"/>
      <c r="BOB76" s="16"/>
      <c r="BOC76" s="16"/>
      <c r="BOD76" s="16"/>
      <c r="BOE76" s="16"/>
      <c r="BOF76" s="16"/>
      <c r="BOG76" s="16"/>
      <c r="BOH76" s="16"/>
      <c r="BOI76" s="16"/>
      <c r="BOJ76" s="16"/>
      <c r="BOK76" s="16"/>
      <c r="BOL76" s="16"/>
      <c r="BOM76" s="16"/>
      <c r="BON76" s="16"/>
      <c r="BOO76" s="16"/>
      <c r="BOP76" s="16"/>
      <c r="BOQ76" s="16"/>
      <c r="BOR76" s="16"/>
      <c r="BOS76" s="16"/>
      <c r="BOT76" s="16"/>
      <c r="BOU76" s="16"/>
      <c r="BOV76" s="16"/>
      <c r="BOW76" s="16"/>
      <c r="BOX76" s="16"/>
      <c r="BOY76" s="16"/>
      <c r="BOZ76" s="16"/>
      <c r="BPA76" s="16"/>
      <c r="BPB76" s="16"/>
      <c r="BPC76" s="16"/>
      <c r="BPD76" s="16"/>
      <c r="BPE76" s="16"/>
      <c r="BPF76" s="16"/>
      <c r="BPG76" s="16"/>
      <c r="BPH76" s="16"/>
      <c r="BPI76" s="16"/>
      <c r="BPJ76" s="16"/>
      <c r="BPK76" s="16"/>
      <c r="BPL76" s="16"/>
      <c r="BPM76" s="16"/>
      <c r="BPN76" s="16"/>
      <c r="BPO76" s="16"/>
      <c r="BPP76" s="16"/>
      <c r="BPQ76" s="16"/>
      <c r="BPR76" s="16"/>
      <c r="BPS76" s="16"/>
      <c r="BPT76" s="16"/>
      <c r="BPU76" s="16"/>
      <c r="BPV76" s="16"/>
      <c r="BPW76" s="16"/>
      <c r="BPX76" s="16"/>
      <c r="BPY76" s="16"/>
      <c r="BPZ76" s="16"/>
      <c r="BQA76" s="16"/>
      <c r="BQB76" s="16"/>
      <c r="BQC76" s="16"/>
      <c r="BQD76" s="16"/>
      <c r="BQE76" s="16"/>
      <c r="BQF76" s="16"/>
      <c r="BQG76" s="16"/>
      <c r="BQH76" s="16"/>
      <c r="BQI76" s="16"/>
      <c r="BQJ76" s="16"/>
      <c r="BQK76" s="16"/>
      <c r="BQL76" s="16"/>
      <c r="BQM76" s="16"/>
      <c r="BQN76" s="16"/>
      <c r="BQO76" s="16"/>
      <c r="BQP76" s="16"/>
      <c r="BQQ76" s="16"/>
      <c r="BQR76" s="16"/>
      <c r="BQS76" s="16"/>
      <c r="BQT76" s="16"/>
      <c r="BQU76" s="16"/>
      <c r="BQV76" s="16"/>
      <c r="BQW76" s="16"/>
      <c r="BQX76" s="16"/>
      <c r="BQY76" s="16"/>
      <c r="BQZ76" s="16"/>
      <c r="BRA76" s="16"/>
      <c r="BRB76" s="16"/>
      <c r="BRC76" s="16"/>
      <c r="BRD76" s="16"/>
      <c r="BRE76" s="16"/>
      <c r="BRF76" s="16"/>
      <c r="BRG76" s="16"/>
      <c r="BRH76" s="16"/>
      <c r="BRI76" s="16"/>
      <c r="BRJ76" s="16"/>
      <c r="BRK76" s="16"/>
      <c r="BRL76" s="16"/>
      <c r="BRM76" s="16"/>
      <c r="BRN76" s="16"/>
      <c r="BRO76" s="16"/>
      <c r="BRP76" s="16"/>
      <c r="BRQ76" s="16"/>
      <c r="BRR76" s="16"/>
      <c r="BRS76" s="16"/>
      <c r="BRT76" s="16"/>
      <c r="BRU76" s="16"/>
      <c r="BRV76" s="16"/>
      <c r="BRW76" s="16"/>
      <c r="BRX76" s="16"/>
      <c r="BRY76" s="16"/>
      <c r="BRZ76" s="16"/>
      <c r="BSA76" s="16"/>
      <c r="BSB76" s="16"/>
      <c r="BSC76" s="16"/>
      <c r="BSD76" s="16"/>
      <c r="BSE76" s="16"/>
      <c r="BSF76" s="16"/>
      <c r="BSG76" s="16"/>
      <c r="BSH76" s="16"/>
      <c r="BSI76" s="16"/>
      <c r="BSJ76" s="16"/>
      <c r="BSK76" s="16"/>
      <c r="BSL76" s="16"/>
      <c r="BSM76" s="16"/>
      <c r="BSN76" s="16"/>
      <c r="BSO76" s="16"/>
      <c r="BSP76" s="16"/>
      <c r="BSQ76" s="16"/>
      <c r="BSR76" s="16"/>
      <c r="BSS76" s="16"/>
      <c r="BST76" s="16"/>
      <c r="BSU76" s="16"/>
      <c r="BSV76" s="16"/>
      <c r="BSW76" s="16"/>
      <c r="BSX76" s="16"/>
      <c r="BSY76" s="16"/>
      <c r="BSZ76" s="16"/>
      <c r="BTA76" s="16"/>
      <c r="BTB76" s="16"/>
      <c r="BTC76" s="16"/>
      <c r="BTD76" s="16"/>
      <c r="BTE76" s="16"/>
      <c r="BTF76" s="16"/>
      <c r="BTG76" s="16"/>
      <c r="BTH76" s="16"/>
    </row>
    <row r="77" spans="1:1880" s="305" customFormat="1" ht="90" customHeight="1" x14ac:dyDescent="0.3">
      <c r="A77" s="139">
        <v>660</v>
      </c>
      <c r="B77" s="330" t="s">
        <v>21</v>
      </c>
      <c r="C77" s="330" t="s">
        <v>125</v>
      </c>
      <c r="D77" s="141" t="s">
        <v>216</v>
      </c>
      <c r="E77" s="266" t="e">
        <f>INDEX('PY1 Data(H)'!$A$1:$BJ$265,MATCH('Unit Data from Audit Worksheet'!$A77,'PY1 Data(H)'!$A$1:$A$265,0),MATCH('Unit Data from Audit Worksheet'!$D$2,'PY1 Data(H)'!$A$1:$BJ$1,0))</f>
        <v>#N/A</v>
      </c>
      <c r="F77" s="135">
        <v>0</v>
      </c>
      <c r="G77" s="307" t="str">
        <f>IF(ISBLANK(F77),"Please do not leave blank","")</f>
        <v/>
      </c>
      <c r="H77" s="296"/>
      <c r="I77" s="520"/>
      <c r="J77" s="400"/>
      <c r="K77" s="394"/>
      <c r="L77"/>
      <c r="M77" s="16"/>
      <c r="N77" s="136"/>
      <c r="O77" s="16"/>
      <c r="P77" s="16"/>
      <c r="Q77" s="16"/>
      <c r="R77" s="16"/>
      <c r="S77" s="16"/>
      <c r="T77" s="16"/>
      <c r="U77" s="16"/>
      <c r="V77" s="16"/>
      <c r="W77" s="16"/>
      <c r="X77" s="16"/>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s="16"/>
      <c r="DT77" s="16"/>
      <c r="DU77" s="16"/>
      <c r="DV77" s="16"/>
      <c r="DW77" s="16"/>
      <c r="DX77" s="16"/>
      <c r="DY77" s="16"/>
      <c r="DZ77" s="16"/>
      <c r="EA77" s="16"/>
      <c r="EB77" s="16"/>
      <c r="EC77" s="16"/>
      <c r="ED77" s="16"/>
      <c r="EE77" s="16"/>
      <c r="EF77" s="16"/>
      <c r="EG77" s="16"/>
      <c r="EH77" s="16"/>
      <c r="EI77" s="16"/>
      <c r="EJ77" s="16"/>
      <c r="EK77" s="16"/>
      <c r="EL77" s="16"/>
      <c r="EM77" s="16"/>
      <c r="EN77" s="16"/>
      <c r="EO77" s="16"/>
      <c r="EP77" s="16"/>
      <c r="EQ77" s="16"/>
      <c r="ER77" s="16"/>
      <c r="ES77" s="16"/>
      <c r="ET77" s="16"/>
      <c r="EU77" s="16"/>
      <c r="EV77" s="16"/>
      <c r="EW77" s="16"/>
      <c r="EX77" s="16"/>
      <c r="EY77" s="16"/>
      <c r="EZ77" s="16"/>
      <c r="FA77" s="16"/>
      <c r="FB77" s="16"/>
      <c r="FC77" s="16"/>
      <c r="FD77" s="16"/>
      <c r="FE77" s="16"/>
      <c r="FF77" s="16"/>
      <c r="FG77" s="16"/>
      <c r="FH77" s="16"/>
      <c r="FI77" s="16"/>
      <c r="FJ77" s="16"/>
      <c r="FK77" s="16"/>
      <c r="FL77" s="16"/>
      <c r="FM77" s="16"/>
      <c r="FN77" s="16"/>
      <c r="FO77" s="16"/>
      <c r="FP77" s="16"/>
      <c r="FQ77" s="16"/>
      <c r="FR77" s="16"/>
      <c r="FS77" s="16"/>
      <c r="FT77" s="16"/>
      <c r="FU77" s="16"/>
      <c r="FV77" s="16"/>
      <c r="FW77" s="16"/>
      <c r="FX77" s="16"/>
      <c r="FY77" s="16"/>
      <c r="FZ77" s="16"/>
      <c r="GA77" s="16"/>
      <c r="GB77" s="16"/>
      <c r="GC77" s="16"/>
      <c r="GD77" s="16"/>
      <c r="GE77" s="16"/>
      <c r="GF77" s="16"/>
      <c r="GG77" s="16"/>
      <c r="GH77" s="16"/>
      <c r="GI77" s="16"/>
      <c r="GJ77" s="16"/>
      <c r="GK77" s="16"/>
      <c r="GL77" s="16"/>
      <c r="GM77" s="16"/>
      <c r="GN77" s="16"/>
      <c r="GO77" s="16"/>
      <c r="GP77" s="16"/>
      <c r="GQ77" s="16"/>
      <c r="GR77" s="16"/>
      <c r="GS77" s="16"/>
      <c r="GT77" s="16"/>
      <c r="GU77" s="16"/>
      <c r="GV77" s="16"/>
      <c r="GW77" s="16"/>
      <c r="GX77" s="16"/>
      <c r="GY77" s="16"/>
      <c r="GZ77" s="16"/>
      <c r="HA77" s="16"/>
      <c r="HB77" s="16"/>
      <c r="HC77" s="16"/>
      <c r="HD77" s="16"/>
      <c r="HE77" s="16"/>
      <c r="HF77" s="16"/>
      <c r="HG77" s="16"/>
      <c r="HH77" s="16"/>
      <c r="HI77" s="16"/>
      <c r="HJ77" s="16"/>
      <c r="HK77" s="16"/>
      <c r="HL77" s="16"/>
      <c r="HM77" s="16"/>
      <c r="HN77" s="16"/>
      <c r="HO77" s="16"/>
      <c r="HP77" s="16"/>
      <c r="HQ77" s="16"/>
      <c r="HR77" s="16"/>
      <c r="HS77" s="16"/>
      <c r="HT77" s="16"/>
      <c r="HU77" s="16"/>
      <c r="HV77" s="16"/>
      <c r="HW77" s="16"/>
      <c r="HX77" s="16"/>
      <c r="HY77" s="16"/>
      <c r="HZ77" s="16"/>
      <c r="IA77" s="16"/>
      <c r="IB77" s="16"/>
      <c r="IC77" s="16"/>
      <c r="ID77" s="16"/>
      <c r="IE77" s="16"/>
      <c r="IF77" s="16"/>
      <c r="IG77" s="16"/>
      <c r="IH77" s="16"/>
      <c r="II77" s="16"/>
      <c r="IJ77" s="16"/>
      <c r="IK77" s="16"/>
      <c r="IL77" s="16"/>
      <c r="IM77" s="16"/>
      <c r="IN77" s="16"/>
      <c r="IO77" s="16"/>
      <c r="IP77" s="16"/>
      <c r="IQ77" s="16"/>
      <c r="IR77" s="16"/>
      <c r="IS77" s="16"/>
      <c r="IT77" s="16"/>
      <c r="IU77" s="16"/>
      <c r="IV77" s="16"/>
      <c r="IW77" s="16"/>
      <c r="IX77" s="16"/>
      <c r="IY77" s="16"/>
      <c r="IZ77" s="16"/>
      <c r="JA77" s="16"/>
      <c r="JB77" s="16"/>
      <c r="JC77" s="16"/>
      <c r="JD77" s="16"/>
      <c r="JE77" s="16"/>
      <c r="JF77" s="16"/>
      <c r="JG77" s="16"/>
      <c r="JH77" s="16"/>
      <c r="JI77" s="16"/>
      <c r="JJ77" s="16"/>
      <c r="JK77" s="16"/>
      <c r="JL77" s="16"/>
      <c r="JM77" s="16"/>
      <c r="JN77" s="16"/>
      <c r="JO77" s="16"/>
      <c r="JP77" s="16"/>
      <c r="JQ77" s="16"/>
      <c r="JR77" s="16"/>
      <c r="JS77" s="16"/>
      <c r="JT77" s="16"/>
      <c r="JU77" s="16"/>
      <c r="JV77" s="16"/>
      <c r="JW77" s="16"/>
      <c r="JX77" s="16"/>
      <c r="JY77" s="16"/>
      <c r="JZ77" s="16"/>
      <c r="KA77" s="16"/>
      <c r="KB77" s="16"/>
      <c r="KC77" s="16"/>
      <c r="KD77" s="16"/>
      <c r="KE77" s="16"/>
      <c r="KF77" s="16"/>
      <c r="KG77" s="16"/>
      <c r="KH77" s="16"/>
      <c r="KI77" s="16"/>
      <c r="KJ77" s="16"/>
      <c r="KK77" s="16"/>
      <c r="KL77" s="16"/>
      <c r="KM77" s="16"/>
      <c r="KN77" s="16"/>
      <c r="KO77" s="16"/>
      <c r="KP77" s="16"/>
      <c r="KQ77" s="16"/>
      <c r="KR77" s="16"/>
      <c r="KS77" s="16"/>
      <c r="KT77" s="16"/>
      <c r="KU77" s="16"/>
      <c r="KV77" s="16"/>
      <c r="KW77" s="16"/>
      <c r="KX77" s="16"/>
      <c r="KY77" s="16"/>
      <c r="KZ77" s="16"/>
      <c r="LA77" s="16"/>
      <c r="LB77" s="16"/>
      <c r="LC77" s="16"/>
      <c r="LD77" s="16"/>
      <c r="LE77" s="16"/>
      <c r="LF77" s="16"/>
      <c r="LG77" s="16"/>
      <c r="LH77" s="16"/>
      <c r="LI77" s="16"/>
      <c r="LJ77" s="16"/>
      <c r="LK77" s="16"/>
      <c r="LL77" s="16"/>
      <c r="LM77" s="16"/>
      <c r="LN77" s="16"/>
      <c r="LO77" s="16"/>
      <c r="LP77" s="16"/>
      <c r="LQ77" s="16"/>
      <c r="LR77" s="16"/>
      <c r="LS77" s="16"/>
      <c r="LT77" s="16"/>
      <c r="LU77" s="16"/>
      <c r="LV77" s="16"/>
      <c r="LW77" s="16"/>
      <c r="LX77" s="16"/>
      <c r="LY77" s="16"/>
      <c r="LZ77" s="16"/>
      <c r="MA77" s="16"/>
      <c r="MB77" s="16"/>
      <c r="MC77" s="16"/>
      <c r="MD77" s="16"/>
      <c r="ME77" s="16"/>
      <c r="MF77" s="16"/>
      <c r="MG77" s="16"/>
      <c r="MH77" s="16"/>
      <c r="MI77" s="16"/>
      <c r="MJ77" s="16"/>
      <c r="MK77" s="16"/>
      <c r="ML77" s="16"/>
      <c r="MM77" s="16"/>
      <c r="MN77" s="16"/>
      <c r="MO77" s="16"/>
      <c r="MP77" s="16"/>
      <c r="MQ77" s="16"/>
      <c r="MR77" s="16"/>
      <c r="MS77" s="16"/>
      <c r="MT77" s="16"/>
      <c r="MU77" s="16"/>
      <c r="MV77" s="16"/>
      <c r="MW77" s="16"/>
      <c r="MX77" s="16"/>
      <c r="MY77" s="16"/>
      <c r="MZ77" s="16"/>
      <c r="NA77" s="16"/>
      <c r="NB77" s="16"/>
      <c r="NC77" s="16"/>
      <c r="ND77" s="16"/>
      <c r="NE77" s="16"/>
      <c r="NF77" s="16"/>
      <c r="NG77" s="16"/>
      <c r="NH77" s="16"/>
      <c r="NI77" s="16"/>
      <c r="NJ77" s="16"/>
      <c r="NK77" s="16"/>
      <c r="NL77" s="16"/>
      <c r="NM77" s="16"/>
      <c r="NN77" s="16"/>
      <c r="NO77" s="16"/>
      <c r="NP77" s="16"/>
      <c r="NQ77" s="16"/>
      <c r="NR77" s="16"/>
      <c r="NS77" s="16"/>
      <c r="NT77" s="16"/>
      <c r="NU77" s="16"/>
      <c r="NV77" s="16"/>
      <c r="NW77" s="16"/>
      <c r="NX77" s="16"/>
      <c r="NY77" s="16"/>
      <c r="NZ77" s="16"/>
      <c r="OA77" s="16"/>
      <c r="OB77" s="16"/>
      <c r="OC77" s="16"/>
      <c r="OD77" s="16"/>
      <c r="OE77" s="16"/>
      <c r="OF77" s="16"/>
      <c r="OG77" s="16"/>
      <c r="OH77" s="16"/>
      <c r="OI77" s="16"/>
      <c r="OJ77" s="16"/>
      <c r="OK77" s="16"/>
      <c r="OL77" s="16"/>
      <c r="OM77" s="16"/>
      <c r="ON77" s="16"/>
      <c r="OO77" s="16"/>
      <c r="OP77" s="16"/>
      <c r="OQ77" s="16"/>
      <c r="OR77" s="16"/>
      <c r="OS77" s="16"/>
      <c r="OT77" s="16"/>
      <c r="OU77" s="16"/>
      <c r="OV77" s="16"/>
      <c r="OW77" s="16"/>
      <c r="OX77" s="16"/>
      <c r="OY77" s="16"/>
      <c r="OZ77" s="16"/>
      <c r="PA77" s="16"/>
      <c r="PB77" s="16"/>
      <c r="PC77" s="16"/>
      <c r="PD77" s="16"/>
      <c r="PE77" s="16"/>
      <c r="PF77" s="16"/>
      <c r="PG77" s="16"/>
      <c r="PH77" s="16"/>
      <c r="PI77" s="16"/>
      <c r="PJ77" s="16"/>
      <c r="PK77" s="16"/>
      <c r="PL77" s="16"/>
      <c r="PM77" s="16"/>
      <c r="PN77" s="16"/>
      <c r="PO77" s="16"/>
      <c r="PP77" s="16"/>
      <c r="PQ77" s="16"/>
      <c r="PR77" s="16"/>
      <c r="PS77" s="16"/>
      <c r="PT77" s="16"/>
      <c r="PU77" s="16"/>
      <c r="PV77" s="16"/>
      <c r="PW77" s="16"/>
      <c r="PX77" s="16"/>
      <c r="PY77" s="16"/>
      <c r="PZ77" s="16"/>
      <c r="QA77" s="16"/>
      <c r="QB77" s="16"/>
      <c r="QC77" s="16"/>
      <c r="QD77" s="16"/>
      <c r="QE77" s="16"/>
      <c r="QF77" s="16"/>
      <c r="QG77" s="16"/>
      <c r="QH77" s="16"/>
      <c r="QI77" s="16"/>
      <c r="QJ77" s="16"/>
      <c r="QK77" s="16"/>
      <c r="QL77" s="16"/>
      <c r="QM77" s="16"/>
      <c r="QN77" s="16"/>
      <c r="QO77" s="16"/>
      <c r="QP77" s="16"/>
      <c r="QQ77" s="16"/>
      <c r="QR77" s="16"/>
      <c r="QS77" s="16"/>
      <c r="QT77" s="16"/>
      <c r="QU77" s="16"/>
      <c r="QV77" s="16"/>
      <c r="QW77" s="16"/>
      <c r="QX77" s="16"/>
      <c r="QY77" s="16"/>
      <c r="QZ77" s="16"/>
      <c r="RA77" s="16"/>
      <c r="RB77" s="16"/>
      <c r="RC77" s="16"/>
      <c r="RD77" s="16"/>
      <c r="RE77" s="16"/>
      <c r="RF77" s="16"/>
      <c r="RG77" s="16"/>
      <c r="RH77" s="16"/>
      <c r="RI77" s="16"/>
      <c r="RJ77" s="16"/>
      <c r="RK77" s="16"/>
      <c r="RL77" s="16"/>
      <c r="RM77" s="16"/>
      <c r="RN77" s="16"/>
      <c r="RO77" s="16"/>
      <c r="RP77" s="16"/>
      <c r="RQ77" s="16"/>
      <c r="RR77" s="16"/>
      <c r="RS77" s="16"/>
      <c r="RT77" s="16"/>
      <c r="RU77" s="16"/>
      <c r="RV77" s="16"/>
      <c r="RW77" s="16"/>
      <c r="RX77" s="16"/>
      <c r="RY77" s="16"/>
      <c r="RZ77" s="16"/>
      <c r="SA77" s="16"/>
      <c r="SB77" s="16"/>
      <c r="SC77" s="16"/>
      <c r="SD77" s="16"/>
      <c r="SE77" s="16"/>
      <c r="SF77" s="16"/>
      <c r="SG77" s="16"/>
      <c r="SH77" s="16"/>
      <c r="SI77" s="16"/>
      <c r="SJ77" s="16"/>
      <c r="SK77" s="16"/>
      <c r="SL77" s="16"/>
      <c r="SM77" s="16"/>
      <c r="SN77" s="16"/>
      <c r="SO77" s="16"/>
      <c r="SP77" s="16"/>
      <c r="SQ77" s="16"/>
      <c r="SR77" s="16"/>
      <c r="SS77" s="16"/>
      <c r="ST77" s="16"/>
      <c r="SU77" s="16"/>
      <c r="SV77" s="16"/>
      <c r="SW77" s="16"/>
      <c r="SX77" s="16"/>
      <c r="SY77" s="16"/>
      <c r="SZ77" s="16"/>
      <c r="TA77" s="16"/>
      <c r="TB77" s="16"/>
      <c r="TC77" s="16"/>
      <c r="TD77" s="16"/>
      <c r="TE77" s="16"/>
      <c r="TF77" s="16"/>
      <c r="TG77" s="16"/>
      <c r="TH77" s="16"/>
      <c r="TI77" s="16"/>
      <c r="TJ77" s="16"/>
      <c r="TK77" s="16"/>
      <c r="TL77" s="16"/>
      <c r="TM77" s="16"/>
      <c r="TN77" s="16"/>
      <c r="TO77" s="16"/>
      <c r="TP77" s="16"/>
      <c r="TQ77" s="16"/>
      <c r="TR77" s="16"/>
      <c r="TS77" s="16"/>
      <c r="TT77" s="16"/>
      <c r="TU77" s="16"/>
      <c r="TV77" s="16"/>
      <c r="TW77" s="16"/>
      <c r="TX77" s="16"/>
      <c r="TY77" s="16"/>
      <c r="TZ77" s="16"/>
      <c r="UA77" s="16"/>
      <c r="UB77" s="16"/>
      <c r="UC77" s="16"/>
      <c r="UD77" s="16"/>
      <c r="UE77" s="16"/>
      <c r="UF77" s="16"/>
      <c r="UG77" s="16"/>
      <c r="UH77" s="16"/>
      <c r="UI77" s="16"/>
      <c r="UJ77" s="16"/>
      <c r="UK77" s="16"/>
      <c r="UL77" s="16"/>
      <c r="UM77" s="16"/>
      <c r="UN77" s="16"/>
      <c r="UO77" s="16"/>
      <c r="UP77" s="16"/>
      <c r="UQ77" s="16"/>
      <c r="UR77" s="16"/>
      <c r="US77" s="16"/>
      <c r="UT77" s="16"/>
      <c r="UU77" s="16"/>
      <c r="UV77" s="16"/>
      <c r="UW77" s="16"/>
      <c r="UX77" s="16"/>
      <c r="UY77" s="16"/>
      <c r="UZ77" s="16"/>
      <c r="VA77" s="16"/>
      <c r="VB77" s="16"/>
      <c r="VC77" s="16"/>
      <c r="VD77" s="16"/>
      <c r="VE77" s="16"/>
      <c r="VF77" s="16"/>
      <c r="VG77" s="16"/>
      <c r="VH77" s="16"/>
      <c r="VI77" s="16"/>
      <c r="VJ77" s="16"/>
      <c r="VK77" s="16"/>
      <c r="VL77" s="16"/>
      <c r="VM77" s="16"/>
      <c r="VN77" s="16"/>
      <c r="VO77" s="16"/>
      <c r="VP77" s="16"/>
      <c r="VQ77" s="16"/>
      <c r="VR77" s="16"/>
      <c r="VS77" s="16"/>
      <c r="VT77" s="16"/>
      <c r="VU77" s="16"/>
      <c r="VV77" s="16"/>
      <c r="VW77" s="16"/>
      <c r="VX77" s="16"/>
      <c r="VY77" s="16"/>
      <c r="VZ77" s="16"/>
      <c r="WA77" s="16"/>
      <c r="WB77" s="16"/>
      <c r="WC77" s="16"/>
      <c r="WD77" s="16"/>
      <c r="WE77" s="16"/>
      <c r="WF77" s="16"/>
      <c r="WG77" s="16"/>
      <c r="WH77" s="16"/>
      <c r="WI77" s="16"/>
      <c r="WJ77" s="16"/>
      <c r="WK77" s="16"/>
      <c r="WL77" s="16"/>
      <c r="WM77" s="16"/>
      <c r="WN77" s="16"/>
      <c r="WO77" s="16"/>
      <c r="WP77" s="16"/>
      <c r="WQ77" s="16"/>
      <c r="WR77" s="16"/>
      <c r="WS77" s="16"/>
      <c r="WT77" s="16"/>
      <c r="WU77" s="16"/>
      <c r="WV77" s="16"/>
      <c r="WW77" s="16"/>
      <c r="WX77" s="16"/>
      <c r="WY77" s="16"/>
      <c r="WZ77" s="16"/>
      <c r="XA77" s="16"/>
      <c r="XB77" s="16"/>
      <c r="XC77" s="16"/>
      <c r="XD77" s="16"/>
      <c r="XE77" s="16"/>
      <c r="XF77" s="16"/>
      <c r="XG77" s="16"/>
      <c r="XH77" s="16"/>
      <c r="XI77" s="16"/>
      <c r="XJ77" s="16"/>
      <c r="XK77" s="16"/>
      <c r="XL77" s="16"/>
      <c r="XM77" s="16"/>
      <c r="XN77" s="16"/>
      <c r="XO77" s="16"/>
      <c r="XP77" s="16"/>
      <c r="XQ77" s="16"/>
      <c r="XR77" s="16"/>
      <c r="XS77" s="16"/>
      <c r="XT77" s="16"/>
      <c r="XU77" s="16"/>
      <c r="XV77" s="16"/>
      <c r="XW77" s="16"/>
      <c r="XX77" s="16"/>
      <c r="XY77" s="16"/>
      <c r="XZ77" s="16"/>
      <c r="YA77" s="16"/>
      <c r="YB77" s="16"/>
      <c r="YC77" s="16"/>
      <c r="YD77" s="16"/>
      <c r="YE77" s="16"/>
      <c r="YF77" s="16"/>
      <c r="YG77" s="16"/>
      <c r="YH77" s="16"/>
      <c r="YI77" s="16"/>
      <c r="YJ77" s="16"/>
      <c r="YK77" s="16"/>
      <c r="YL77" s="16"/>
      <c r="YM77" s="16"/>
      <c r="YN77" s="16"/>
      <c r="YO77" s="16"/>
      <c r="YP77" s="16"/>
      <c r="YQ77" s="16"/>
      <c r="YR77" s="16"/>
      <c r="YS77" s="16"/>
      <c r="YT77" s="16"/>
      <c r="YU77" s="16"/>
      <c r="YV77" s="16"/>
      <c r="YW77" s="16"/>
      <c r="YX77" s="16"/>
      <c r="YY77" s="16"/>
      <c r="YZ77" s="16"/>
      <c r="ZA77" s="16"/>
      <c r="ZB77" s="16"/>
      <c r="ZC77" s="16"/>
      <c r="ZD77" s="16"/>
      <c r="ZE77" s="16"/>
      <c r="ZF77" s="16"/>
      <c r="ZG77" s="16"/>
      <c r="ZH77" s="16"/>
      <c r="ZI77" s="16"/>
      <c r="ZJ77" s="16"/>
      <c r="ZK77" s="16"/>
      <c r="ZL77" s="16"/>
      <c r="ZM77" s="16"/>
      <c r="ZN77" s="16"/>
      <c r="ZO77" s="16"/>
      <c r="ZP77" s="16"/>
      <c r="ZQ77" s="16"/>
      <c r="ZR77" s="16"/>
      <c r="ZS77" s="16"/>
      <c r="ZT77" s="16"/>
      <c r="ZU77" s="16"/>
      <c r="ZV77" s="16"/>
      <c r="ZW77" s="16"/>
      <c r="ZX77" s="16"/>
      <c r="ZY77" s="16"/>
      <c r="ZZ77" s="16"/>
      <c r="AAA77" s="16"/>
      <c r="AAB77" s="16"/>
      <c r="AAC77" s="16"/>
      <c r="AAD77" s="16"/>
      <c r="AAE77" s="16"/>
      <c r="AAF77" s="16"/>
      <c r="AAG77" s="16"/>
      <c r="AAH77" s="16"/>
      <c r="AAI77" s="16"/>
      <c r="AAJ77" s="16"/>
      <c r="AAK77" s="16"/>
      <c r="AAL77" s="16"/>
      <c r="AAM77" s="16"/>
      <c r="AAN77" s="16"/>
      <c r="AAO77" s="16"/>
      <c r="AAP77" s="16"/>
      <c r="AAQ77" s="16"/>
      <c r="AAR77" s="16"/>
      <c r="AAS77" s="16"/>
      <c r="AAT77" s="16"/>
      <c r="AAU77" s="16"/>
      <c r="AAV77" s="16"/>
      <c r="AAW77" s="16"/>
      <c r="AAX77" s="16"/>
      <c r="AAY77" s="16"/>
      <c r="AAZ77" s="16"/>
      <c r="ABA77" s="16"/>
      <c r="ABB77" s="16"/>
      <c r="ABC77" s="16"/>
      <c r="ABD77" s="16"/>
      <c r="ABE77" s="16"/>
      <c r="ABF77" s="16"/>
      <c r="ABG77" s="16"/>
      <c r="ABH77" s="16"/>
      <c r="ABI77" s="16"/>
      <c r="ABJ77" s="16"/>
      <c r="ABK77" s="16"/>
      <c r="ABL77" s="16"/>
      <c r="ABM77" s="16"/>
      <c r="ABN77" s="16"/>
      <c r="ABO77" s="16"/>
      <c r="ABP77" s="16"/>
      <c r="ABQ77" s="16"/>
      <c r="ABR77" s="16"/>
      <c r="ABS77" s="16"/>
      <c r="ABT77" s="16"/>
      <c r="ABU77" s="16"/>
      <c r="ABV77" s="16"/>
      <c r="ABW77" s="16"/>
      <c r="ABX77" s="16"/>
      <c r="ABY77" s="16"/>
      <c r="ABZ77" s="16"/>
      <c r="ACA77" s="16"/>
      <c r="ACB77" s="16"/>
      <c r="ACC77" s="16"/>
      <c r="ACD77" s="16"/>
      <c r="ACE77" s="16"/>
      <c r="ACF77" s="16"/>
      <c r="ACG77" s="16"/>
      <c r="ACH77" s="16"/>
      <c r="ACI77" s="16"/>
      <c r="ACJ77" s="16"/>
      <c r="ACK77" s="16"/>
      <c r="ACL77" s="16"/>
      <c r="ACM77" s="16"/>
      <c r="ACN77" s="16"/>
      <c r="ACO77" s="16"/>
      <c r="ACP77" s="16"/>
      <c r="ACQ77" s="16"/>
      <c r="ACR77" s="16"/>
      <c r="ACS77" s="16"/>
      <c r="ACT77" s="16"/>
      <c r="ACU77" s="16"/>
      <c r="ACV77" s="16"/>
      <c r="ACW77" s="16"/>
      <c r="ACX77" s="16"/>
      <c r="ACY77" s="16"/>
      <c r="ACZ77" s="16"/>
      <c r="ADA77" s="16"/>
      <c r="ADB77" s="16"/>
      <c r="ADC77" s="16"/>
      <c r="ADD77" s="16"/>
      <c r="ADE77" s="16"/>
      <c r="ADF77" s="16"/>
      <c r="ADG77" s="16"/>
      <c r="ADH77" s="16"/>
      <c r="ADI77" s="16"/>
      <c r="ADJ77" s="16"/>
      <c r="ADK77" s="16"/>
      <c r="ADL77" s="16"/>
      <c r="ADM77" s="16"/>
      <c r="ADN77" s="16"/>
      <c r="ADO77" s="16"/>
      <c r="ADP77" s="16"/>
      <c r="ADQ77" s="16"/>
      <c r="ADR77" s="16"/>
      <c r="ADS77" s="16"/>
      <c r="ADT77" s="16"/>
      <c r="ADU77" s="16"/>
      <c r="ADV77" s="16"/>
      <c r="ADW77" s="16"/>
      <c r="ADX77" s="16"/>
      <c r="ADY77" s="16"/>
      <c r="ADZ77" s="16"/>
      <c r="AEA77" s="16"/>
      <c r="AEB77" s="16"/>
      <c r="AEC77" s="16"/>
      <c r="AED77" s="16"/>
      <c r="AEE77" s="16"/>
      <c r="AEF77" s="16"/>
      <c r="AEG77" s="16"/>
      <c r="AEH77" s="16"/>
      <c r="AEI77" s="16"/>
      <c r="AEJ77" s="16"/>
      <c r="AEK77" s="16"/>
      <c r="AEL77" s="16"/>
      <c r="AEM77" s="16"/>
      <c r="AEN77" s="16"/>
      <c r="AEO77" s="16"/>
      <c r="AEP77" s="16"/>
      <c r="AEQ77" s="16"/>
      <c r="AER77" s="16"/>
      <c r="AES77" s="16"/>
      <c r="AET77" s="16"/>
      <c r="AEU77" s="16"/>
      <c r="AEV77" s="16"/>
      <c r="AEW77" s="16"/>
      <c r="AEX77" s="16"/>
      <c r="AEY77" s="16"/>
      <c r="AEZ77" s="16"/>
      <c r="AFA77" s="16"/>
      <c r="AFB77" s="16"/>
      <c r="AFC77" s="16"/>
      <c r="AFD77" s="16"/>
      <c r="AFE77" s="16"/>
      <c r="AFF77" s="16"/>
      <c r="AFG77" s="16"/>
      <c r="AFH77" s="16"/>
      <c r="AFI77" s="16"/>
      <c r="AFJ77" s="16"/>
      <c r="AFK77" s="16"/>
      <c r="AFL77" s="16"/>
      <c r="AFM77" s="16"/>
      <c r="AFN77" s="16"/>
      <c r="AFO77" s="16"/>
      <c r="AFP77" s="16"/>
      <c r="AFQ77" s="16"/>
      <c r="AFR77" s="16"/>
      <c r="AFS77" s="16"/>
      <c r="AFT77" s="16"/>
      <c r="AFU77" s="16"/>
      <c r="AFV77" s="16"/>
      <c r="AFW77" s="16"/>
      <c r="AFX77" s="16"/>
      <c r="AFY77" s="16"/>
      <c r="AFZ77" s="16"/>
      <c r="AGA77" s="16"/>
      <c r="AGB77" s="16"/>
      <c r="AGC77" s="16"/>
      <c r="AGD77" s="16"/>
      <c r="AGE77" s="16"/>
      <c r="AGF77" s="16"/>
      <c r="AGG77" s="16"/>
      <c r="AGH77" s="16"/>
      <c r="AGI77" s="16"/>
      <c r="AGJ77" s="16"/>
      <c r="AGK77" s="16"/>
      <c r="AGL77" s="16"/>
      <c r="AGM77" s="16"/>
      <c r="AGN77" s="16"/>
      <c r="AGO77" s="16"/>
      <c r="AGP77" s="16"/>
      <c r="AGQ77" s="16"/>
      <c r="AGR77" s="16"/>
      <c r="AGS77" s="16"/>
      <c r="AGT77" s="16"/>
      <c r="AGU77" s="16"/>
      <c r="AGV77" s="16"/>
      <c r="AGW77" s="16"/>
      <c r="AGX77" s="16"/>
      <c r="AGY77" s="16"/>
      <c r="AGZ77" s="16"/>
      <c r="AHA77" s="16"/>
      <c r="AHB77" s="16"/>
      <c r="AHC77" s="16"/>
      <c r="AHD77" s="16"/>
      <c r="AHE77" s="16"/>
      <c r="AHF77" s="16"/>
      <c r="AHG77" s="16"/>
      <c r="AHH77" s="16"/>
      <c r="AHI77" s="16"/>
      <c r="AHJ77" s="16"/>
      <c r="AHK77" s="16"/>
      <c r="AHL77" s="16"/>
      <c r="AHM77" s="16"/>
      <c r="AHN77" s="16"/>
      <c r="AHO77" s="16"/>
      <c r="AHP77" s="16"/>
      <c r="AHQ77" s="16"/>
      <c r="AHR77" s="16"/>
      <c r="AHS77" s="16"/>
      <c r="AHT77" s="16"/>
      <c r="AHU77" s="16"/>
      <c r="AHV77" s="16"/>
      <c r="AHW77" s="16"/>
      <c r="AHX77" s="16"/>
      <c r="AHY77" s="16"/>
      <c r="AHZ77" s="16"/>
      <c r="AIA77" s="16"/>
      <c r="AIB77" s="16"/>
      <c r="AIC77" s="16"/>
      <c r="AID77" s="16"/>
      <c r="AIE77" s="16"/>
      <c r="AIF77" s="16"/>
      <c r="AIG77" s="16"/>
      <c r="AIH77" s="16"/>
      <c r="AII77" s="16"/>
      <c r="AIJ77" s="16"/>
      <c r="AIK77" s="16"/>
      <c r="AIL77" s="16"/>
      <c r="AIM77" s="16"/>
      <c r="AIN77" s="16"/>
      <c r="AIO77" s="16"/>
      <c r="AIP77" s="16"/>
      <c r="AIQ77" s="16"/>
      <c r="AIR77" s="16"/>
      <c r="AIS77" s="16"/>
      <c r="AIT77" s="16"/>
      <c r="AIU77" s="16"/>
      <c r="AIV77" s="16"/>
      <c r="AIW77" s="16"/>
      <c r="AIX77" s="16"/>
      <c r="AIY77" s="16"/>
      <c r="AIZ77" s="16"/>
      <c r="AJA77" s="16"/>
      <c r="AJB77" s="16"/>
      <c r="AJC77" s="16"/>
      <c r="AJD77" s="16"/>
      <c r="AJE77" s="16"/>
      <c r="AJF77" s="16"/>
      <c r="AJG77" s="16"/>
      <c r="AJH77" s="16"/>
      <c r="AJI77" s="16"/>
      <c r="AJJ77" s="16"/>
      <c r="AJK77" s="16"/>
      <c r="AJL77" s="16"/>
      <c r="AJM77" s="16"/>
      <c r="AJN77" s="16"/>
      <c r="AJO77" s="16"/>
      <c r="AJP77" s="16"/>
      <c r="AJQ77" s="16"/>
      <c r="AJR77" s="16"/>
      <c r="AJS77" s="16"/>
      <c r="AJT77" s="16"/>
      <c r="AJU77" s="16"/>
      <c r="AJV77" s="16"/>
      <c r="AJW77" s="16"/>
      <c r="AJX77" s="16"/>
      <c r="AJY77" s="16"/>
      <c r="AJZ77" s="16"/>
      <c r="AKA77" s="16"/>
      <c r="AKB77" s="16"/>
      <c r="AKC77" s="16"/>
      <c r="AKD77" s="16"/>
      <c r="AKE77" s="16"/>
      <c r="AKF77" s="16"/>
      <c r="AKG77" s="16"/>
      <c r="AKH77" s="16"/>
      <c r="AKI77" s="16"/>
      <c r="AKJ77" s="16"/>
      <c r="AKK77" s="16"/>
      <c r="AKL77" s="16"/>
      <c r="AKM77" s="16"/>
      <c r="AKN77" s="16"/>
      <c r="AKO77" s="16"/>
      <c r="AKP77" s="16"/>
      <c r="AKQ77" s="16"/>
      <c r="AKR77" s="16"/>
      <c r="AKS77" s="16"/>
      <c r="AKT77" s="16"/>
      <c r="AKU77" s="16"/>
      <c r="AKV77" s="16"/>
      <c r="AKW77" s="16"/>
      <c r="AKX77" s="16"/>
      <c r="AKY77" s="16"/>
      <c r="AKZ77" s="16"/>
      <c r="ALA77" s="16"/>
      <c r="ALB77" s="16"/>
      <c r="ALC77" s="16"/>
      <c r="ALD77" s="16"/>
      <c r="ALE77" s="16"/>
      <c r="ALF77" s="16"/>
      <c r="ALG77" s="16"/>
      <c r="ALH77" s="16"/>
      <c r="ALI77" s="16"/>
      <c r="ALJ77" s="16"/>
      <c r="ALK77" s="16"/>
      <c r="ALL77" s="16"/>
      <c r="ALM77" s="16"/>
      <c r="ALN77" s="16"/>
      <c r="ALO77" s="16"/>
      <c r="ALP77" s="16"/>
      <c r="ALQ77" s="16"/>
      <c r="ALR77" s="16"/>
      <c r="ALS77" s="16"/>
      <c r="ALT77" s="16"/>
      <c r="ALU77" s="16"/>
      <c r="ALV77" s="16"/>
      <c r="ALW77" s="16"/>
      <c r="ALX77" s="16"/>
      <c r="ALY77" s="16"/>
      <c r="ALZ77" s="16"/>
      <c r="AMA77" s="16"/>
      <c r="AMB77" s="16"/>
      <c r="AMC77" s="16"/>
      <c r="AMD77" s="16"/>
      <c r="AME77" s="16"/>
      <c r="AMF77" s="16"/>
      <c r="AMG77" s="16"/>
      <c r="AMH77" s="16"/>
      <c r="AMI77" s="16"/>
      <c r="AMJ77" s="16"/>
      <c r="AMK77" s="16"/>
      <c r="AML77" s="16"/>
      <c r="AMM77" s="16"/>
      <c r="AMN77" s="16"/>
      <c r="AMO77" s="16"/>
      <c r="AMP77" s="16"/>
      <c r="AMQ77" s="16"/>
      <c r="AMR77" s="16"/>
      <c r="AMS77" s="16"/>
      <c r="AMT77" s="16"/>
      <c r="AMU77" s="16"/>
      <c r="AMV77" s="16"/>
      <c r="AMW77" s="16"/>
      <c r="AMX77" s="16"/>
      <c r="AMY77" s="16"/>
      <c r="AMZ77" s="16"/>
      <c r="ANA77" s="16"/>
      <c r="ANB77" s="16"/>
      <c r="ANC77" s="16"/>
      <c r="AND77" s="16"/>
      <c r="ANE77" s="16"/>
      <c r="ANF77" s="16"/>
      <c r="ANG77" s="16"/>
      <c r="ANH77" s="16"/>
      <c r="ANI77" s="16"/>
      <c r="ANJ77" s="16"/>
      <c r="ANK77" s="16"/>
      <c r="ANL77" s="16"/>
      <c r="ANM77" s="16"/>
      <c r="ANN77" s="16"/>
      <c r="ANO77" s="16"/>
      <c r="ANP77" s="16"/>
      <c r="ANQ77" s="16"/>
      <c r="ANR77" s="16"/>
      <c r="ANS77" s="16"/>
      <c r="ANT77" s="16"/>
      <c r="ANU77" s="16"/>
      <c r="ANV77" s="16"/>
      <c r="ANW77" s="16"/>
      <c r="ANX77" s="16"/>
      <c r="ANY77" s="16"/>
      <c r="ANZ77" s="16"/>
      <c r="AOA77" s="16"/>
      <c r="AOB77" s="16"/>
      <c r="AOC77" s="16"/>
      <c r="AOD77" s="16"/>
      <c r="AOE77" s="16"/>
      <c r="AOF77" s="16"/>
      <c r="AOG77" s="16"/>
      <c r="AOH77" s="16"/>
      <c r="AOI77" s="16"/>
      <c r="AOJ77" s="16"/>
      <c r="AOK77" s="16"/>
      <c r="AOL77" s="16"/>
      <c r="AOM77" s="16"/>
      <c r="AON77" s="16"/>
      <c r="AOO77" s="16"/>
      <c r="AOP77" s="16"/>
      <c r="AOQ77" s="16"/>
      <c r="AOR77" s="16"/>
      <c r="AOS77" s="16"/>
      <c r="AOT77" s="16"/>
      <c r="AOU77" s="16"/>
      <c r="AOV77" s="16"/>
      <c r="AOW77" s="16"/>
      <c r="AOX77" s="16"/>
      <c r="AOY77" s="16"/>
      <c r="AOZ77" s="16"/>
      <c r="APA77" s="16"/>
      <c r="APB77" s="16"/>
      <c r="APC77" s="16"/>
      <c r="APD77" s="16"/>
      <c r="APE77" s="16"/>
      <c r="APF77" s="16"/>
      <c r="APG77" s="16"/>
      <c r="APH77" s="16"/>
      <c r="API77" s="16"/>
      <c r="APJ77" s="16"/>
      <c r="APK77" s="16"/>
      <c r="APL77" s="16"/>
      <c r="APM77" s="16"/>
      <c r="APN77" s="16"/>
      <c r="APO77" s="16"/>
      <c r="APP77" s="16"/>
      <c r="APQ77" s="16"/>
      <c r="APR77" s="16"/>
      <c r="APS77" s="16"/>
      <c r="APT77" s="16"/>
      <c r="APU77" s="16"/>
      <c r="APV77" s="16"/>
      <c r="APW77" s="16"/>
      <c r="APX77" s="16"/>
      <c r="APY77" s="16"/>
      <c r="APZ77" s="16"/>
      <c r="AQA77" s="16"/>
      <c r="AQB77" s="16"/>
      <c r="AQC77" s="16"/>
      <c r="AQD77" s="16"/>
      <c r="AQE77" s="16"/>
      <c r="AQF77" s="16"/>
      <c r="AQG77" s="16"/>
      <c r="AQH77" s="16"/>
      <c r="AQI77" s="16"/>
      <c r="AQJ77" s="16"/>
      <c r="AQK77" s="16"/>
      <c r="AQL77" s="16"/>
      <c r="AQM77" s="16"/>
      <c r="AQN77" s="16"/>
      <c r="AQO77" s="16"/>
      <c r="AQP77" s="16"/>
      <c r="AQQ77" s="16"/>
      <c r="AQR77" s="16"/>
      <c r="AQS77" s="16"/>
      <c r="AQT77" s="16"/>
      <c r="AQU77" s="16"/>
      <c r="AQV77" s="16"/>
      <c r="AQW77" s="16"/>
      <c r="AQX77" s="16"/>
      <c r="AQY77" s="16"/>
      <c r="AQZ77" s="16"/>
      <c r="ARA77" s="16"/>
      <c r="ARB77" s="16"/>
      <c r="ARC77" s="16"/>
      <c r="ARD77" s="16"/>
      <c r="ARE77" s="16"/>
      <c r="ARF77" s="16"/>
      <c r="ARG77" s="16"/>
      <c r="ARH77" s="16"/>
      <c r="ARI77" s="16"/>
      <c r="ARJ77" s="16"/>
      <c r="ARK77" s="16"/>
      <c r="ARL77" s="16"/>
      <c r="ARM77" s="16"/>
      <c r="ARN77" s="16"/>
      <c r="ARO77" s="16"/>
      <c r="ARP77" s="16"/>
      <c r="ARQ77" s="16"/>
      <c r="ARR77" s="16"/>
      <c r="ARS77" s="16"/>
      <c r="ART77" s="16"/>
      <c r="ARU77" s="16"/>
      <c r="ARV77" s="16"/>
      <c r="ARW77" s="16"/>
      <c r="ARX77" s="16"/>
      <c r="ARY77" s="16"/>
      <c r="ARZ77" s="16"/>
      <c r="ASA77" s="16"/>
      <c r="ASB77" s="16"/>
      <c r="ASC77" s="16"/>
      <c r="ASD77" s="16"/>
      <c r="ASE77" s="16"/>
      <c r="ASF77" s="16"/>
      <c r="ASG77" s="16"/>
      <c r="ASH77" s="16"/>
      <c r="ASI77" s="16"/>
      <c r="ASJ77" s="16"/>
      <c r="ASK77" s="16"/>
      <c r="ASL77" s="16"/>
      <c r="ASM77" s="16"/>
      <c r="ASN77" s="16"/>
      <c r="ASO77" s="16"/>
      <c r="ASP77" s="16"/>
      <c r="ASQ77" s="16"/>
      <c r="ASR77" s="16"/>
      <c r="ASS77" s="16"/>
      <c r="AST77" s="16"/>
      <c r="ASU77" s="16"/>
      <c r="ASV77" s="16"/>
      <c r="ASW77" s="16"/>
      <c r="ASX77" s="16"/>
      <c r="ASY77" s="16"/>
      <c r="ASZ77" s="16"/>
      <c r="ATA77" s="16"/>
      <c r="ATB77" s="16"/>
      <c r="ATC77" s="16"/>
      <c r="ATD77" s="16"/>
      <c r="ATE77" s="16"/>
      <c r="ATF77" s="16"/>
      <c r="ATG77" s="16"/>
      <c r="ATH77" s="16"/>
      <c r="ATI77" s="16"/>
      <c r="ATJ77" s="16"/>
      <c r="ATK77" s="16"/>
      <c r="ATL77" s="16"/>
      <c r="ATM77" s="16"/>
      <c r="ATN77" s="16"/>
      <c r="ATO77" s="16"/>
      <c r="ATP77" s="16"/>
      <c r="ATQ77" s="16"/>
      <c r="ATR77" s="16"/>
      <c r="ATS77" s="16"/>
      <c r="ATT77" s="16"/>
      <c r="ATU77" s="16"/>
      <c r="ATV77" s="16"/>
      <c r="ATW77" s="16"/>
      <c r="ATX77" s="16"/>
      <c r="ATY77" s="16"/>
      <c r="ATZ77" s="16"/>
      <c r="AUA77" s="16"/>
      <c r="AUB77" s="16"/>
      <c r="AUC77" s="16"/>
      <c r="AUD77" s="16"/>
      <c r="AUE77" s="16"/>
      <c r="AUF77" s="16"/>
      <c r="AUG77" s="16"/>
      <c r="AUH77" s="16"/>
      <c r="AUI77" s="16"/>
      <c r="AUJ77" s="16"/>
      <c r="AUK77" s="16"/>
      <c r="AUL77" s="16"/>
      <c r="AUM77" s="16"/>
      <c r="AUN77" s="16"/>
      <c r="AUO77" s="16"/>
      <c r="AUP77" s="16"/>
      <c r="AUQ77" s="16"/>
      <c r="AUR77" s="16"/>
      <c r="AUS77" s="16"/>
      <c r="AUT77" s="16"/>
      <c r="AUU77" s="16"/>
      <c r="AUV77" s="16"/>
      <c r="AUW77" s="16"/>
      <c r="AUX77" s="16"/>
      <c r="AUY77" s="16"/>
      <c r="AUZ77" s="16"/>
      <c r="AVA77" s="16"/>
      <c r="AVB77" s="16"/>
      <c r="AVC77" s="16"/>
      <c r="AVD77" s="16"/>
      <c r="AVE77" s="16"/>
      <c r="AVF77" s="16"/>
      <c r="AVG77" s="16"/>
      <c r="AVH77" s="16"/>
      <c r="AVI77" s="16"/>
      <c r="AVJ77" s="16"/>
      <c r="AVK77" s="16"/>
      <c r="AVL77" s="16"/>
      <c r="AVM77" s="16"/>
      <c r="AVN77" s="16"/>
      <c r="AVO77" s="16"/>
      <c r="AVP77" s="16"/>
      <c r="AVQ77" s="16"/>
      <c r="AVR77" s="16"/>
      <c r="AVS77" s="16"/>
      <c r="AVT77" s="16"/>
      <c r="AVU77" s="16"/>
      <c r="AVV77" s="16"/>
      <c r="AVW77" s="16"/>
      <c r="AVX77" s="16"/>
      <c r="AVY77" s="16"/>
      <c r="AVZ77" s="16"/>
      <c r="AWA77" s="16"/>
      <c r="AWB77" s="16"/>
      <c r="AWC77" s="16"/>
      <c r="AWD77" s="16"/>
      <c r="AWE77" s="16"/>
      <c r="AWF77" s="16"/>
      <c r="AWG77" s="16"/>
      <c r="AWH77" s="16"/>
      <c r="AWI77" s="16"/>
      <c r="AWJ77" s="16"/>
      <c r="AWK77" s="16"/>
      <c r="AWL77" s="16"/>
      <c r="AWM77" s="16"/>
      <c r="AWN77" s="16"/>
      <c r="AWO77" s="16"/>
      <c r="AWP77" s="16"/>
      <c r="AWQ77" s="16"/>
      <c r="AWR77" s="16"/>
      <c r="AWS77" s="16"/>
      <c r="AWT77" s="16"/>
      <c r="AWU77" s="16"/>
      <c r="AWV77" s="16"/>
      <c r="AWW77" s="16"/>
      <c r="AWX77" s="16"/>
      <c r="AWY77" s="16"/>
      <c r="AWZ77" s="16"/>
      <c r="AXA77" s="16"/>
      <c r="AXB77" s="16"/>
      <c r="AXC77" s="16"/>
      <c r="AXD77" s="16"/>
      <c r="AXE77" s="16"/>
      <c r="AXF77" s="16"/>
      <c r="AXG77" s="16"/>
      <c r="AXH77" s="16"/>
      <c r="AXI77" s="16"/>
      <c r="AXJ77" s="16"/>
      <c r="AXK77" s="16"/>
      <c r="AXL77" s="16"/>
      <c r="AXM77" s="16"/>
      <c r="AXN77" s="16"/>
      <c r="AXO77" s="16"/>
      <c r="AXP77" s="16"/>
      <c r="AXQ77" s="16"/>
      <c r="AXR77" s="16"/>
      <c r="AXS77" s="16"/>
      <c r="AXT77" s="16"/>
      <c r="AXU77" s="16"/>
      <c r="AXV77" s="16"/>
      <c r="AXW77" s="16"/>
      <c r="AXX77" s="16"/>
      <c r="AXY77" s="16"/>
      <c r="AXZ77" s="16"/>
      <c r="AYA77" s="16"/>
      <c r="AYB77" s="16"/>
      <c r="AYC77" s="16"/>
      <c r="AYD77" s="16"/>
      <c r="AYE77" s="16"/>
      <c r="AYF77" s="16"/>
      <c r="AYG77" s="16"/>
      <c r="AYH77" s="16"/>
      <c r="AYI77" s="16"/>
      <c r="AYJ77" s="16"/>
      <c r="AYK77" s="16"/>
      <c r="AYL77" s="16"/>
      <c r="AYM77" s="16"/>
      <c r="AYN77" s="16"/>
      <c r="AYO77" s="16"/>
      <c r="AYP77" s="16"/>
      <c r="AYQ77" s="16"/>
      <c r="AYR77" s="16"/>
      <c r="AYS77" s="16"/>
      <c r="AYT77" s="16"/>
      <c r="AYU77" s="16"/>
      <c r="AYV77" s="16"/>
      <c r="AYW77" s="16"/>
      <c r="AYX77" s="16"/>
      <c r="AYY77" s="16"/>
      <c r="AYZ77" s="16"/>
      <c r="AZA77" s="16"/>
      <c r="AZB77" s="16"/>
      <c r="AZC77" s="16"/>
      <c r="AZD77" s="16"/>
      <c r="AZE77" s="16"/>
      <c r="AZF77" s="16"/>
      <c r="AZG77" s="16"/>
      <c r="AZH77" s="16"/>
      <c r="AZI77" s="16"/>
      <c r="AZJ77" s="16"/>
      <c r="AZK77" s="16"/>
      <c r="AZL77" s="16"/>
      <c r="AZM77" s="16"/>
      <c r="AZN77" s="16"/>
      <c r="AZO77" s="16"/>
      <c r="AZP77" s="16"/>
      <c r="AZQ77" s="16"/>
      <c r="AZR77" s="16"/>
      <c r="AZS77" s="16"/>
      <c r="AZT77" s="16"/>
      <c r="AZU77" s="16"/>
      <c r="AZV77" s="16"/>
      <c r="AZW77" s="16"/>
      <c r="AZX77" s="16"/>
      <c r="AZY77" s="16"/>
      <c r="AZZ77" s="16"/>
      <c r="BAA77" s="16"/>
      <c r="BAB77" s="16"/>
      <c r="BAC77" s="16"/>
      <c r="BAD77" s="16"/>
      <c r="BAE77" s="16"/>
      <c r="BAF77" s="16"/>
      <c r="BAG77" s="16"/>
      <c r="BAH77" s="16"/>
      <c r="BAI77" s="16"/>
      <c r="BAJ77" s="16"/>
      <c r="BAK77" s="16"/>
      <c r="BAL77" s="16"/>
      <c r="BAM77" s="16"/>
      <c r="BAN77" s="16"/>
      <c r="BAO77" s="16"/>
      <c r="BAP77" s="16"/>
      <c r="BAQ77" s="16"/>
      <c r="BAR77" s="16"/>
      <c r="BAS77" s="16"/>
      <c r="BAT77" s="16"/>
      <c r="BAU77" s="16"/>
      <c r="BAV77" s="16"/>
      <c r="BAW77" s="16"/>
      <c r="BAX77" s="16"/>
      <c r="BAY77" s="16"/>
      <c r="BAZ77" s="16"/>
      <c r="BBA77" s="16"/>
      <c r="BBB77" s="16"/>
      <c r="BBC77" s="16"/>
      <c r="BBD77" s="16"/>
      <c r="BBE77" s="16"/>
      <c r="BBF77" s="16"/>
      <c r="BBG77" s="16"/>
      <c r="BBH77" s="16"/>
      <c r="BBI77" s="16"/>
      <c r="BBJ77" s="16"/>
      <c r="BBK77" s="16"/>
      <c r="BBL77" s="16"/>
      <c r="BBM77" s="16"/>
      <c r="BBN77" s="16"/>
      <c r="BBO77" s="16"/>
      <c r="BBP77" s="16"/>
      <c r="BBQ77" s="16"/>
      <c r="BBR77" s="16"/>
      <c r="BBS77" s="16"/>
      <c r="BBT77" s="16"/>
      <c r="BBU77" s="16"/>
      <c r="BBV77" s="16"/>
      <c r="BBW77" s="16"/>
      <c r="BBX77" s="16"/>
      <c r="BBY77" s="16"/>
      <c r="BBZ77" s="16"/>
      <c r="BCA77" s="16"/>
      <c r="BCB77" s="16"/>
      <c r="BCC77" s="16"/>
      <c r="BCD77" s="16"/>
      <c r="BCE77" s="16"/>
      <c r="BCF77" s="16"/>
      <c r="BCG77" s="16"/>
      <c r="BCH77" s="16"/>
      <c r="BCI77" s="16"/>
      <c r="BCJ77" s="16"/>
      <c r="BCK77" s="16"/>
      <c r="BCL77" s="16"/>
      <c r="BCM77" s="16"/>
      <c r="BCN77" s="16"/>
      <c r="BCO77" s="16"/>
      <c r="BCP77" s="16"/>
      <c r="BCQ77" s="16"/>
      <c r="BCR77" s="16"/>
      <c r="BCS77" s="16"/>
      <c r="BCT77" s="16"/>
      <c r="BCU77" s="16"/>
      <c r="BCV77" s="16"/>
      <c r="BCW77" s="16"/>
      <c r="BCX77" s="16"/>
      <c r="BCY77" s="16"/>
      <c r="BCZ77" s="16"/>
      <c r="BDA77" s="16"/>
      <c r="BDB77" s="16"/>
      <c r="BDC77" s="16"/>
      <c r="BDD77" s="16"/>
      <c r="BDE77" s="16"/>
      <c r="BDF77" s="16"/>
      <c r="BDG77" s="16"/>
      <c r="BDH77" s="16"/>
      <c r="BDI77" s="16"/>
      <c r="BDJ77" s="16"/>
      <c r="BDK77" s="16"/>
      <c r="BDL77" s="16"/>
      <c r="BDM77" s="16"/>
      <c r="BDN77" s="16"/>
      <c r="BDO77" s="16"/>
      <c r="BDP77" s="16"/>
      <c r="BDQ77" s="16"/>
      <c r="BDR77" s="16"/>
      <c r="BDS77" s="16"/>
      <c r="BDT77" s="16"/>
      <c r="BDU77" s="16"/>
      <c r="BDV77" s="16"/>
      <c r="BDW77" s="16"/>
      <c r="BDX77" s="16"/>
      <c r="BDY77" s="16"/>
      <c r="BDZ77" s="16"/>
      <c r="BEA77" s="16"/>
      <c r="BEB77" s="16"/>
      <c r="BEC77" s="16"/>
      <c r="BED77" s="16"/>
      <c r="BEE77" s="16"/>
      <c r="BEF77" s="16"/>
      <c r="BEG77" s="16"/>
      <c r="BEH77" s="16"/>
      <c r="BEI77" s="16"/>
      <c r="BEJ77" s="16"/>
      <c r="BEK77" s="16"/>
      <c r="BEL77" s="16"/>
      <c r="BEM77" s="16"/>
      <c r="BEN77" s="16"/>
      <c r="BEO77" s="16"/>
      <c r="BEP77" s="16"/>
      <c r="BEQ77" s="16"/>
      <c r="BER77" s="16"/>
      <c r="BES77" s="16"/>
      <c r="BET77" s="16"/>
      <c r="BEU77" s="16"/>
      <c r="BEV77" s="16"/>
      <c r="BEW77" s="16"/>
      <c r="BEX77" s="16"/>
      <c r="BEY77" s="16"/>
      <c r="BEZ77" s="16"/>
      <c r="BFA77" s="16"/>
      <c r="BFB77" s="16"/>
      <c r="BFC77" s="16"/>
      <c r="BFD77" s="16"/>
      <c r="BFE77" s="16"/>
      <c r="BFF77" s="16"/>
      <c r="BFG77" s="16"/>
      <c r="BFH77" s="16"/>
      <c r="BFI77" s="16"/>
      <c r="BFJ77" s="16"/>
      <c r="BFK77" s="16"/>
      <c r="BFL77" s="16"/>
      <c r="BFM77" s="16"/>
      <c r="BFN77" s="16"/>
      <c r="BFO77" s="16"/>
      <c r="BFP77" s="16"/>
      <c r="BFQ77" s="16"/>
      <c r="BFR77" s="16"/>
      <c r="BFS77" s="16"/>
      <c r="BFT77" s="16"/>
      <c r="BFU77" s="16"/>
      <c r="BFV77" s="16"/>
      <c r="BFW77" s="16"/>
      <c r="BFX77" s="16"/>
      <c r="BFY77" s="16"/>
      <c r="BFZ77" s="16"/>
      <c r="BGA77" s="16"/>
      <c r="BGB77" s="16"/>
      <c r="BGC77" s="16"/>
      <c r="BGD77" s="16"/>
      <c r="BGE77" s="16"/>
      <c r="BGF77" s="16"/>
      <c r="BGG77" s="16"/>
      <c r="BGH77" s="16"/>
      <c r="BGI77" s="16"/>
      <c r="BGJ77" s="16"/>
      <c r="BGK77" s="16"/>
      <c r="BGL77" s="16"/>
      <c r="BGM77" s="16"/>
      <c r="BGN77" s="16"/>
      <c r="BGO77" s="16"/>
      <c r="BGP77" s="16"/>
      <c r="BGQ77" s="16"/>
      <c r="BGR77" s="16"/>
      <c r="BGS77" s="16"/>
      <c r="BGT77" s="16"/>
      <c r="BGU77" s="16"/>
      <c r="BGV77" s="16"/>
      <c r="BGW77" s="16"/>
      <c r="BGX77" s="16"/>
      <c r="BGY77" s="16"/>
      <c r="BGZ77" s="16"/>
      <c r="BHA77" s="16"/>
      <c r="BHB77" s="16"/>
      <c r="BHC77" s="16"/>
      <c r="BHD77" s="16"/>
      <c r="BHE77" s="16"/>
      <c r="BHF77" s="16"/>
      <c r="BHG77" s="16"/>
      <c r="BHH77" s="16"/>
      <c r="BHI77" s="16"/>
      <c r="BHJ77" s="16"/>
      <c r="BHK77" s="16"/>
      <c r="BHL77" s="16"/>
      <c r="BHM77" s="16"/>
      <c r="BHN77" s="16"/>
      <c r="BHO77" s="16"/>
      <c r="BHP77" s="16"/>
      <c r="BHQ77" s="16"/>
      <c r="BHR77" s="16"/>
      <c r="BHS77" s="16"/>
      <c r="BHT77" s="16"/>
      <c r="BHU77" s="16"/>
      <c r="BHV77" s="16"/>
      <c r="BHW77" s="16"/>
      <c r="BHX77" s="16"/>
      <c r="BHY77" s="16"/>
      <c r="BHZ77" s="16"/>
      <c r="BIA77" s="16"/>
      <c r="BIB77" s="16"/>
      <c r="BIC77" s="16"/>
      <c r="BID77" s="16"/>
      <c r="BIE77" s="16"/>
      <c r="BIF77" s="16"/>
      <c r="BIG77" s="16"/>
      <c r="BIH77" s="16"/>
      <c r="BII77" s="16"/>
      <c r="BIJ77" s="16"/>
      <c r="BIK77" s="16"/>
      <c r="BIL77" s="16"/>
      <c r="BIM77" s="16"/>
      <c r="BIN77" s="16"/>
      <c r="BIO77" s="16"/>
      <c r="BIP77" s="16"/>
      <c r="BIQ77" s="16"/>
      <c r="BIR77" s="16"/>
      <c r="BIS77" s="16"/>
      <c r="BIT77" s="16"/>
      <c r="BIU77" s="16"/>
      <c r="BIV77" s="16"/>
      <c r="BIW77" s="16"/>
      <c r="BIX77" s="16"/>
      <c r="BIY77" s="16"/>
      <c r="BIZ77" s="16"/>
      <c r="BJA77" s="16"/>
      <c r="BJB77" s="16"/>
      <c r="BJC77" s="16"/>
      <c r="BJD77" s="16"/>
      <c r="BJE77" s="16"/>
      <c r="BJF77" s="16"/>
      <c r="BJG77" s="16"/>
      <c r="BJH77" s="16"/>
      <c r="BJI77" s="16"/>
      <c r="BJJ77" s="16"/>
      <c r="BJK77" s="16"/>
      <c r="BJL77" s="16"/>
      <c r="BJM77" s="16"/>
      <c r="BJN77" s="16"/>
      <c r="BJO77" s="16"/>
      <c r="BJP77" s="16"/>
      <c r="BJQ77" s="16"/>
      <c r="BJR77" s="16"/>
      <c r="BJS77" s="16"/>
      <c r="BJT77" s="16"/>
      <c r="BJU77" s="16"/>
      <c r="BJV77" s="16"/>
      <c r="BJW77" s="16"/>
      <c r="BJX77" s="16"/>
      <c r="BJY77" s="16"/>
      <c r="BJZ77" s="16"/>
      <c r="BKA77" s="16"/>
      <c r="BKB77" s="16"/>
      <c r="BKC77" s="16"/>
      <c r="BKD77" s="16"/>
      <c r="BKE77" s="16"/>
      <c r="BKF77" s="16"/>
      <c r="BKG77" s="16"/>
      <c r="BKH77" s="16"/>
      <c r="BKI77" s="16"/>
      <c r="BKJ77" s="16"/>
      <c r="BKK77" s="16"/>
      <c r="BKL77" s="16"/>
      <c r="BKM77" s="16"/>
      <c r="BKN77" s="16"/>
      <c r="BKO77" s="16"/>
      <c r="BKP77" s="16"/>
      <c r="BKQ77" s="16"/>
      <c r="BKR77" s="16"/>
      <c r="BKS77" s="16"/>
      <c r="BKT77" s="16"/>
      <c r="BKU77" s="16"/>
      <c r="BKV77" s="16"/>
      <c r="BKW77" s="16"/>
      <c r="BKX77" s="16"/>
      <c r="BKY77" s="16"/>
      <c r="BKZ77" s="16"/>
      <c r="BLA77" s="16"/>
      <c r="BLB77" s="16"/>
      <c r="BLC77" s="16"/>
      <c r="BLD77" s="16"/>
      <c r="BLE77" s="16"/>
      <c r="BLF77" s="16"/>
      <c r="BLG77" s="16"/>
      <c r="BLH77" s="16"/>
      <c r="BLI77" s="16"/>
      <c r="BLJ77" s="16"/>
      <c r="BLK77" s="16"/>
      <c r="BLL77" s="16"/>
      <c r="BLM77" s="16"/>
      <c r="BLN77" s="16"/>
      <c r="BLO77" s="16"/>
      <c r="BLP77" s="16"/>
      <c r="BLQ77" s="16"/>
      <c r="BLR77" s="16"/>
      <c r="BLS77" s="16"/>
      <c r="BLT77" s="16"/>
      <c r="BLU77" s="16"/>
      <c r="BLV77" s="16"/>
      <c r="BLW77" s="16"/>
      <c r="BLX77" s="16"/>
      <c r="BLY77" s="16"/>
      <c r="BLZ77" s="16"/>
      <c r="BMA77" s="16"/>
      <c r="BMB77" s="16"/>
      <c r="BMC77" s="16"/>
      <c r="BMD77" s="16"/>
      <c r="BME77" s="16"/>
      <c r="BMF77" s="16"/>
      <c r="BMG77" s="16"/>
      <c r="BMH77" s="16"/>
      <c r="BMI77" s="16"/>
      <c r="BMJ77" s="16"/>
      <c r="BMK77" s="16"/>
      <c r="BML77" s="16"/>
      <c r="BMM77" s="16"/>
      <c r="BMN77" s="16"/>
      <c r="BMO77" s="16"/>
      <c r="BMP77" s="16"/>
      <c r="BMQ77" s="16"/>
      <c r="BMR77" s="16"/>
      <c r="BMS77" s="16"/>
      <c r="BMT77" s="16"/>
      <c r="BMU77" s="16"/>
      <c r="BMV77" s="16"/>
      <c r="BMW77" s="16"/>
      <c r="BMX77" s="16"/>
      <c r="BMY77" s="16"/>
      <c r="BMZ77" s="16"/>
      <c r="BNA77" s="16"/>
      <c r="BNB77" s="16"/>
      <c r="BNC77" s="16"/>
      <c r="BND77" s="16"/>
      <c r="BNE77" s="16"/>
      <c r="BNF77" s="16"/>
      <c r="BNG77" s="16"/>
      <c r="BNH77" s="16"/>
      <c r="BNI77" s="16"/>
      <c r="BNJ77" s="16"/>
      <c r="BNK77" s="16"/>
      <c r="BNL77" s="16"/>
      <c r="BNM77" s="16"/>
      <c r="BNN77" s="16"/>
      <c r="BNO77" s="16"/>
      <c r="BNP77" s="16"/>
      <c r="BNQ77" s="16"/>
      <c r="BNR77" s="16"/>
      <c r="BNS77" s="16"/>
      <c r="BNT77" s="16"/>
      <c r="BNU77" s="16"/>
      <c r="BNV77" s="16"/>
      <c r="BNW77" s="16"/>
      <c r="BNX77" s="16"/>
      <c r="BNY77" s="16"/>
      <c r="BNZ77" s="16"/>
      <c r="BOA77" s="16"/>
      <c r="BOB77" s="16"/>
      <c r="BOC77" s="16"/>
      <c r="BOD77" s="16"/>
      <c r="BOE77" s="16"/>
      <c r="BOF77" s="16"/>
      <c r="BOG77" s="16"/>
      <c r="BOH77" s="16"/>
      <c r="BOI77" s="16"/>
      <c r="BOJ77" s="16"/>
      <c r="BOK77" s="16"/>
      <c r="BOL77" s="16"/>
      <c r="BOM77" s="16"/>
      <c r="BON77" s="16"/>
      <c r="BOO77" s="16"/>
      <c r="BOP77" s="16"/>
      <c r="BOQ77" s="16"/>
      <c r="BOR77" s="16"/>
      <c r="BOS77" s="16"/>
      <c r="BOT77" s="16"/>
      <c r="BOU77" s="16"/>
      <c r="BOV77" s="16"/>
      <c r="BOW77" s="16"/>
      <c r="BOX77" s="16"/>
      <c r="BOY77" s="16"/>
      <c r="BOZ77" s="16"/>
      <c r="BPA77" s="16"/>
      <c r="BPB77" s="16"/>
      <c r="BPC77" s="16"/>
      <c r="BPD77" s="16"/>
      <c r="BPE77" s="16"/>
      <c r="BPF77" s="16"/>
      <c r="BPG77" s="16"/>
      <c r="BPH77" s="16"/>
      <c r="BPI77" s="16"/>
      <c r="BPJ77" s="16"/>
      <c r="BPK77" s="16"/>
      <c r="BPL77" s="16"/>
      <c r="BPM77" s="16"/>
      <c r="BPN77" s="16"/>
      <c r="BPO77" s="16"/>
      <c r="BPP77" s="16"/>
      <c r="BPQ77" s="16"/>
      <c r="BPR77" s="16"/>
      <c r="BPS77" s="16"/>
      <c r="BPT77" s="16"/>
      <c r="BPU77" s="16"/>
      <c r="BPV77" s="16"/>
      <c r="BPW77" s="16"/>
      <c r="BPX77" s="16"/>
      <c r="BPY77" s="16"/>
      <c r="BPZ77" s="16"/>
      <c r="BQA77" s="16"/>
      <c r="BQB77" s="16"/>
      <c r="BQC77" s="16"/>
      <c r="BQD77" s="16"/>
      <c r="BQE77" s="16"/>
      <c r="BQF77" s="16"/>
      <c r="BQG77" s="16"/>
      <c r="BQH77" s="16"/>
      <c r="BQI77" s="16"/>
      <c r="BQJ77" s="16"/>
      <c r="BQK77" s="16"/>
      <c r="BQL77" s="16"/>
      <c r="BQM77" s="16"/>
      <c r="BQN77" s="16"/>
      <c r="BQO77" s="16"/>
      <c r="BQP77" s="16"/>
      <c r="BQQ77" s="16"/>
      <c r="BQR77" s="16"/>
      <c r="BQS77" s="16"/>
      <c r="BQT77" s="16"/>
      <c r="BQU77" s="16"/>
      <c r="BQV77" s="16"/>
      <c r="BQW77" s="16"/>
      <c r="BQX77" s="16"/>
      <c r="BQY77" s="16"/>
      <c r="BQZ77" s="16"/>
      <c r="BRA77" s="16"/>
      <c r="BRB77" s="16"/>
      <c r="BRC77" s="16"/>
      <c r="BRD77" s="16"/>
      <c r="BRE77" s="16"/>
      <c r="BRF77" s="16"/>
      <c r="BRG77" s="16"/>
      <c r="BRH77" s="16"/>
      <c r="BRI77" s="16"/>
      <c r="BRJ77" s="16"/>
      <c r="BRK77" s="16"/>
      <c r="BRL77" s="16"/>
      <c r="BRM77" s="16"/>
      <c r="BRN77" s="16"/>
      <c r="BRO77" s="16"/>
      <c r="BRP77" s="16"/>
      <c r="BRQ77" s="16"/>
      <c r="BRR77" s="16"/>
      <c r="BRS77" s="16"/>
      <c r="BRT77" s="16"/>
      <c r="BRU77" s="16"/>
      <c r="BRV77" s="16"/>
      <c r="BRW77" s="16"/>
      <c r="BRX77" s="16"/>
      <c r="BRY77" s="16"/>
      <c r="BRZ77" s="16"/>
      <c r="BSA77" s="16"/>
      <c r="BSB77" s="16"/>
      <c r="BSC77" s="16"/>
      <c r="BSD77" s="16"/>
      <c r="BSE77" s="16"/>
      <c r="BSF77" s="16"/>
      <c r="BSG77" s="16"/>
      <c r="BSH77" s="16"/>
      <c r="BSI77" s="16"/>
      <c r="BSJ77" s="16"/>
      <c r="BSK77" s="16"/>
      <c r="BSL77" s="16"/>
      <c r="BSM77" s="16"/>
      <c r="BSN77" s="16"/>
      <c r="BSO77" s="16"/>
      <c r="BSP77" s="16"/>
      <c r="BSQ77" s="16"/>
      <c r="BSR77" s="16"/>
      <c r="BSS77" s="16"/>
      <c r="BST77" s="16"/>
      <c r="BSU77" s="16"/>
      <c r="BSV77" s="16"/>
      <c r="BSW77" s="16"/>
      <c r="BSX77" s="16"/>
      <c r="BSY77" s="16"/>
      <c r="BSZ77" s="16"/>
      <c r="BTA77" s="16"/>
      <c r="BTB77" s="16"/>
      <c r="BTC77" s="16"/>
      <c r="BTD77" s="16"/>
      <c r="BTE77" s="16"/>
      <c r="BTF77" s="16"/>
      <c r="BTG77" s="16"/>
      <c r="BTH77" s="16"/>
    </row>
    <row r="78" spans="1:1880" ht="143.4" customHeight="1" x14ac:dyDescent="0.3">
      <c r="A78" s="139">
        <v>661</v>
      </c>
      <c r="B78" s="330" t="s">
        <v>21</v>
      </c>
      <c r="C78" s="330" t="s">
        <v>127</v>
      </c>
      <c r="D78" s="241" t="s">
        <v>217</v>
      </c>
      <c r="E78" s="266" t="e">
        <f>INDEX('PY1 Data(H)'!$A$1:$BJ$265,MATCH('Unit Data from Audit Worksheet'!$A78,'PY1 Data(H)'!$A$1:$A$265,0),MATCH('Unit Data from Audit Worksheet'!$D$2,'PY1 Data(H)'!$A$1:$BJ$1,0))</f>
        <v>#N/A</v>
      </c>
      <c r="F78" s="131">
        <v>0</v>
      </c>
      <c r="G78" s="307" t="s">
        <v>389</v>
      </c>
      <c r="H78" s="473">
        <f>ROUND(IFERROR((F77/F76)*100,0),1)</f>
        <v>0</v>
      </c>
      <c r="I78" s="520"/>
      <c r="J78" s="130"/>
      <c r="K78" s="394"/>
    </row>
    <row r="79" spans="1:1880" ht="87.6" customHeight="1" x14ac:dyDescent="0.3">
      <c r="A79" s="67"/>
      <c r="B79" s="267"/>
      <c r="C79" s="267"/>
      <c r="D79" s="19" t="s">
        <v>4</v>
      </c>
      <c r="E79" s="269"/>
      <c r="F79" s="269"/>
      <c r="G79" s="307"/>
      <c r="H79" s="308"/>
      <c r="I79" s="516"/>
      <c r="J79" s="130"/>
      <c r="K79" s="394"/>
    </row>
    <row r="80" spans="1:1880" s="16" customFormat="1" ht="40.200000000000003" customHeight="1" x14ac:dyDescent="0.3">
      <c r="A80" s="67"/>
      <c r="B80" s="350" t="s">
        <v>5</v>
      </c>
      <c r="C80" s="351"/>
      <c r="D80" s="352"/>
      <c r="E80" s="355"/>
      <c r="F80" s="339"/>
      <c r="G80" s="339"/>
      <c r="H80" s="15"/>
      <c r="I80" s="519"/>
      <c r="J80" s="130"/>
      <c r="K80" s="394"/>
      <c r="L80"/>
      <c r="N80" s="136"/>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row>
    <row r="81" spans="1:15" ht="76.8" customHeight="1" x14ac:dyDescent="0.3">
      <c r="A81" s="67">
        <v>6</v>
      </c>
      <c r="B81" s="3" t="s">
        <v>19</v>
      </c>
      <c r="C81" s="3" t="s">
        <v>67</v>
      </c>
      <c r="D81" s="17" t="s">
        <v>250</v>
      </c>
      <c r="E81" s="266" t="e">
        <f>INDEX('PY1 Data(H)'!$A$1:$BJ$265,MATCH('Unit Data from Audit Worksheet'!$A81,'PY1 Data(H)'!$A$1:$A$265,0),MATCH('Unit Data from Audit Worksheet'!$D$2,'PY1 Data(H)'!$A$1:$BJ$1,0))</f>
        <v>#N/A</v>
      </c>
      <c r="F81" s="135">
        <v>0</v>
      </c>
      <c r="G81" s="296">
        <f>IF(F81&lt;0,"Error: Enter as positive.",)</f>
        <v>0</v>
      </c>
      <c r="H81" s="15"/>
      <c r="I81" s="520"/>
      <c r="J81" s="130"/>
      <c r="K81" s="394"/>
    </row>
    <row r="82" spans="1:15" ht="103.8" customHeight="1" x14ac:dyDescent="0.3">
      <c r="A82" s="333"/>
      <c r="B82" s="552" t="s">
        <v>183</v>
      </c>
      <c r="C82" s="552"/>
      <c r="D82" s="552"/>
      <c r="E82" s="366"/>
      <c r="F82" s="366"/>
      <c r="G82" s="366"/>
      <c r="H82" s="15"/>
      <c r="I82" s="520"/>
      <c r="J82"/>
    </row>
    <row r="83" spans="1:15" ht="103.8" customHeight="1" x14ac:dyDescent="0.3">
      <c r="A83" s="139">
        <v>947</v>
      </c>
      <c r="B83" s="330"/>
      <c r="C83" s="330"/>
      <c r="D83" s="241" t="s">
        <v>161</v>
      </c>
      <c r="E83" s="403"/>
      <c r="F83" s="530"/>
      <c r="G83" s="306" t="str">
        <f>IF(ISBLANK(F83),"Please do not leave blank","")</f>
        <v>Please do not leave blank</v>
      </c>
      <c r="H83" s="15"/>
      <c r="I83" s="520"/>
    </row>
    <row r="84" spans="1:15" ht="63.6" customHeight="1" x14ac:dyDescent="0.3">
      <c r="A84" s="139">
        <v>948</v>
      </c>
      <c r="B84" s="330"/>
      <c r="C84" s="330"/>
      <c r="D84" s="241" t="s">
        <v>162</v>
      </c>
      <c r="E84" s="403"/>
      <c r="F84" s="530"/>
      <c r="G84" s="306" t="str">
        <f t="shared" ref="G84:G86" si="2">IF(ISBLANK(F84),"Please do not leave blank","")</f>
        <v>Please do not leave blank</v>
      </c>
      <c r="H84" s="15"/>
      <c r="I84" s="523"/>
      <c r="M84" s="16" t="s">
        <v>195</v>
      </c>
    </row>
    <row r="85" spans="1:15" ht="68.25" customHeight="1" x14ac:dyDescent="0.3">
      <c r="A85" s="139">
        <v>949</v>
      </c>
      <c r="B85" s="330"/>
      <c r="C85" s="330"/>
      <c r="D85" s="241" t="s">
        <v>163</v>
      </c>
      <c r="E85" s="403"/>
      <c r="F85" s="530"/>
      <c r="G85" s="306" t="str">
        <f t="shared" si="2"/>
        <v>Please do not leave blank</v>
      </c>
      <c r="H85" s="15"/>
      <c r="I85" s="523"/>
      <c r="J85"/>
      <c r="M85" s="16" t="s">
        <v>196</v>
      </c>
    </row>
    <row r="86" spans="1:15" ht="123.75" customHeight="1" x14ac:dyDescent="0.3">
      <c r="A86" s="139">
        <v>950</v>
      </c>
      <c r="B86" s="330"/>
      <c r="C86" s="330"/>
      <c r="D86" s="241" t="s">
        <v>152</v>
      </c>
      <c r="E86" s="403"/>
      <c r="F86" s="530"/>
      <c r="G86" s="306" t="str">
        <f t="shared" si="2"/>
        <v>Please do not leave blank</v>
      </c>
      <c r="H86" s="15"/>
      <c r="I86" s="523"/>
      <c r="J86"/>
      <c r="M86" s="16" t="s">
        <v>186</v>
      </c>
    </row>
    <row r="87" spans="1:15" ht="89.4" customHeight="1" x14ac:dyDescent="0.3">
      <c r="A87" s="139">
        <v>952</v>
      </c>
      <c r="B87" s="330"/>
      <c r="C87" s="330"/>
      <c r="D87" s="303" t="s">
        <v>672</v>
      </c>
      <c r="E87" s="403"/>
      <c r="F87" s="531"/>
      <c r="G87" s="306" t="s">
        <v>252</v>
      </c>
      <c r="H87" s="15"/>
      <c r="I87" s="520"/>
      <c r="J87"/>
      <c r="K87" s="136"/>
      <c r="M87" s="136"/>
      <c r="O87" s="136"/>
    </row>
    <row r="88" spans="1:15" ht="15" thickBot="1" x14ac:dyDescent="0.35">
      <c r="A88" s="67"/>
      <c r="B88" s="357"/>
      <c r="C88" s="358"/>
      <c r="D88" s="359" t="s">
        <v>156</v>
      </c>
      <c r="E88" s="354"/>
      <c r="F88" s="360"/>
      <c r="G88" s="361"/>
      <c r="H88" s="362"/>
      <c r="I88" s="524"/>
      <c r="J88"/>
      <c r="K88" s="136"/>
      <c r="M88" s="136"/>
      <c r="O88" s="136"/>
    </row>
    <row r="89" spans="1:15" ht="39" customHeight="1" thickBot="1" x14ac:dyDescent="0.35">
      <c r="B89" s="549" t="s">
        <v>184</v>
      </c>
      <c r="C89" s="550"/>
      <c r="D89" s="550"/>
      <c r="E89" s="551"/>
      <c r="F89" s="51"/>
      <c r="G89" s="306"/>
      <c r="H89" s="15"/>
      <c r="I89" s="520"/>
      <c r="J89"/>
      <c r="K89" s="136"/>
      <c r="M89" s="136"/>
      <c r="O89" s="136"/>
    </row>
    <row r="90" spans="1:15" ht="82.2" customHeight="1" x14ac:dyDescent="0.3">
      <c r="B90" s="553" t="s">
        <v>185</v>
      </c>
      <c r="C90" s="553"/>
      <c r="D90" s="553"/>
      <c r="E90" s="553"/>
      <c r="F90" s="51"/>
      <c r="G90" s="306"/>
      <c r="H90" s="15"/>
      <c r="I90" s="520"/>
      <c r="J90"/>
      <c r="K90" s="136"/>
      <c r="M90" s="136"/>
      <c r="O90" s="136"/>
    </row>
    <row r="91" spans="1:15" ht="13.8" customHeight="1" thickBot="1" x14ac:dyDescent="0.35">
      <c r="A91" s="309"/>
      <c r="B91" s="310"/>
      <c r="C91" s="310"/>
      <c r="D91" s="311"/>
      <c r="E91" s="266"/>
      <c r="F91" s="51"/>
      <c r="G91" s="306"/>
      <c r="H91" s="15"/>
      <c r="I91" s="520"/>
      <c r="J91"/>
      <c r="K91" s="136"/>
      <c r="M91" s="136"/>
      <c r="O91" s="136"/>
    </row>
    <row r="92" spans="1:15" ht="24" customHeight="1" thickBot="1" x14ac:dyDescent="0.35">
      <c r="B92" s="101" t="s">
        <v>145</v>
      </c>
      <c r="C92" s="102" t="s">
        <v>146</v>
      </c>
      <c r="D92" s="312"/>
      <c r="E92" s="313"/>
      <c r="F92" s="63"/>
      <c r="G92" s="306"/>
      <c r="H92" s="15"/>
      <c r="I92" s="520"/>
      <c r="J92"/>
      <c r="K92" s="136"/>
      <c r="M92" s="136"/>
      <c r="O92" s="136"/>
    </row>
    <row r="93" spans="1:15" ht="26.4" customHeight="1" thickBot="1" x14ac:dyDescent="0.35">
      <c r="B93" s="105" t="s">
        <v>165</v>
      </c>
      <c r="C93" s="104"/>
      <c r="D93" s="103"/>
      <c r="E93" s="268"/>
      <c r="F93" s="314"/>
      <c r="G93" s="306"/>
      <c r="H93" s="15"/>
      <c r="I93" s="523"/>
      <c r="J93"/>
    </row>
    <row r="94" spans="1:15" ht="75.75" customHeight="1" thickBot="1" x14ac:dyDescent="0.35">
      <c r="B94" s="105"/>
      <c r="C94" s="110"/>
      <c r="D94" s="315" t="s">
        <v>176</v>
      </c>
      <c r="E94" s="316"/>
      <c r="F94" s="317"/>
      <c r="G94" s="317"/>
      <c r="H94" s="15"/>
      <c r="I94" s="523"/>
      <c r="J94" s="277"/>
    </row>
    <row r="95" spans="1:15" ht="30.6" customHeight="1" thickBot="1" x14ac:dyDescent="0.35">
      <c r="A95" s="188">
        <v>960</v>
      </c>
      <c r="B95" s="560" t="s">
        <v>166</v>
      </c>
      <c r="C95" s="561"/>
      <c r="D95" s="532"/>
      <c r="E95" s="426" t="str">
        <f>IF(ISBLANK($D95),"&lt;&lt;&lt;&lt;&lt;&lt;&lt;&lt;&lt;&lt;&lt;&lt;&lt;&lt;&lt;","")</f>
        <v>&lt;&lt;&lt;&lt;&lt;&lt;&lt;&lt;&lt;&lt;&lt;&lt;&lt;&lt;&lt;</v>
      </c>
      <c r="F95" s="427" t="str">
        <f>IF(ISBLANK($D95),"Required","")</f>
        <v>Required</v>
      </c>
      <c r="G95" s="367"/>
      <c r="H95" s="297"/>
      <c r="I95" s="523"/>
      <c r="J95" s="277"/>
    </row>
    <row r="96" spans="1:15" ht="35.4" customHeight="1" thickBot="1" x14ac:dyDescent="0.35">
      <c r="A96" s="188">
        <v>962</v>
      </c>
      <c r="B96" s="558" t="s">
        <v>147</v>
      </c>
      <c r="C96" s="559"/>
      <c r="D96" s="532"/>
      <c r="E96" s="426" t="str">
        <f>IF(ISBLANK($D96),"&lt;&lt;&lt;&lt;&lt;&lt;&lt;&lt;&lt;&lt;&lt;&lt;&lt;&lt;&lt;","")</f>
        <v>&lt;&lt;&lt;&lt;&lt;&lt;&lt;&lt;&lt;&lt;&lt;&lt;&lt;&lt;&lt;</v>
      </c>
      <c r="F96" s="427" t="str">
        <f>IF(ISBLANK($D96),"Required","")</f>
        <v>Required</v>
      </c>
      <c r="H96" s="15"/>
      <c r="I96" s="523"/>
      <c r="J96"/>
    </row>
    <row r="97" spans="1:10" ht="44.25" customHeight="1" thickBot="1" x14ac:dyDescent="0.35">
      <c r="A97" s="188">
        <v>964</v>
      </c>
      <c r="B97" s="558" t="s">
        <v>671</v>
      </c>
      <c r="C97" s="559"/>
      <c r="D97" s="533"/>
      <c r="E97" s="426" t="str">
        <f>IF(ISBLANK($D97),"&lt;&lt;&lt;&lt;&lt;&lt;&lt;&lt;&lt;&lt;&lt;&lt;&lt;&lt;&lt;","")</f>
        <v>&lt;&lt;&lt;&lt;&lt;&lt;&lt;&lt;&lt;&lt;&lt;&lt;&lt;&lt;&lt;</v>
      </c>
      <c r="F97" s="427" t="str">
        <f>IF(ISBLANK($D97),"Required","")</f>
        <v>Required</v>
      </c>
      <c r="H97" s="15"/>
      <c r="I97" s="523"/>
      <c r="J97"/>
    </row>
    <row r="98" spans="1:10" ht="44.25" customHeight="1" thickBot="1" x14ac:dyDescent="0.35">
      <c r="A98" s="425">
        <v>966</v>
      </c>
      <c r="B98" s="554" t="s">
        <v>669</v>
      </c>
      <c r="C98" s="555"/>
      <c r="D98" s="534"/>
      <c r="E98" s="426" t="str">
        <f>IF(ISBLANK($D98),"&lt;&lt;&lt;&lt;&lt;&lt;&lt;&lt;&lt;&lt;&lt;&lt;&lt;&lt;&lt;","")</f>
        <v>&lt;&lt;&lt;&lt;&lt;&lt;&lt;&lt;&lt;&lt;&lt;&lt;&lt;&lt;&lt;</v>
      </c>
      <c r="F98" s="427" t="str">
        <f>IF(ISBLANK($D98),"Required","")</f>
        <v>Required</v>
      </c>
      <c r="G98"/>
      <c r="H98" s="15"/>
      <c r="I98" s="523"/>
      <c r="J98"/>
    </row>
    <row r="99" spans="1:10" ht="33.6" customHeight="1" thickBot="1" x14ac:dyDescent="0.35">
      <c r="A99" s="425"/>
      <c r="B99" s="554" t="s">
        <v>670</v>
      </c>
      <c r="C99" s="555"/>
      <c r="D99" s="532"/>
      <c r="E99" s="428"/>
      <c r="F99" s="427"/>
      <c r="G99"/>
      <c r="H99" s="15"/>
      <c r="I99" s="523"/>
      <c r="J99"/>
    </row>
    <row r="100" spans="1:10" ht="35.4" customHeight="1" thickBot="1" x14ac:dyDescent="0.35">
      <c r="A100" s="188">
        <v>968</v>
      </c>
      <c r="B100" s="556" t="s">
        <v>149</v>
      </c>
      <c r="C100" s="557"/>
      <c r="D100" s="535"/>
      <c r="E100" s="429" t="str">
        <f>IF(ISBLANK($D100),"&lt;&lt;&lt;&lt;&lt;&lt;&lt;&lt;&lt;&lt;&lt;&lt;&lt;&lt;&lt;","")</f>
        <v>&lt;&lt;&lt;&lt;&lt;&lt;&lt;&lt;&lt;&lt;&lt;&lt;&lt;&lt;&lt;</v>
      </c>
      <c r="F100" s="427" t="str">
        <f>IF(ISBLANK($D100),"Required","")</f>
        <v>Required</v>
      </c>
      <c r="H100" s="15"/>
      <c r="I100" s="523"/>
      <c r="J100" s="277"/>
    </row>
    <row r="101" spans="1:10" ht="30.75" customHeight="1" x14ac:dyDescent="0.3">
      <c r="A101" s="67"/>
      <c r="B101" s="363"/>
      <c r="C101" s="363"/>
      <c r="D101" s="368" t="s">
        <v>14</v>
      </c>
      <c r="E101" s="364"/>
      <c r="F101" s="364"/>
      <c r="G101" s="364"/>
      <c r="H101" s="365"/>
      <c r="I101" s="525"/>
      <c r="J101"/>
    </row>
    <row r="102" spans="1:10" ht="30.75" customHeight="1" x14ac:dyDescent="0.3">
      <c r="A102" s="67"/>
      <c r="B102" s="267"/>
      <c r="C102" s="267"/>
      <c r="D102" s="108"/>
      <c r="E102" s="137"/>
      <c r="F102" s="318"/>
      <c r="G102" s="318"/>
      <c r="H102" s="15"/>
      <c r="I102" s="67"/>
      <c r="J102"/>
    </row>
    <row r="103" spans="1:10" ht="30.75" customHeight="1" x14ac:dyDescent="0.3">
      <c r="A103" s="67"/>
      <c r="B103" s="267"/>
      <c r="C103" s="267"/>
      <c r="D103" s="17"/>
      <c r="E103" s="266"/>
      <c r="F103" s="318"/>
      <c r="G103" s="318"/>
      <c r="H103" s="15"/>
      <c r="I103" s="67"/>
      <c r="J103"/>
    </row>
    <row r="104" spans="1:10" ht="30.75" customHeight="1" x14ac:dyDescent="0.3">
      <c r="A104" s="375"/>
      <c r="E104" s="394" t="e">
        <f>SUM(E7:E81)</f>
        <v>#N/A</v>
      </c>
      <c r="I104" s="67"/>
      <c r="J104"/>
    </row>
    <row r="105" spans="1:10" x14ac:dyDescent="0.3">
      <c r="A105" s="67"/>
      <c r="B105" s="334"/>
      <c r="C105" s="334"/>
      <c r="D105" s="319"/>
      <c r="E105" s="184"/>
      <c r="F105" s="16"/>
      <c r="G105" s="320"/>
      <c r="H105" s="15"/>
      <c r="I105" s="67"/>
      <c r="J105"/>
    </row>
    <row r="106" spans="1:10" x14ac:dyDescent="0.3">
      <c r="A106" s="188"/>
      <c r="B106" s="188"/>
      <c r="C106" s="188"/>
      <c r="D106" s="319"/>
      <c r="E106" s="184"/>
      <c r="F106" s="136"/>
      <c r="G106" s="320"/>
      <c r="H106" s="15"/>
      <c r="I106" s="67"/>
      <c r="J106"/>
    </row>
    <row r="107" spans="1:10" x14ac:dyDescent="0.3">
      <c r="A107" s="188"/>
      <c r="B107" s="188"/>
      <c r="C107" s="188"/>
      <c r="D107" s="321"/>
      <c r="E107" s="184"/>
      <c r="F107" s="136"/>
      <c r="G107" s="320"/>
      <c r="H107" s="15"/>
      <c r="I107" s="67"/>
      <c r="J107"/>
    </row>
    <row r="108" spans="1:10" x14ac:dyDescent="0.3">
      <c r="A108" s="188"/>
      <c r="B108" s="188"/>
      <c r="C108" s="188"/>
      <c r="D108" s="321"/>
      <c r="E108" s="184"/>
      <c r="F108" s="136"/>
      <c r="G108" s="320"/>
      <c r="H108" s="15"/>
      <c r="J108"/>
    </row>
    <row r="109" spans="1:10" x14ac:dyDescent="0.3">
      <c r="A109" s="188"/>
      <c r="B109" s="188"/>
      <c r="C109" s="188"/>
      <c r="D109" s="321"/>
      <c r="E109" s="184"/>
      <c r="F109" s="136"/>
      <c r="G109" s="320"/>
      <c r="H109" s="15"/>
      <c r="I109" s="67"/>
      <c r="J109"/>
    </row>
    <row r="110" spans="1:10" x14ac:dyDescent="0.3">
      <c r="A110" s="188"/>
      <c r="B110" s="188"/>
      <c r="C110" s="188"/>
      <c r="D110" s="321"/>
      <c r="E110" s="184"/>
      <c r="F110" s="136"/>
      <c r="G110" s="320"/>
      <c r="H110" s="15"/>
      <c r="I110" s="67"/>
      <c r="J110"/>
    </row>
    <row r="111" spans="1:10" x14ac:dyDescent="0.3">
      <c r="A111" s="188"/>
      <c r="D111" s="219"/>
      <c r="E111" s="184"/>
      <c r="F111" s="136"/>
      <c r="H111" s="15"/>
      <c r="I111" s="67"/>
      <c r="J111"/>
    </row>
    <row r="112" spans="1:10" x14ac:dyDescent="0.3">
      <c r="D112" s="219"/>
      <c r="E112" s="185"/>
      <c r="F112" s="136"/>
      <c r="H112" s="15"/>
      <c r="I112" s="67"/>
      <c r="J112"/>
    </row>
    <row r="113" spans="4:9" x14ac:dyDescent="0.3">
      <c r="D113" s="219"/>
      <c r="E113" s="184"/>
      <c r="F113" s="136"/>
      <c r="H113" s="15"/>
      <c r="I113" s="67"/>
    </row>
    <row r="114" spans="4:9" x14ac:dyDescent="0.3">
      <c r="D114" s="219"/>
      <c r="E114" s="137"/>
      <c r="F114" s="136"/>
      <c r="I114" s="67"/>
    </row>
    <row r="115" spans="4:9" x14ac:dyDescent="0.3">
      <c r="E115" s="183"/>
      <c r="F115" s="136"/>
      <c r="G115" s="323"/>
      <c r="I115" s="67"/>
    </row>
    <row r="116" spans="4:9" x14ac:dyDescent="0.3">
      <c r="E116" s="137"/>
      <c r="F116" s="136"/>
      <c r="I116" s="67"/>
    </row>
    <row r="117" spans="4:9" x14ac:dyDescent="0.3">
      <c r="E117" s="137"/>
      <c r="F117" s="136"/>
      <c r="I117" s="67"/>
    </row>
    <row r="118" spans="4:9" x14ac:dyDescent="0.3">
      <c r="E118" s="137"/>
      <c r="F118" s="136"/>
      <c r="I118" s="67"/>
    </row>
    <row r="119" spans="4:9" x14ac:dyDescent="0.3">
      <c r="I119" s="67"/>
    </row>
    <row r="120" spans="4:9" x14ac:dyDescent="0.3">
      <c r="I120" s="67"/>
    </row>
    <row r="121" spans="4:9" x14ac:dyDescent="0.3">
      <c r="I121" s="67"/>
    </row>
    <row r="122" spans="4:9" x14ac:dyDescent="0.3">
      <c r="I122" s="67"/>
    </row>
    <row r="123" spans="4:9" x14ac:dyDescent="0.3">
      <c r="I123" s="67"/>
    </row>
    <row r="124" spans="4:9" x14ac:dyDescent="0.3">
      <c r="I124" s="67"/>
    </row>
    <row r="125" spans="4:9" x14ac:dyDescent="0.3">
      <c r="I125" s="67"/>
    </row>
    <row r="126" spans="4:9" x14ac:dyDescent="0.3">
      <c r="I126" s="67"/>
    </row>
    <row r="127" spans="4:9" x14ac:dyDescent="0.3">
      <c r="I127" s="67"/>
    </row>
    <row r="128" spans="4:9" x14ac:dyDescent="0.3">
      <c r="I128" s="67"/>
    </row>
    <row r="129" spans="9:11" x14ac:dyDescent="0.3">
      <c r="I129" s="67"/>
    </row>
    <row r="130" spans="9:11" x14ac:dyDescent="0.3">
      <c r="I130" s="136"/>
    </row>
    <row r="131" spans="9:11" x14ac:dyDescent="0.3">
      <c r="I131" s="136"/>
      <c r="K131" s="137"/>
    </row>
    <row r="132" spans="9:11" x14ac:dyDescent="0.3">
      <c r="I132" s="136"/>
      <c r="K132" s="137"/>
    </row>
    <row r="133" spans="9:11" x14ac:dyDescent="0.3">
      <c r="I133" s="136"/>
      <c r="K133" s="137"/>
    </row>
    <row r="134" spans="9:11" x14ac:dyDescent="0.3">
      <c r="I134" s="136"/>
      <c r="K134" s="137"/>
    </row>
    <row r="135" spans="9:11" x14ac:dyDescent="0.3">
      <c r="I135" s="136"/>
      <c r="K135" s="137"/>
    </row>
    <row r="136" spans="9:11" x14ac:dyDescent="0.3">
      <c r="I136" s="136"/>
      <c r="K136" s="137"/>
    </row>
    <row r="137" spans="9:11" x14ac:dyDescent="0.3">
      <c r="I137" s="67"/>
      <c r="K137" s="137"/>
    </row>
    <row r="138" spans="9:11" x14ac:dyDescent="0.3">
      <c r="I138" s="67"/>
      <c r="K138" s="137"/>
    </row>
    <row r="139" spans="9:11" x14ac:dyDescent="0.3">
      <c r="I139" s="67"/>
      <c r="K139" s="137"/>
    </row>
    <row r="140" spans="9:11" x14ac:dyDescent="0.3">
      <c r="I140" s="67"/>
      <c r="K140" s="137"/>
    </row>
    <row r="141" spans="9:11" x14ac:dyDescent="0.3">
      <c r="I141" s="67"/>
      <c r="K141" s="137"/>
    </row>
    <row r="142" spans="9:11" x14ac:dyDescent="0.3">
      <c r="I142" s="67"/>
      <c r="K142" s="137"/>
    </row>
    <row r="143" spans="9:11" x14ac:dyDescent="0.3">
      <c r="I143" s="67"/>
      <c r="K143" s="137"/>
    </row>
    <row r="144" spans="9:11" x14ac:dyDescent="0.3">
      <c r="I144" s="67"/>
      <c r="K144" s="137"/>
    </row>
    <row r="145" spans="9:11" x14ac:dyDescent="0.3">
      <c r="I145" s="67"/>
      <c r="K145" s="137"/>
    </row>
    <row r="146" spans="9:11" x14ac:dyDescent="0.3">
      <c r="I146" s="136"/>
      <c r="K146" s="137"/>
    </row>
    <row r="147" spans="9:11" x14ac:dyDescent="0.3">
      <c r="I147" s="136"/>
      <c r="K147" s="137"/>
    </row>
    <row r="148" spans="9:11" x14ac:dyDescent="0.3">
      <c r="I148" s="136"/>
      <c r="K148" s="137"/>
    </row>
    <row r="149" spans="9:11" x14ac:dyDescent="0.3">
      <c r="I149" s="136"/>
      <c r="K149" s="137"/>
    </row>
    <row r="150" spans="9:11" x14ac:dyDescent="0.3">
      <c r="I150" s="136"/>
      <c r="K150" s="137"/>
    </row>
    <row r="151" spans="9:11" x14ac:dyDescent="0.3">
      <c r="I151" s="136"/>
      <c r="K151" s="137"/>
    </row>
    <row r="152" spans="9:11" x14ac:dyDescent="0.3">
      <c r="I152" s="136"/>
      <c r="K152" s="137"/>
    </row>
    <row r="153" spans="9:11" x14ac:dyDescent="0.3">
      <c r="I153" s="136"/>
      <c r="J153" s="137"/>
      <c r="K153" s="137"/>
    </row>
    <row r="154" spans="9:11" x14ac:dyDescent="0.3">
      <c r="I154" s="136"/>
      <c r="J154" s="137"/>
      <c r="K154" s="137"/>
    </row>
    <row r="155" spans="9:11" x14ac:dyDescent="0.3">
      <c r="I155" s="136"/>
      <c r="J155" s="137"/>
      <c r="K155" s="137"/>
    </row>
    <row r="156" spans="9:11" x14ac:dyDescent="0.3">
      <c r="I156" s="136"/>
      <c r="J156" s="137"/>
      <c r="K156" s="137"/>
    </row>
    <row r="157" spans="9:11" x14ac:dyDescent="0.3">
      <c r="I157" s="136"/>
      <c r="J157" s="137"/>
      <c r="K157" s="137"/>
    </row>
    <row r="158" spans="9:11" x14ac:dyDescent="0.3">
      <c r="I158" s="136"/>
      <c r="J158" s="137"/>
      <c r="K158" s="137"/>
    </row>
    <row r="159" spans="9:11" x14ac:dyDescent="0.3">
      <c r="I159" s="136"/>
      <c r="J159" s="137"/>
      <c r="K159" s="137"/>
    </row>
    <row r="160" spans="9:11" x14ac:dyDescent="0.3">
      <c r="I160" s="136"/>
      <c r="J160" s="137"/>
      <c r="K160" s="137"/>
    </row>
    <row r="161" spans="9:11" x14ac:dyDescent="0.3">
      <c r="I161" s="136"/>
      <c r="J161" s="137"/>
      <c r="K161" s="137"/>
    </row>
    <row r="162" spans="9:11" x14ac:dyDescent="0.3">
      <c r="I162" s="136"/>
      <c r="J162" s="137"/>
      <c r="K162" s="137"/>
    </row>
    <row r="163" spans="9:11" x14ac:dyDescent="0.3">
      <c r="I163" s="136"/>
      <c r="J163" s="137"/>
      <c r="K163" s="137"/>
    </row>
    <row r="164" spans="9:11" x14ac:dyDescent="0.3">
      <c r="I164" s="136"/>
      <c r="J164" s="137"/>
      <c r="K164" s="137"/>
    </row>
    <row r="165" spans="9:11" x14ac:dyDescent="0.3">
      <c r="I165" s="136"/>
      <c r="J165" s="137"/>
      <c r="K165" s="137"/>
    </row>
    <row r="166" spans="9:11" x14ac:dyDescent="0.3">
      <c r="I166" s="136"/>
      <c r="J166" s="137"/>
      <c r="K166" s="137"/>
    </row>
    <row r="167" spans="9:11" x14ac:dyDescent="0.3">
      <c r="I167" s="136"/>
      <c r="J167" s="137"/>
      <c r="K167" s="137"/>
    </row>
    <row r="168" spans="9:11" x14ac:dyDescent="0.3">
      <c r="I168" s="136"/>
      <c r="J168" s="137"/>
      <c r="K168" s="137"/>
    </row>
    <row r="169" spans="9:11" x14ac:dyDescent="0.3">
      <c r="I169" s="136"/>
      <c r="J169" s="137"/>
      <c r="K169" s="137"/>
    </row>
    <row r="170" spans="9:11" x14ac:dyDescent="0.3">
      <c r="I170" s="136"/>
      <c r="J170" s="137"/>
      <c r="K170" s="137"/>
    </row>
    <row r="171" spans="9:11" x14ac:dyDescent="0.3">
      <c r="I171" s="136"/>
      <c r="J171" s="137"/>
      <c r="K171" s="137"/>
    </row>
    <row r="172" spans="9:11" x14ac:dyDescent="0.3">
      <c r="I172" s="136"/>
      <c r="J172" s="137"/>
      <c r="K172" s="137"/>
    </row>
    <row r="173" spans="9:11" x14ac:dyDescent="0.3">
      <c r="I173" s="136"/>
      <c r="J173" s="137"/>
      <c r="K173" s="137"/>
    </row>
    <row r="174" spans="9:11" x14ac:dyDescent="0.3">
      <c r="I174" s="136"/>
      <c r="J174" s="137"/>
      <c r="K174" s="137"/>
    </row>
    <row r="175" spans="9:11" x14ac:dyDescent="0.3">
      <c r="I175" s="136"/>
      <c r="J175" s="137"/>
      <c r="K175" s="137"/>
    </row>
    <row r="176" spans="9:11" x14ac:dyDescent="0.3">
      <c r="I176" s="136"/>
      <c r="J176" s="137"/>
      <c r="K176" s="137"/>
    </row>
    <row r="177" spans="9:11" x14ac:dyDescent="0.3">
      <c r="I177" s="136"/>
      <c r="J177" s="137"/>
      <c r="K177" s="137"/>
    </row>
    <row r="178" spans="9:11" x14ac:dyDescent="0.3">
      <c r="I178" s="136"/>
      <c r="J178" s="137"/>
      <c r="K178" s="137"/>
    </row>
    <row r="179" spans="9:11" x14ac:dyDescent="0.3">
      <c r="I179" s="136"/>
      <c r="J179" s="137"/>
      <c r="K179" s="137"/>
    </row>
    <row r="180" spans="9:11" x14ac:dyDescent="0.3">
      <c r="I180" s="136"/>
      <c r="J180" s="137"/>
      <c r="K180" s="137"/>
    </row>
    <row r="181" spans="9:11" x14ac:dyDescent="0.3">
      <c r="I181" s="136"/>
      <c r="J181" s="137"/>
      <c r="K181" s="137"/>
    </row>
    <row r="182" spans="9:11" x14ac:dyDescent="0.3">
      <c r="I182" s="136"/>
      <c r="J182" s="137"/>
      <c r="K182" s="137"/>
    </row>
    <row r="183" spans="9:11" x14ac:dyDescent="0.3">
      <c r="I183" s="136"/>
      <c r="J183" s="137"/>
      <c r="K183" s="137"/>
    </row>
    <row r="184" spans="9:11" x14ac:dyDescent="0.3">
      <c r="I184" s="136"/>
      <c r="J184" s="137"/>
      <c r="K184" s="137"/>
    </row>
    <row r="185" spans="9:11" x14ac:dyDescent="0.3">
      <c r="I185" s="136"/>
      <c r="J185" s="137"/>
      <c r="K185" s="137"/>
    </row>
    <row r="186" spans="9:11" x14ac:dyDescent="0.3">
      <c r="I186" s="136"/>
      <c r="J186" s="137"/>
      <c r="K186" s="137"/>
    </row>
    <row r="187" spans="9:11" x14ac:dyDescent="0.3">
      <c r="I187" s="136"/>
      <c r="J187" s="137"/>
      <c r="K187" s="137"/>
    </row>
    <row r="188" spans="9:11" x14ac:dyDescent="0.3">
      <c r="I188" s="136"/>
      <c r="J188" s="137"/>
      <c r="K188" s="137"/>
    </row>
    <row r="189" spans="9:11" x14ac:dyDescent="0.3">
      <c r="I189" s="136"/>
      <c r="J189" s="137"/>
      <c r="K189" s="137"/>
    </row>
    <row r="190" spans="9:11" x14ac:dyDescent="0.3">
      <c r="I190" s="136"/>
      <c r="J190" s="137"/>
      <c r="K190" s="137"/>
    </row>
    <row r="191" spans="9:11" x14ac:dyDescent="0.3">
      <c r="I191" s="136"/>
      <c r="J191" s="137"/>
      <c r="K191" s="137"/>
    </row>
    <row r="192" spans="9:11" x14ac:dyDescent="0.3">
      <c r="I192" s="136"/>
      <c r="J192" s="137"/>
      <c r="K192" s="137"/>
    </row>
    <row r="193" spans="9:11" x14ac:dyDescent="0.3">
      <c r="I193" s="136"/>
      <c r="J193" s="137"/>
      <c r="K193" s="137"/>
    </row>
    <row r="194" spans="9:11" x14ac:dyDescent="0.3">
      <c r="I194" s="136"/>
      <c r="J194" s="137"/>
      <c r="K194" s="137"/>
    </row>
    <row r="195" spans="9:11" x14ac:dyDescent="0.3">
      <c r="I195" s="136"/>
      <c r="J195" s="137"/>
      <c r="K195" s="137"/>
    </row>
    <row r="196" spans="9:11" x14ac:dyDescent="0.3">
      <c r="I196" s="136"/>
      <c r="J196" s="137"/>
      <c r="K196" s="137"/>
    </row>
    <row r="197" spans="9:11" x14ac:dyDescent="0.3">
      <c r="I197" s="136"/>
      <c r="J197" s="137"/>
      <c r="K197" s="137"/>
    </row>
    <row r="198" spans="9:11" x14ac:dyDescent="0.3">
      <c r="I198" s="136"/>
      <c r="J198" s="137"/>
      <c r="K198" s="137"/>
    </row>
    <row r="199" spans="9:11" x14ac:dyDescent="0.3">
      <c r="I199" s="136"/>
      <c r="J199" s="137"/>
      <c r="K199" s="137"/>
    </row>
    <row r="200" spans="9:11" x14ac:dyDescent="0.3">
      <c r="I200" s="136"/>
      <c r="J200" s="137"/>
    </row>
    <row r="201" spans="9:11" x14ac:dyDescent="0.3">
      <c r="I201" s="136"/>
      <c r="J201" s="137"/>
    </row>
    <row r="202" spans="9:11" x14ac:dyDescent="0.3">
      <c r="I202" s="136"/>
      <c r="J202" s="137"/>
    </row>
    <row r="203" spans="9:11" x14ac:dyDescent="0.3">
      <c r="I203" s="136"/>
      <c r="J203" s="137"/>
    </row>
    <row r="204" spans="9:11" x14ac:dyDescent="0.3">
      <c r="I204" s="136"/>
      <c r="J204" s="137"/>
    </row>
    <row r="205" spans="9:11" x14ac:dyDescent="0.3">
      <c r="I205" s="136"/>
      <c r="J205" s="137"/>
    </row>
    <row r="206" spans="9:11" x14ac:dyDescent="0.3">
      <c r="I206" s="136"/>
      <c r="J206" s="137"/>
    </row>
    <row r="207" spans="9:11" x14ac:dyDescent="0.3">
      <c r="I207" s="136"/>
      <c r="J207" s="137"/>
    </row>
    <row r="208" spans="9:11" x14ac:dyDescent="0.3">
      <c r="I208" s="136"/>
      <c r="J208" s="137"/>
    </row>
    <row r="209" spans="9:10" x14ac:dyDescent="0.3">
      <c r="I209" s="136"/>
      <c r="J209" s="137"/>
    </row>
    <row r="210" spans="9:10" x14ac:dyDescent="0.3">
      <c r="I210" s="136"/>
      <c r="J210" s="137"/>
    </row>
    <row r="211" spans="9:10" x14ac:dyDescent="0.3">
      <c r="I211" s="136"/>
      <c r="J211" s="137"/>
    </row>
    <row r="212" spans="9:10" x14ac:dyDescent="0.3">
      <c r="I212" s="136"/>
      <c r="J212" s="137"/>
    </row>
    <row r="213" spans="9:10" x14ac:dyDescent="0.3">
      <c r="I213" s="136"/>
      <c r="J213" s="137"/>
    </row>
    <row r="214" spans="9:10" x14ac:dyDescent="0.3">
      <c r="I214" s="136"/>
      <c r="J214" s="137"/>
    </row>
    <row r="215" spans="9:10" x14ac:dyDescent="0.3">
      <c r="I215" s="67"/>
      <c r="J215" s="137"/>
    </row>
    <row r="216" spans="9:10" x14ac:dyDescent="0.3">
      <c r="I216" s="67"/>
      <c r="J216" s="137"/>
    </row>
    <row r="217" spans="9:10" x14ac:dyDescent="0.3">
      <c r="I217" s="67"/>
      <c r="J217" s="137"/>
    </row>
    <row r="218" spans="9:10" x14ac:dyDescent="0.3">
      <c r="I218" s="67"/>
      <c r="J218" s="137"/>
    </row>
    <row r="219" spans="9:10" x14ac:dyDescent="0.3">
      <c r="I219" s="67"/>
      <c r="J219" s="137"/>
    </row>
    <row r="220" spans="9:10" x14ac:dyDescent="0.3">
      <c r="I220" s="67"/>
      <c r="J220" s="137"/>
    </row>
    <row r="221" spans="9:10" x14ac:dyDescent="0.3">
      <c r="I221" s="67"/>
      <c r="J221" s="137"/>
    </row>
    <row r="222" spans="9:10" x14ac:dyDescent="0.3">
      <c r="I222" s="67"/>
    </row>
    <row r="223" spans="9:10" x14ac:dyDescent="0.3">
      <c r="I223" s="67"/>
    </row>
    <row r="224" spans="9:10" x14ac:dyDescent="0.3">
      <c r="I224" s="67"/>
    </row>
  </sheetData>
  <sheetProtection algorithmName="SHA-512" hashValue="7PTgJ5OfQyR3qg3dDQkpRXVnP/B0hQUD6fbQZR8INpI/Frta24YNrZFR4nrOo4RK/w2qNsnqiarQVlrhFLDW2g==" saltValue="JxRclmmxiIyn55YfqOvtXw==" spinCount="100000" sheet="1" formatCells="0"/>
  <dataConsolidate link="1"/>
  <mergeCells count="11">
    <mergeCell ref="B98:C98"/>
    <mergeCell ref="B100:C100"/>
    <mergeCell ref="B97:C97"/>
    <mergeCell ref="B95:C95"/>
    <mergeCell ref="B96:C96"/>
    <mergeCell ref="B99:C99"/>
    <mergeCell ref="E2:G2"/>
    <mergeCell ref="B2:C2"/>
    <mergeCell ref="B89:E89"/>
    <mergeCell ref="B82:D82"/>
    <mergeCell ref="B90:E90"/>
  </mergeCells>
  <phoneticPr fontId="53" type="noConversion"/>
  <conditionalFormatting sqref="H60:H67">
    <cfRule type="cellIs" dxfId="24" priority="113" stopIfTrue="1" operator="notEqual">
      <formula>0</formula>
    </cfRule>
  </conditionalFormatting>
  <conditionalFormatting sqref="H22">
    <cfRule type="cellIs" dxfId="23" priority="109" stopIfTrue="1" operator="notEqual">
      <formula>0</formula>
    </cfRule>
  </conditionalFormatting>
  <conditionalFormatting sqref="H35:H36">
    <cfRule type="cellIs" dxfId="22" priority="108" stopIfTrue="1" operator="notEqual">
      <formula>0</formula>
    </cfRule>
  </conditionalFormatting>
  <conditionalFormatting sqref="H52">
    <cfRule type="cellIs" dxfId="21" priority="107" stopIfTrue="1" operator="notEqual">
      <formula>0</formula>
    </cfRule>
  </conditionalFormatting>
  <conditionalFormatting sqref="G79">
    <cfRule type="cellIs" priority="74" stopIfTrue="1" operator="equal">
      <formula>";;;"</formula>
    </cfRule>
  </conditionalFormatting>
  <conditionalFormatting sqref="G79">
    <cfRule type="cellIs" dxfId="20" priority="73" stopIfTrue="1" operator="equal">
      <formula>0</formula>
    </cfRule>
  </conditionalFormatting>
  <conditionalFormatting sqref="G77">
    <cfRule type="cellIs" priority="59" stopIfTrue="1" operator="equal">
      <formula>";;;"</formula>
    </cfRule>
  </conditionalFormatting>
  <conditionalFormatting sqref="G77">
    <cfRule type="cellIs" dxfId="19" priority="58" stopIfTrue="1" operator="equal">
      <formula>0</formula>
    </cfRule>
  </conditionalFormatting>
  <conditionalFormatting sqref="G77">
    <cfRule type="cellIs" dxfId="18" priority="57" stopIfTrue="1" operator="equal">
      <formula>0</formula>
    </cfRule>
  </conditionalFormatting>
  <conditionalFormatting sqref="G76">
    <cfRule type="cellIs" priority="9" stopIfTrue="1" operator="equal">
      <formula>";;;"</formula>
    </cfRule>
  </conditionalFormatting>
  <conditionalFormatting sqref="G76">
    <cfRule type="cellIs" dxfId="17" priority="8" stopIfTrue="1" operator="equal">
      <formula>0</formula>
    </cfRule>
  </conditionalFormatting>
  <conditionalFormatting sqref="G76">
    <cfRule type="cellIs" dxfId="16" priority="7" stopIfTrue="1" operator="equal">
      <formula>0</formula>
    </cfRule>
  </conditionalFormatting>
  <conditionalFormatting sqref="G74">
    <cfRule type="cellIs" priority="6" stopIfTrue="1" operator="equal">
      <formula>";;;"</formula>
    </cfRule>
  </conditionalFormatting>
  <conditionalFormatting sqref="G74">
    <cfRule type="cellIs" dxfId="15" priority="5" stopIfTrue="1" operator="equal">
      <formula>0</formula>
    </cfRule>
  </conditionalFormatting>
  <conditionalFormatting sqref="G74">
    <cfRule type="cellIs" dxfId="14" priority="4" stopIfTrue="1" operator="equal">
      <formula>0</formula>
    </cfRule>
  </conditionalFormatting>
  <conditionalFormatting sqref="G78">
    <cfRule type="cellIs" priority="3" stopIfTrue="1" operator="equal">
      <formula>";;;"</formula>
    </cfRule>
  </conditionalFormatting>
  <conditionalFormatting sqref="G78">
    <cfRule type="cellIs" dxfId="13" priority="2" stopIfTrue="1" operator="equal">
      <formula>0</formula>
    </cfRule>
  </conditionalFormatting>
  <conditionalFormatting sqref="G78">
    <cfRule type="cellIs" dxfId="12" priority="1" stopIfTrue="1" operator="equal">
      <formula>0</formula>
    </cfRule>
  </conditionalFormatting>
  <dataValidations xWindow="829" yWindow="690" count="9">
    <dataValidation type="list" allowBlank="1" showInputMessage="1" showErrorMessage="1" sqref="F86" xr:uid="{9CC5535C-800A-4D03-A86E-273A5BC3EBB6}">
      <formula1>$M$1:$M$2</formula1>
    </dataValidation>
    <dataValidation type="list" allowBlank="1" showErrorMessage="1" prompt="Please select from drop down list." sqref="F72" xr:uid="{FCE57F22-20D9-4CFA-AFE5-1751E216D3C1}">
      <formula1>$O$1:$O$2</formula1>
    </dataValidation>
    <dataValidation type="list" allowBlank="1" showErrorMessage="1" prompt="Please select from the drop down list." sqref="F75" xr:uid="{2CD3BDAD-30EF-425F-BB01-D3FF43CDAA81}">
      <formula1>$O$1:$O$4</formula1>
    </dataValidation>
    <dataValidation type="list" allowBlank="1" showInputMessage="1" showErrorMessage="1" sqref="F85" xr:uid="{DB0EB8F5-2DE0-4833-AFDF-F7BB7A8D56E1}">
      <formula1>$M$6:$M$8</formula1>
    </dataValidation>
    <dataValidation type="custom" allowBlank="1" showInputMessage="1" showErrorMessage="1" error="Please enter a numeric value.  If this data is not applicable to your unit of government, the cell should be populated with zero." sqref="F69 F38:F39 F24:F25 F18:F22 F27:F36 F55:F61 F41:F53" xr:uid="{B5815DCD-160E-4CA9-A461-76D5F396E4F1}">
      <formula1>ISNUMBER(F18)</formula1>
    </dataValidation>
    <dataValidation type="custom" allowBlank="1" showErrorMessage="1" error="Please enter a numeric value.  If this data is not applicable to your unit of government, the cell should be populated with zero." sqref="F81 F76:F78 F74" xr:uid="{6656F482-2030-43E8-B669-24F0F4187CE8}">
      <formula1>ISNUMBER(F74)</formula1>
    </dataValidation>
    <dataValidation type="custom" allowBlank="1" showInputMessage="1" showErrorMessage="1" error="Please enter a numeric value.  If this data is not applicable to your unit of government, please enter a zero." prompt="This cell requires a numeric value.  If this data is not applicable to your unit of government, please enter a zero." sqref="F73" xr:uid="{8DAFED68-C7CC-4E4B-B0DE-1B3BA6E17585}">
      <formula1>-ISNUMBER(221)</formula1>
    </dataValidation>
    <dataValidation type="custom" allowBlank="1" showInputMessage="1" showErrorMessage="1" error="Please enter a numeric value. If this data is not applicable to your unit of government, the cell should be populated with zero." sqref="F7:F17" xr:uid="{2B8A4F99-9CD2-4D02-A062-E988EF3799E5}">
      <formula1>ISNUMBER(F7)</formula1>
    </dataValidation>
    <dataValidation type="custom" allowBlank="1" showErrorMessage="1" error="Please enter a numeric value.  If this data is not applicable to your unit of government the cell should be populated with zero." sqref="F71" xr:uid="{CB641EB2-3894-4A74-BBEC-CDF7A3E8D5D8}">
      <formula1>ISNUMBER(F71)</formula1>
    </dataValidation>
  </dataValidations>
  <printOptions headings="1" gridLines="1"/>
  <pageMargins left="0.25" right="0.25" top="0.25" bottom="0.75" header="0.3" footer="0.3"/>
  <pageSetup fitToHeight="0" orientation="portrait" r:id="rId1"/>
  <headerFooter>
    <oddFooter>&amp;LPage &amp;P&amp;R&amp;Z&amp;F</oddFooter>
  </headerFooter>
  <ignoredErrors>
    <ignoredError sqref="E7:E81" evalError="1"/>
  </ignoredErrors>
  <extLst>
    <ext xmlns:x14="http://schemas.microsoft.com/office/spreadsheetml/2009/9/main" uri="{CCE6A557-97BC-4b89-ADB6-D9C93CAAB3DF}">
      <x14:dataValidations xmlns:xm="http://schemas.microsoft.com/office/excel/2006/main" xWindow="829" yWindow="690" count="1">
        <x14:dataValidation type="list" allowBlank="1" showInputMessage="1" showErrorMessage="1" xr:uid="{58393190-762B-41D9-B25B-2C7D3E23E833}">
          <x14:formula1>
            <xm:f>'Unit Names(H)'!$A$1:$A$60</xm:f>
          </x14:formula1>
          <xm:sqref>D2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B5F4B-0208-438D-B7E1-1D455154237E}">
  <dimension ref="A1:M43"/>
  <sheetViews>
    <sheetView zoomScaleNormal="100" workbookViewId="0">
      <selection activeCell="C9" sqref="C9"/>
    </sheetView>
  </sheetViews>
  <sheetFormatPr defaultRowHeight="14.4" x14ac:dyDescent="0.3"/>
  <cols>
    <col min="1" max="1" width="9.21875" style="106" customWidth="1"/>
    <col min="2" max="2" width="103.109375" customWidth="1"/>
    <col min="3" max="3" width="19" customWidth="1"/>
    <col min="4" max="4" width="50.33203125" style="370" customWidth="1"/>
    <col min="5" max="5" width="34" customWidth="1"/>
    <col min="6" max="6" width="12.21875" customWidth="1"/>
    <col min="7" max="7" width="9.5546875" customWidth="1"/>
    <col min="9" max="9" width="8.88671875" style="418"/>
    <col min="10" max="10" width="1.6640625" style="418" customWidth="1"/>
    <col min="11" max="12" width="8.88671875" style="418" hidden="1" customWidth="1"/>
    <col min="13" max="13" width="13" style="418" customWidth="1"/>
  </cols>
  <sheetData>
    <row r="1" spans="1:13" s="400" customFormat="1" ht="12" customHeight="1" thickBot="1" x14ac:dyDescent="0.35">
      <c r="A1" s="399"/>
      <c r="D1" s="407"/>
      <c r="E1"/>
      <c r="F1"/>
      <c r="G1"/>
      <c r="H1"/>
      <c r="I1" s="417"/>
      <c r="J1" s="417"/>
      <c r="K1" s="417"/>
      <c r="L1" s="417"/>
      <c r="M1" s="417"/>
    </row>
    <row r="2" spans="1:13" ht="36" customHeight="1" thickBot="1" x14ac:dyDescent="0.35">
      <c r="A2" s="562" t="s">
        <v>361</v>
      </c>
      <c r="B2" s="563"/>
      <c r="C2" s="563"/>
      <c r="D2" s="563"/>
    </row>
    <row r="3" spans="1:13" s="400" customFormat="1" ht="11.4" customHeight="1" thickBot="1" x14ac:dyDescent="0.35">
      <c r="A3" s="406"/>
      <c r="D3" s="407"/>
      <c r="E3"/>
      <c r="F3"/>
      <c r="G3"/>
      <c r="H3"/>
      <c r="I3" s="417"/>
      <c r="J3" s="417"/>
      <c r="K3" s="417"/>
      <c r="L3" s="417"/>
      <c r="M3" s="417"/>
    </row>
    <row r="4" spans="1:13" ht="20.399999999999999" customHeight="1" thickBot="1" x14ac:dyDescent="0.35">
      <c r="A4" s="564" t="s">
        <v>362</v>
      </c>
      <c r="B4" s="565"/>
      <c r="C4" s="565"/>
      <c r="D4" s="565"/>
    </row>
    <row r="5" spans="1:13" s="400" customFormat="1" ht="9.6" customHeight="1" thickBot="1" x14ac:dyDescent="0.35">
      <c r="A5" s="408"/>
      <c r="B5" s="411"/>
      <c r="C5" s="411"/>
      <c r="D5" s="415"/>
      <c r="E5"/>
      <c r="F5"/>
      <c r="G5"/>
      <c r="H5"/>
      <c r="I5" s="417"/>
      <c r="J5" s="417"/>
      <c r="K5" s="417"/>
      <c r="L5" s="417"/>
      <c r="M5" s="417"/>
    </row>
    <row r="6" spans="1:13" ht="22.8" customHeight="1" thickBot="1" x14ac:dyDescent="0.35">
      <c r="A6" s="566" t="s">
        <v>256</v>
      </c>
      <c r="B6" s="567"/>
      <c r="C6" s="567"/>
      <c r="D6" s="567"/>
    </row>
    <row r="7" spans="1:13" s="400" customFormat="1" ht="7.8" customHeight="1" thickBot="1" x14ac:dyDescent="0.35">
      <c r="A7" s="409"/>
      <c r="B7" s="410"/>
      <c r="C7" s="410"/>
      <c r="D7" s="416"/>
      <c r="E7"/>
      <c r="F7"/>
      <c r="G7"/>
      <c r="H7"/>
      <c r="I7" s="417"/>
      <c r="J7" s="417"/>
      <c r="K7" s="417"/>
      <c r="L7" s="417"/>
      <c r="M7" s="417"/>
    </row>
    <row r="8" spans="1:13" ht="46.8" customHeight="1" x14ac:dyDescent="0.3">
      <c r="A8" s="460" t="s">
        <v>254</v>
      </c>
      <c r="B8" s="461"/>
      <c r="C8" s="461"/>
      <c r="D8" s="462"/>
      <c r="E8" s="502" t="s">
        <v>877</v>
      </c>
    </row>
    <row r="9" spans="1:13" s="382" customFormat="1" ht="45" customHeight="1" x14ac:dyDescent="0.3">
      <c r="A9" s="431">
        <v>906</v>
      </c>
      <c r="B9" s="432" t="s">
        <v>187</v>
      </c>
      <c r="C9" s="486"/>
      <c r="D9" s="463" t="str">
        <f t="shared" ref="D9:D18" si="0">IF(C9="","This Question must be answered before uploading, the report will not be processed if left blank","")</f>
        <v>This Question must be answered before uploading, the report will not be processed if left blank</v>
      </c>
      <c r="E9" s="526"/>
      <c r="F9"/>
      <c r="G9"/>
      <c r="H9"/>
      <c r="I9" s="419"/>
      <c r="J9" s="419"/>
      <c r="K9" s="419"/>
      <c r="L9" s="419"/>
      <c r="M9" s="419"/>
    </row>
    <row r="10" spans="1:13" ht="40.200000000000003" customHeight="1" x14ac:dyDescent="0.3">
      <c r="A10" s="431">
        <v>907</v>
      </c>
      <c r="B10" s="432" t="s">
        <v>357</v>
      </c>
      <c r="C10" s="486"/>
      <c r="D10" s="463" t="str">
        <f t="shared" si="0"/>
        <v>This Question must be answered before uploading, the report will not be processed if left blank</v>
      </c>
      <c r="E10" s="521"/>
      <c r="I10" s="419"/>
      <c r="J10" s="419"/>
      <c r="K10" s="419"/>
      <c r="L10" s="419"/>
    </row>
    <row r="11" spans="1:13" ht="44.4" customHeight="1" x14ac:dyDescent="0.3">
      <c r="A11" s="431">
        <v>1058</v>
      </c>
      <c r="B11" s="432" t="s">
        <v>873</v>
      </c>
      <c r="C11" s="486"/>
      <c r="D11" s="463" t="str">
        <f t="shared" si="0"/>
        <v>This Question must be answered before uploading, the report will not be processed if left blank</v>
      </c>
      <c r="E11" s="521"/>
    </row>
    <row r="12" spans="1:13" ht="78.599999999999994" customHeight="1" x14ac:dyDescent="0.3">
      <c r="A12" s="431">
        <v>1059</v>
      </c>
      <c r="B12" s="501" t="s">
        <v>874</v>
      </c>
      <c r="C12" s="486"/>
      <c r="D12" s="503" t="str">
        <f>IF(C12="","This question must be answered before uploading. The report will not be processed if left blank.",IF(C12="No","Please provide source document and page number in cell E12.",""))</f>
        <v>This question must be answered before uploading. The report will not be processed if left blank.</v>
      </c>
      <c r="E12" s="521"/>
      <c r="I12" s="419"/>
      <c r="J12" s="419"/>
      <c r="K12" s="419"/>
      <c r="L12" s="419"/>
    </row>
    <row r="13" spans="1:13" s="130" customFormat="1" ht="88.8" customHeight="1" x14ac:dyDescent="0.3">
      <c r="A13" s="412">
        <v>1078</v>
      </c>
      <c r="B13" s="413" t="s">
        <v>875</v>
      </c>
      <c r="C13" s="486"/>
      <c r="D13" s="503" t="str">
        <f>IF(C13="","This question must be answered before uploading. The report will not be processed if left blank.",IF(C13="Yes","Please provide source document and page number in cell E13.",""))</f>
        <v>This question must be answered before uploading. The report will not be processed if left blank.</v>
      </c>
      <c r="E13" s="521"/>
      <c r="I13" s="419"/>
      <c r="J13" s="419"/>
      <c r="K13" s="419"/>
      <c r="L13" s="419"/>
      <c r="M13" s="418"/>
    </row>
    <row r="14" spans="1:13" s="130" customFormat="1" ht="73.8" customHeight="1" x14ac:dyDescent="0.3">
      <c r="A14" s="412">
        <v>1067</v>
      </c>
      <c r="B14" s="414" t="s">
        <v>876</v>
      </c>
      <c r="C14" s="486"/>
      <c r="D14" s="503" t="str">
        <f>IF(C14="","This question must be answered before uploading. The report will not be processed if left blank.",IF(C14="NO","Please provide source document and page number in cell E14.",""))</f>
        <v>This question must be answered before uploading. The report will not be processed if left blank.</v>
      </c>
      <c r="E14" s="521"/>
      <c r="I14" s="419"/>
      <c r="J14" s="419"/>
      <c r="K14" s="419"/>
      <c r="L14" s="419"/>
      <c r="M14" s="418"/>
    </row>
    <row r="15" spans="1:13" ht="40.200000000000003" customHeight="1" x14ac:dyDescent="0.3">
      <c r="A15" s="431">
        <v>951</v>
      </c>
      <c r="B15" s="432" t="s">
        <v>358</v>
      </c>
      <c r="C15" s="486"/>
      <c r="D15" s="463" t="str">
        <f t="shared" si="0"/>
        <v>This Question must be answered before uploading, the report will not be processed if left blank</v>
      </c>
      <c r="E15" s="521"/>
      <c r="I15" s="419"/>
      <c r="J15" s="419"/>
      <c r="K15" s="419"/>
      <c r="L15" s="419"/>
    </row>
    <row r="16" spans="1:13" ht="40.200000000000003" customHeight="1" x14ac:dyDescent="0.3">
      <c r="A16" s="431">
        <v>953</v>
      </c>
      <c r="B16" s="432" t="s">
        <v>878</v>
      </c>
      <c r="C16" s="486"/>
      <c r="D16" s="463" t="str">
        <f t="shared" si="0"/>
        <v>This Question must be answered before uploading, the report will not be processed if left blank</v>
      </c>
      <c r="E16" s="521"/>
      <c r="I16" s="419"/>
      <c r="J16" s="419"/>
      <c r="K16" s="419"/>
      <c r="L16" s="419"/>
    </row>
    <row r="17" spans="1:13" ht="40.200000000000003" customHeight="1" x14ac:dyDescent="0.3">
      <c r="A17" s="431">
        <v>955</v>
      </c>
      <c r="B17" s="432" t="s">
        <v>879</v>
      </c>
      <c r="C17" s="486"/>
      <c r="D17" s="463" t="str">
        <f t="shared" si="0"/>
        <v>This Question must be answered before uploading, the report will not be processed if left blank</v>
      </c>
      <c r="E17" s="521"/>
      <c r="I17" s="419"/>
      <c r="J17" s="419"/>
      <c r="K17" s="419"/>
      <c r="L17" s="419"/>
    </row>
    <row r="18" spans="1:13" ht="40.200000000000003" customHeight="1" x14ac:dyDescent="0.3">
      <c r="A18" s="431">
        <v>957</v>
      </c>
      <c r="B18" s="432" t="s">
        <v>880</v>
      </c>
      <c r="C18" s="486"/>
      <c r="D18" s="463" t="str">
        <f t="shared" si="0"/>
        <v>This Question must be answered before uploading, the report will not be processed if left blank</v>
      </c>
      <c r="E18" s="521"/>
      <c r="I18" s="419"/>
      <c r="J18" s="419"/>
      <c r="K18" s="419"/>
      <c r="L18" s="419"/>
    </row>
    <row r="19" spans="1:13" ht="40.200000000000003" customHeight="1" x14ac:dyDescent="0.3">
      <c r="A19" s="431" t="s">
        <v>201</v>
      </c>
      <c r="B19" s="432" t="s">
        <v>1142</v>
      </c>
      <c r="C19" s="486"/>
      <c r="D19" s="463" t="str">
        <f>IF(C19="","This Question must be answered before uploading, the report will not be processed if left blank",IF(C19="Yes","Please submit copy via LGC File Portal.",""))</f>
        <v>This Question must be answered before uploading, the report will not be processed if left blank</v>
      </c>
      <c r="E19" s="521"/>
      <c r="I19" s="419"/>
      <c r="J19" s="419"/>
      <c r="K19" s="419"/>
      <c r="L19" s="419"/>
    </row>
    <row r="20" spans="1:13" ht="40.200000000000003" customHeight="1" x14ac:dyDescent="0.3">
      <c r="A20" s="431" t="s">
        <v>202</v>
      </c>
      <c r="B20" s="432" t="s">
        <v>881</v>
      </c>
      <c r="C20" s="486"/>
      <c r="D20" s="463" t="str">
        <f t="shared" ref="D20:D21" si="1">IF(C20="","This Question must be answered before uploading, the report will not be processed if left blank",IF(C20="Yes","Please submit copy via LGC File Portal.",""))</f>
        <v>This Question must be answered before uploading, the report will not be processed if left blank</v>
      </c>
      <c r="E20" s="521"/>
      <c r="I20" s="419"/>
      <c r="J20" s="419"/>
      <c r="K20" s="419"/>
      <c r="L20" s="419"/>
    </row>
    <row r="21" spans="1:13" ht="40.200000000000003" customHeight="1" x14ac:dyDescent="0.3">
      <c r="A21" s="431" t="s">
        <v>203</v>
      </c>
      <c r="B21" s="432" t="s">
        <v>882</v>
      </c>
      <c r="C21" s="486"/>
      <c r="D21" s="463" t="str">
        <f t="shared" si="1"/>
        <v>This Question must be answered before uploading, the report will not be processed if left blank</v>
      </c>
      <c r="E21" s="521"/>
      <c r="I21" s="419"/>
      <c r="J21" s="419"/>
      <c r="K21" s="419"/>
      <c r="L21" s="419"/>
    </row>
    <row r="22" spans="1:13" s="130" customFormat="1" ht="28.2" customHeight="1" x14ac:dyDescent="0.3">
      <c r="A22" s="510" t="s">
        <v>893</v>
      </c>
      <c r="B22" s="511"/>
      <c r="C22" s="512"/>
      <c r="D22" s="463"/>
      <c r="E22" s="527"/>
      <c r="I22" s="419"/>
      <c r="J22" s="419"/>
      <c r="K22" s="419"/>
      <c r="L22" s="419"/>
      <c r="M22" s="418"/>
    </row>
    <row r="23" spans="1:13" s="130" customFormat="1" ht="40.200000000000003" customHeight="1" x14ac:dyDescent="0.3">
      <c r="A23" s="412">
        <v>1068</v>
      </c>
      <c r="B23" s="413" t="s">
        <v>888</v>
      </c>
      <c r="C23" s="506"/>
      <c r="D23" s="463" t="str">
        <f>IF(C23="","This Question must be answered before uploading, the report will not be processed if left blank","")</f>
        <v>This Question must be answered before uploading, the report will not be processed if left blank</v>
      </c>
      <c r="E23" s="527"/>
      <c r="I23" s="419"/>
      <c r="J23" s="419"/>
      <c r="K23" s="419"/>
      <c r="L23" s="419"/>
      <c r="M23" s="418"/>
    </row>
    <row r="24" spans="1:13" s="130" customFormat="1" ht="40.200000000000003" customHeight="1" x14ac:dyDescent="0.3">
      <c r="A24" s="412">
        <v>1069</v>
      </c>
      <c r="B24" s="413" t="s">
        <v>889</v>
      </c>
      <c r="C24" s="506"/>
      <c r="D24" s="463" t="str">
        <f t="shared" ref="D24:D26" si="2">IF(C24="","This Question must be answered before uploading, the report will not be processed if left blank","")</f>
        <v>This Question must be answered before uploading, the report will not be processed if left blank</v>
      </c>
      <c r="E24" s="527"/>
      <c r="I24" s="419"/>
      <c r="J24" s="419"/>
      <c r="K24" s="419"/>
      <c r="L24" s="419"/>
      <c r="M24" s="418"/>
    </row>
    <row r="25" spans="1:13" s="130" customFormat="1" ht="40.200000000000003" customHeight="1" x14ac:dyDescent="0.3">
      <c r="A25" s="412">
        <v>1070</v>
      </c>
      <c r="B25" s="413" t="s">
        <v>890</v>
      </c>
      <c r="C25" s="506"/>
      <c r="D25" s="463" t="str">
        <f t="shared" si="2"/>
        <v>This Question must be answered before uploading, the report will not be processed if left blank</v>
      </c>
      <c r="E25" s="527"/>
      <c r="I25" s="419"/>
      <c r="J25" s="419"/>
      <c r="K25" s="419"/>
      <c r="L25" s="419"/>
      <c r="M25" s="418"/>
    </row>
    <row r="26" spans="1:13" s="130" customFormat="1" ht="40.200000000000003" customHeight="1" x14ac:dyDescent="0.3">
      <c r="A26" s="412">
        <v>1071</v>
      </c>
      <c r="B26" s="413" t="s">
        <v>1202</v>
      </c>
      <c r="C26" s="507"/>
      <c r="D26" s="463" t="str">
        <f t="shared" si="2"/>
        <v>This Question must be answered before uploading, the report will not be processed if left blank</v>
      </c>
      <c r="E26" s="527"/>
      <c r="I26" s="419"/>
      <c r="J26" s="419"/>
      <c r="K26" s="419"/>
      <c r="L26" s="419"/>
      <c r="M26" s="418"/>
    </row>
    <row r="27" spans="1:13" x14ac:dyDescent="0.3">
      <c r="A27" s="399"/>
      <c r="B27" s="407"/>
      <c r="C27" s="400"/>
      <c r="D27" s="434"/>
      <c r="E27" s="528"/>
    </row>
    <row r="28" spans="1:13" s="130" customFormat="1" ht="40.200000000000003" customHeight="1" x14ac:dyDescent="0.3">
      <c r="A28" s="433" t="s">
        <v>204</v>
      </c>
      <c r="B28" s="463" t="str">
        <f>IF(D28="","This Question must be answered before uploading, the report will not be processed if left blank","")</f>
        <v>This Question must be answered before uploading, the report will not be processed if left blank</v>
      </c>
      <c r="C28" s="435" t="s">
        <v>188</v>
      </c>
      <c r="D28" s="487"/>
      <c r="E28" s="528"/>
      <c r="F28"/>
      <c r="G28"/>
      <c r="H28"/>
      <c r="I28" s="418"/>
      <c r="J28" s="418"/>
      <c r="K28" s="418"/>
      <c r="L28" s="418"/>
      <c r="M28" s="418"/>
    </row>
    <row r="29" spans="1:13" ht="14.4" customHeight="1" x14ac:dyDescent="0.3">
      <c r="A29" s="399"/>
      <c r="B29" s="407"/>
      <c r="C29" s="400"/>
      <c r="D29" s="434"/>
      <c r="E29" s="528"/>
    </row>
    <row r="30" spans="1:13" ht="40.200000000000003" customHeight="1" x14ac:dyDescent="0.3">
      <c r="A30" s="433" t="s">
        <v>205</v>
      </c>
      <c r="B30" s="463" t="str">
        <f>IF(D30="","This Question must be answered before uploading, the report will not be processed if left blank","")</f>
        <v>This Question must be answered before uploading, the report will not be processed if left blank</v>
      </c>
      <c r="C30" s="435" t="s">
        <v>189</v>
      </c>
      <c r="D30" s="487"/>
      <c r="E30" s="528"/>
    </row>
    <row r="31" spans="1:13" ht="14.4" customHeight="1" x14ac:dyDescent="0.3">
      <c r="A31" s="399"/>
      <c r="B31" s="407"/>
      <c r="C31" s="400"/>
      <c r="D31" s="434"/>
      <c r="E31" s="528"/>
    </row>
    <row r="32" spans="1:13" s="130" customFormat="1" ht="40.200000000000003" customHeight="1" x14ac:dyDescent="0.3">
      <c r="A32" s="433" t="s">
        <v>255</v>
      </c>
      <c r="B32" s="463" t="str">
        <f>IF(D32="","This Question must be answered before uploading, the report will not be processed if left blank","")</f>
        <v>This Question must be answered before uploading, the report will not be processed if left blank</v>
      </c>
      <c r="C32" s="435" t="s">
        <v>359</v>
      </c>
      <c r="D32" s="488"/>
      <c r="E32" s="528"/>
      <c r="F32"/>
      <c r="G32"/>
      <c r="H32"/>
      <c r="I32" s="418"/>
      <c r="J32" s="418"/>
      <c r="K32" s="418"/>
      <c r="L32" s="418"/>
      <c r="M32" s="418"/>
    </row>
    <row r="36" spans="1:4" x14ac:dyDescent="0.3">
      <c r="D36" s="370" t="s">
        <v>128</v>
      </c>
    </row>
    <row r="40" spans="1:4" x14ac:dyDescent="0.3">
      <c r="A40" s="489"/>
      <c r="B40" s="490" t="s">
        <v>190</v>
      </c>
      <c r="C40" s="491">
        <v>1</v>
      </c>
      <c r="D40" s="492"/>
    </row>
    <row r="41" spans="1:4" x14ac:dyDescent="0.3">
      <c r="A41" s="493"/>
      <c r="B41" s="494" t="s">
        <v>191</v>
      </c>
      <c r="C41" s="495">
        <v>45535</v>
      </c>
      <c r="D41" s="496"/>
    </row>
    <row r="42" spans="1:4" x14ac:dyDescent="0.3">
      <c r="B42" s="400"/>
      <c r="C42" s="407"/>
    </row>
    <row r="43" spans="1:4" x14ac:dyDescent="0.3">
      <c r="B43" s="400"/>
      <c r="C43" s="407"/>
    </row>
  </sheetData>
  <sheetProtection algorithmName="SHA-512" hashValue="iZGJd+ldOVCISC6yMJnkreboRtN8L8QMIiHw64MKl0Z5uww/ybB4K5Fp7lVd1BnPTqjI2zWETPZ++0pUQXTT8Q==" saltValue="PbeSMq/U00bww2UxL+yh5g==" spinCount="100000" sheet="1" objects="1" scenarios="1"/>
  <mergeCells count="3">
    <mergeCell ref="A2:D2"/>
    <mergeCell ref="A4:D4"/>
    <mergeCell ref="A6:D6"/>
  </mergeCells>
  <conditionalFormatting sqref="D32">
    <cfRule type="expression" dxfId="11" priority="4">
      <formula>$T32</formula>
    </cfRule>
  </conditionalFormatting>
  <conditionalFormatting sqref="E12">
    <cfRule type="expression" dxfId="10" priority="3">
      <formula>C12="No"</formula>
    </cfRule>
  </conditionalFormatting>
  <conditionalFormatting sqref="E14">
    <cfRule type="expression" dxfId="9" priority="2">
      <formula>C14="No"</formula>
    </cfRule>
  </conditionalFormatting>
  <conditionalFormatting sqref="E13">
    <cfRule type="expression" dxfId="8" priority="1">
      <formula>C13="Yes"</formula>
    </cfRule>
  </conditionalFormatting>
  <dataValidations count="6">
    <dataValidation type="list" allowBlank="1" showInputMessage="1" showErrorMessage="1" prompt="Please select Yes or No from the drop down list" sqref="C16 C14 C11:C12 C19:C23 C25" xr:uid="{42DC82DB-0AE6-4795-B8A2-67794DECDEAD}">
      <formula1>"Yes, No"</formula1>
    </dataValidation>
    <dataValidation type="whole" operator="greaterThan" allowBlank="1" showInputMessage="1" showErrorMessage="1" prompt="Please enter a whole number.  If there are no findings please enter 0" sqref="C17:C18" xr:uid="{22039F36-BF2D-4D90-ACF3-F17B7FAD9827}">
      <formula1>-1</formula1>
    </dataValidation>
    <dataValidation type="date" operator="greaterThan" allowBlank="1" showInputMessage="1" showErrorMessage="1" sqref="D32" xr:uid="{C03418DF-3B42-4CD5-A316-291388505573}">
      <formula1>45107</formula1>
    </dataValidation>
    <dataValidation type="list" allowBlank="1" showInputMessage="1" showErrorMessage="1" prompt="Please select Yes or No from the drop down list." sqref="C9:C10 C15" xr:uid="{09FCC64E-5331-4E1E-8B61-60F4B5075DD5}">
      <formula1>"Yes, No"</formula1>
    </dataValidation>
    <dataValidation type="list" allowBlank="1" showInputMessage="1" showErrorMessage="1" prompt="Please select Yes, No or N/A from the dropdown list." sqref="C13" xr:uid="{11EF8AB4-7B13-4AB8-B378-260712EEF978}">
      <formula1>"Yes, No, N/A"</formula1>
    </dataValidation>
    <dataValidation type="list" allowBlank="1" showInputMessage="1" showErrorMessage="1" prompt="Please select Yes, No or N/A from the drop down list" sqref="C24" xr:uid="{5DC91EB9-0E50-4617-AAD7-46441F431AFA}">
      <formula1>"Yes, No, N/A"</formula1>
    </dataValidation>
  </dataValidations>
  <pageMargins left="0.7" right="0.7" top="0.75" bottom="0.75" header="0.3" footer="0.3"/>
  <pageSetup scale="5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AD556"/>
  <sheetViews>
    <sheetView zoomScale="86" zoomScaleNormal="86" workbookViewId="0">
      <pane xSplit="3" ySplit="3" topLeftCell="D4" activePane="bottomRight" state="frozen"/>
      <selection activeCell="K179" sqref="K179"/>
      <selection pane="topRight" activeCell="K179" sqref="K179"/>
      <selection pane="bottomLeft" activeCell="K179" sqref="K179"/>
      <selection pane="bottomRight" activeCell="D5" sqref="D5"/>
    </sheetView>
  </sheetViews>
  <sheetFormatPr defaultColWidth="9.109375" defaultRowHeight="14.4" x14ac:dyDescent="0.3"/>
  <cols>
    <col min="1" max="1" width="8.88671875" style="2" customWidth="1"/>
    <col min="2" max="2" width="17.5546875" style="32" bestFit="1" customWidth="1"/>
    <col min="3" max="3" width="36.6640625" style="257" customWidth="1"/>
    <col min="4" max="4" width="20.88671875" style="2" bestFit="1" customWidth="1"/>
    <col min="5" max="5" width="17.5546875" style="2" customWidth="1"/>
    <col min="6" max="6" width="22.6640625" style="2" customWidth="1"/>
    <col min="7" max="7" width="17.44140625" style="186" customWidth="1"/>
    <col min="8" max="8" width="9.6640625" style="2" customWidth="1"/>
    <col min="9" max="9" width="1" style="215" customWidth="1"/>
    <col min="10" max="10" width="18.109375" style="4" customWidth="1"/>
    <col min="11" max="11" width="36.88671875" style="7" customWidth="1"/>
    <col min="12" max="12" width="23.44140625" style="264" customWidth="1"/>
    <col min="13" max="13" width="8.44140625" customWidth="1"/>
    <col min="14" max="14" width="18.5546875" style="2" customWidth="1"/>
    <col min="15" max="15" width="17.88671875" style="2" customWidth="1"/>
    <col min="16" max="17" width="9.109375" style="137" customWidth="1"/>
    <col min="18" max="18" width="10.33203125" style="188" customWidth="1"/>
    <col min="19" max="19" width="7.109375" style="2" customWidth="1"/>
    <col min="20" max="20" width="6" style="2" customWidth="1"/>
    <col min="21" max="21" width="6.6640625" style="2" customWidth="1"/>
    <col min="22" max="22" width="7.5546875" style="2" customWidth="1"/>
    <col min="23" max="23" width="3.44140625" style="2" customWidth="1"/>
    <col min="24" max="24" width="7.33203125" style="2" customWidth="1"/>
    <col min="25" max="25" width="10.5546875" customWidth="1"/>
    <col min="26" max="26" width="9.88671875" customWidth="1"/>
    <col min="27" max="27" width="9.109375" customWidth="1"/>
    <col min="31" max="16384" width="9.109375" style="2"/>
  </cols>
  <sheetData>
    <row r="1" spans="1:30" ht="36" x14ac:dyDescent="0.3">
      <c r="C1" s="29" t="s">
        <v>157</v>
      </c>
      <c r="D1" s="11">
        <f>L46-(L35+L36-L39-L40-L69)-L43</f>
        <v>0</v>
      </c>
      <c r="I1" s="187"/>
      <c r="J1" s="28"/>
      <c r="K1" s="12" t="s">
        <v>15</v>
      </c>
      <c r="L1" s="38"/>
      <c r="T1" s="2">
        <v>100</v>
      </c>
      <c r="U1" s="2">
        <v>1</v>
      </c>
    </row>
    <row r="2" spans="1:30" ht="36" customHeight="1" x14ac:dyDescent="0.4">
      <c r="C2" s="46" t="str">
        <f>'Unit Data from Audit Worksheet'!D2</f>
        <v>Select Unit Name from Drop Down List</v>
      </c>
      <c r="D2" s="92">
        <v>2024</v>
      </c>
      <c r="E2" s="92">
        <v>2024</v>
      </c>
      <c r="F2" s="10"/>
      <c r="G2" s="42"/>
      <c r="H2" s="10"/>
      <c r="I2" s="187"/>
      <c r="J2" s="24" t="s">
        <v>11</v>
      </c>
      <c r="K2" s="6" t="s">
        <v>10</v>
      </c>
      <c r="L2" s="41" t="s">
        <v>6</v>
      </c>
      <c r="T2" s="2">
        <v>200</v>
      </c>
      <c r="U2" s="2">
        <v>2</v>
      </c>
    </row>
    <row r="3" spans="1:30" ht="31.2" x14ac:dyDescent="0.3">
      <c r="A3" s="189" t="s">
        <v>11</v>
      </c>
      <c r="B3" s="190"/>
      <c r="C3" s="27" t="s">
        <v>1</v>
      </c>
      <c r="D3" s="13" t="s">
        <v>12</v>
      </c>
      <c r="E3" s="13" t="s">
        <v>13</v>
      </c>
      <c r="F3" s="14" t="s">
        <v>16</v>
      </c>
      <c r="G3" s="47" t="s">
        <v>108</v>
      </c>
      <c r="H3" s="14" t="s">
        <v>126</v>
      </c>
      <c r="I3" s="187"/>
      <c r="J3" s="191"/>
      <c r="K3" s="93"/>
      <c r="L3" s="192"/>
      <c r="O3" s="2" t="s">
        <v>99</v>
      </c>
      <c r="R3" s="55" t="s">
        <v>109</v>
      </c>
      <c r="T3" s="2">
        <v>300</v>
      </c>
      <c r="U3" s="2">
        <v>3</v>
      </c>
    </row>
    <row r="4" spans="1:30" ht="34.799999999999997" customHeight="1" x14ac:dyDescent="0.35">
      <c r="A4" s="193"/>
      <c r="B4" s="194"/>
      <c r="C4" s="30"/>
      <c r="D4" s="5"/>
      <c r="E4" s="5"/>
      <c r="F4" s="5"/>
      <c r="G4" s="43"/>
      <c r="H4" s="5"/>
      <c r="I4" s="187"/>
      <c r="J4" s="26">
        <v>999</v>
      </c>
      <c r="K4" s="9" t="s">
        <v>98</v>
      </c>
      <c r="L4" s="475" t="e">
        <f>'Unit Data from Audit Worksheet'!D3</f>
        <v>#N/A</v>
      </c>
      <c r="T4" s="2">
        <v>400</v>
      </c>
      <c r="U4" s="2">
        <v>4</v>
      </c>
    </row>
    <row r="5" spans="1:30" ht="57" customHeight="1" x14ac:dyDescent="0.3">
      <c r="A5" s="196">
        <f>'Unit Data from Audit Worksheet'!A7</f>
        <v>333</v>
      </c>
      <c r="B5" s="34" t="str">
        <f>'Unit Data from Audit Worksheet'!C7</f>
        <v>Net Position-Governmental Activities</v>
      </c>
      <c r="C5" s="197" t="str">
        <f>'Unit Data from Audit Worksheet'!D7</f>
        <v xml:space="preserve"> All unrestricted Cash and investments.  
Exclude: restricted cash 
                   cash held by a third party. </v>
      </c>
      <c r="D5" s="91"/>
      <c r="E5" s="95">
        <f>'Unit Data from Audit Worksheet'!F7</f>
        <v>0</v>
      </c>
      <c r="F5" s="166">
        <f>IF(L5&lt;0,"Error: Number is normally positive.",)</f>
        <v>0</v>
      </c>
      <c r="G5" s="44"/>
      <c r="H5" s="165"/>
      <c r="I5" s="21"/>
      <c r="J5" s="23">
        <v>333</v>
      </c>
      <c r="K5" s="31" t="s">
        <v>69</v>
      </c>
      <c r="L5" s="198">
        <f>IF(D5="",E5,D5)</f>
        <v>0</v>
      </c>
      <c r="P5" s="143"/>
      <c r="Q5" s="149"/>
    </row>
    <row r="6" spans="1:30" ht="39.75" customHeight="1" x14ac:dyDescent="0.3">
      <c r="A6" s="155">
        <f>'Unit Data from Audit Worksheet'!A8</f>
        <v>500</v>
      </c>
      <c r="B6" s="167" t="str">
        <f>'Unit Data from Audit Worksheet'!C8</f>
        <v>Net Position-Governmental Activities</v>
      </c>
      <c r="C6" s="154" t="str">
        <f>'Unit Data from Audit Worksheet'!D8</f>
        <v xml:space="preserve"> All restricted Cash and investments</v>
      </c>
      <c r="D6" s="91"/>
      <c r="E6" s="172">
        <f>'Unit Data from Audit Worksheet'!F8</f>
        <v>0</v>
      </c>
      <c r="F6" s="166">
        <f>IF(L6&lt;0,"Error: Number is normally positive.",)</f>
        <v>0</v>
      </c>
      <c r="G6" s="168"/>
      <c r="H6" s="165"/>
      <c r="I6" s="21"/>
      <c r="J6" s="164">
        <v>500</v>
      </c>
      <c r="K6" s="163" t="s">
        <v>68</v>
      </c>
      <c r="L6" s="198">
        <f>IF(D6="",E6,D6)</f>
        <v>0</v>
      </c>
      <c r="P6" s="144"/>
      <c r="Q6" s="149"/>
    </row>
    <row r="7" spans="1:30" ht="43.5" customHeight="1" x14ac:dyDescent="0.3">
      <c r="A7" s="155">
        <f>'Unit Data from Audit Worksheet'!A9</f>
        <v>385</v>
      </c>
      <c r="B7" s="167" t="str">
        <f>'Unit Data from Audit Worksheet'!C9</f>
        <v>Net Position-Governmental Activities</v>
      </c>
      <c r="C7" s="154" t="str">
        <f>'Unit Data from Audit Worksheet'!D9</f>
        <v>Total Assets and deferred outflows</v>
      </c>
      <c r="D7" s="91"/>
      <c r="E7" s="172">
        <f>'Unit Data from Audit Worksheet'!F9</f>
        <v>0</v>
      </c>
      <c r="F7" s="85">
        <f>IF((L5+L6)&gt;L7,"Error: Please review accts (333 + 500) &gt; 385",)</f>
        <v>0</v>
      </c>
      <c r="G7" s="168" t="str">
        <f>IF(R7=1," Included in error count"," ")</f>
        <v xml:space="preserve"> </v>
      </c>
      <c r="H7" s="165"/>
      <c r="I7" s="21"/>
      <c r="J7" s="48">
        <v>385</v>
      </c>
      <c r="K7" s="49" t="s">
        <v>33</v>
      </c>
      <c r="L7" s="199">
        <f>IF(D7="",E7,D7)+IF(D9="",E9,D9)</f>
        <v>0</v>
      </c>
      <c r="N7" s="50" t="s">
        <v>104</v>
      </c>
      <c r="P7" s="144"/>
      <c r="Q7" s="149"/>
    </row>
    <row r="8" spans="1:30" ht="90.75" customHeight="1" x14ac:dyDescent="0.3">
      <c r="A8" s="155">
        <f>'Unit Data from Audit Worksheet'!A10</f>
        <v>575</v>
      </c>
      <c r="B8" s="167" t="str">
        <f>'Unit Data from Audit Worksheet'!C10</f>
        <v>Net Position-Governmental Activities</v>
      </c>
      <c r="C8" s="154" t="str">
        <f>'Unit Data from Audit Worksheet'!D10</f>
        <v>Record any positive Internal balances on the net position statements that appear in the Asset Section of the Net Position Statement</v>
      </c>
      <c r="D8" s="91"/>
      <c r="E8" s="172">
        <f>'Unit Data from Audit Worksheet'!F10</f>
        <v>0</v>
      </c>
      <c r="F8" s="166"/>
      <c r="G8" s="168"/>
      <c r="H8" s="165"/>
      <c r="I8" s="21"/>
      <c r="J8" s="164">
        <v>575</v>
      </c>
      <c r="K8" s="170" t="s">
        <v>106</v>
      </c>
      <c r="L8" s="198">
        <f>IF(D8="",E8,D8)</f>
        <v>0</v>
      </c>
      <c r="N8" s="39"/>
      <c r="P8" s="144"/>
      <c r="Q8" s="149"/>
    </row>
    <row r="9" spans="1:30" ht="103.5" customHeight="1" x14ac:dyDescent="0.3">
      <c r="A9" s="155">
        <f>'Unit Data from Audit Worksheet'!A11</f>
        <v>576</v>
      </c>
      <c r="B9" s="167" t="str">
        <f>'Unit Data from Audit Worksheet'!C11</f>
        <v>Net Position-Governmental Activities</v>
      </c>
      <c r="C9" s="200" t="str">
        <f>'Unit Data from Audit Worksheet'!D11</f>
        <v>Record any negative Internal balances on the net position statements that appear in the Asset Section of the Net Position Statement.
Enter as a positive</v>
      </c>
      <c r="D9" s="68"/>
      <c r="E9" s="98">
        <f>'Unit Data from Audit Worksheet'!F11</f>
        <v>0</v>
      </c>
      <c r="F9" s="162">
        <f>IF(E9&lt;0,"Error: Enter as positive.",)</f>
        <v>0</v>
      </c>
      <c r="G9" s="70"/>
      <c r="H9" s="71"/>
      <c r="I9" s="21"/>
      <c r="J9" s="65">
        <v>576</v>
      </c>
      <c r="K9" s="170" t="s">
        <v>107</v>
      </c>
      <c r="L9" s="198">
        <f>IF(D9="",E9,D9)</f>
        <v>0</v>
      </c>
      <c r="N9" s="39"/>
      <c r="P9" s="145"/>
      <c r="Q9" s="149"/>
    </row>
    <row r="10" spans="1:30" s="16" customFormat="1" ht="108" customHeight="1" x14ac:dyDescent="0.3">
      <c r="A10" s="155">
        <f>'Unit Data from Audit Worksheet'!A12</f>
        <v>626</v>
      </c>
      <c r="B10" s="159" t="str">
        <f>'Unit Data from Audit Worksheet'!C12</f>
        <v>Net Position-Governmental Activities</v>
      </c>
      <c r="C10" s="158" t="str">
        <f>'Unit Data from Audit Worksheet'!D12</f>
        <v xml:space="preserve">Total Current liabilities (as reported on Statement of Net Position)
Include:   Current liabilities including current portion of long-term debt.  Deferred inflows should not be included in Current Liabilities  </v>
      </c>
      <c r="D10" s="68"/>
      <c r="E10" s="174">
        <f>'Unit Data from Audit Worksheet'!F12</f>
        <v>0</v>
      </c>
      <c r="F10" s="161">
        <f>IF(L10&lt;0,"Error: Enter as a positive.",)</f>
        <v>0</v>
      </c>
      <c r="G10" s="151"/>
      <c r="H10" s="161"/>
      <c r="I10" s="21"/>
      <c r="J10" s="422">
        <v>626</v>
      </c>
      <c r="K10" s="423" t="s">
        <v>139</v>
      </c>
      <c r="L10" s="424">
        <f>IF(D10="",E10,D10)+IF(D9="",E9,D9)</f>
        <v>0</v>
      </c>
      <c r="M10"/>
      <c r="N10" s="118" t="s">
        <v>104</v>
      </c>
      <c r="O10" s="201"/>
      <c r="P10" s="146"/>
      <c r="Q10" s="149"/>
      <c r="R10" s="202"/>
      <c r="S10" s="2"/>
      <c r="Y10"/>
      <c r="Z10"/>
      <c r="AA10"/>
      <c r="AB10"/>
      <c r="AC10"/>
      <c r="AD10"/>
    </row>
    <row r="11" spans="1:30" s="16" customFormat="1" ht="110.4" customHeight="1" x14ac:dyDescent="0.3">
      <c r="A11" s="155">
        <f>'Unit Data from Audit Worksheet'!A13</f>
        <v>627</v>
      </c>
      <c r="B11" s="159" t="str">
        <f>'Unit Data from Audit Worksheet'!C13</f>
        <v>Net Position-Governmental Activities</v>
      </c>
      <c r="C11" s="158" t="str">
        <f>'Unit Data from Audit Worksheet'!D13</f>
        <v>Please enter any bond anticipation notes that are classified as current liabilities and included in account 626 above (amounts entered should agree to the current amount included in the changes to long-term debt note)</v>
      </c>
      <c r="D11" s="68"/>
      <c r="E11" s="174">
        <f>'Unit Data from Audit Worksheet'!F13</f>
        <v>0</v>
      </c>
      <c r="F11" s="161"/>
      <c r="G11" s="151"/>
      <c r="H11" s="161"/>
      <c r="I11" s="21"/>
      <c r="J11" s="160">
        <v>627</v>
      </c>
      <c r="K11" s="140" t="s">
        <v>134</v>
      </c>
      <c r="L11" s="204">
        <f t="shared" ref="L11:L15" si="0">IF(D11="",E11,D11)</f>
        <v>0</v>
      </c>
      <c r="M11"/>
      <c r="N11" s="117"/>
      <c r="O11" s="201"/>
      <c r="P11" s="146"/>
      <c r="Q11" s="149"/>
      <c r="R11" s="202"/>
      <c r="S11" s="2"/>
      <c r="Y11"/>
      <c r="Z11"/>
      <c r="AA11"/>
      <c r="AB11"/>
      <c r="AC11"/>
      <c r="AD11"/>
    </row>
    <row r="12" spans="1:30" s="16" customFormat="1" ht="106.8" customHeight="1" x14ac:dyDescent="0.3">
      <c r="A12" s="155">
        <f>'Unit Data from Audit Worksheet'!A14</f>
        <v>628</v>
      </c>
      <c r="B12" s="159" t="str">
        <f>'Unit Data from Audit Worksheet'!C14</f>
        <v>Net Position-Governmental Activities</v>
      </c>
      <c r="C12" s="158" t="str">
        <f>'Unit Data from Audit Worksheet'!D14</f>
        <v>Please enter any compensated absences that are classified as current liabilities and included in account 626 above (amounts entered should agree to the current amount included in the changes to long-term debt note)</v>
      </c>
      <c r="D12" s="68"/>
      <c r="E12" s="174">
        <f>'Unit Data from Audit Worksheet'!F14</f>
        <v>0</v>
      </c>
      <c r="F12" s="161"/>
      <c r="G12" s="151"/>
      <c r="H12" s="161"/>
      <c r="I12" s="21"/>
      <c r="J12" s="160">
        <v>628</v>
      </c>
      <c r="K12" s="140" t="s">
        <v>138</v>
      </c>
      <c r="L12" s="204">
        <f t="shared" si="0"/>
        <v>0</v>
      </c>
      <c r="M12"/>
      <c r="N12" s="117"/>
      <c r="O12" s="201"/>
      <c r="P12" s="146"/>
      <c r="Q12" s="149"/>
      <c r="R12" s="202"/>
      <c r="S12" s="2"/>
      <c r="Y12"/>
      <c r="Z12"/>
      <c r="AA12"/>
      <c r="AB12"/>
      <c r="AC12"/>
      <c r="AD12"/>
    </row>
    <row r="13" spans="1:30" s="16" customFormat="1" ht="116.4" customHeight="1" x14ac:dyDescent="0.3">
      <c r="A13" s="155">
        <f>'Unit Data from Audit Worksheet'!A15</f>
        <v>629</v>
      </c>
      <c r="B13" s="159" t="str">
        <f>'Unit Data from Audit Worksheet'!C15</f>
        <v>Net Position-Governmental Activities</v>
      </c>
      <c r="C13" s="158" t="str">
        <f>'Unit Data from Audit Worksheet'!D15</f>
        <v>Please enter any pension liabilities that are classified as current liabilities and included in account 626 above (amounts entered should agree to the current amount included in the changes to long-term debt note)</v>
      </c>
      <c r="D13" s="68"/>
      <c r="E13" s="174">
        <f>'Unit Data from Audit Worksheet'!F15</f>
        <v>0</v>
      </c>
      <c r="F13" s="161"/>
      <c r="G13" s="151"/>
      <c r="H13" s="161"/>
      <c r="I13" s="21"/>
      <c r="J13" s="160">
        <v>629</v>
      </c>
      <c r="K13" s="140" t="s">
        <v>137</v>
      </c>
      <c r="L13" s="204">
        <f t="shared" si="0"/>
        <v>0</v>
      </c>
      <c r="M13"/>
      <c r="N13" s="117"/>
      <c r="O13" s="201"/>
      <c r="P13" s="146"/>
      <c r="Q13" s="149"/>
      <c r="R13" s="202"/>
      <c r="S13" s="2"/>
      <c r="Y13"/>
      <c r="Z13"/>
      <c r="AA13"/>
      <c r="AB13"/>
      <c r="AC13"/>
      <c r="AD13"/>
    </row>
    <row r="14" spans="1:30" s="16" customFormat="1" ht="88.2" customHeight="1" x14ac:dyDescent="0.3">
      <c r="A14" s="155">
        <f>'Unit Data from Audit Worksheet'!A16</f>
        <v>630</v>
      </c>
      <c r="B14" s="159" t="str">
        <f>'Unit Data from Audit Worksheet'!C16</f>
        <v>Net Position-Governmental Activities</v>
      </c>
      <c r="C14" s="158" t="str">
        <f>'Unit Data from Audit Worksheet'!D16</f>
        <v>Please enter any current liabilities that are payable from restricted assets and included in account 626 above</v>
      </c>
      <c r="D14" s="68"/>
      <c r="E14" s="174">
        <f>'Unit Data from Audit Worksheet'!F16</f>
        <v>0</v>
      </c>
      <c r="F14" s="161"/>
      <c r="G14" s="151"/>
      <c r="H14" s="161"/>
      <c r="I14" s="21"/>
      <c r="J14" s="160">
        <v>630</v>
      </c>
      <c r="K14" s="140" t="s">
        <v>136</v>
      </c>
      <c r="L14" s="204">
        <f t="shared" si="0"/>
        <v>0</v>
      </c>
      <c r="M14"/>
      <c r="N14" s="117"/>
      <c r="O14" s="201"/>
      <c r="P14" s="146"/>
      <c r="Q14" s="149"/>
      <c r="R14" s="202"/>
      <c r="S14" s="2"/>
      <c r="Y14"/>
      <c r="Z14"/>
      <c r="AA14"/>
      <c r="AB14"/>
      <c r="AC14"/>
      <c r="AD14"/>
    </row>
    <row r="15" spans="1:30" s="16" customFormat="1" ht="102.75" customHeight="1" x14ac:dyDescent="0.3">
      <c r="A15" s="155">
        <f>'Unit Data from Audit Worksheet'!A17</f>
        <v>631</v>
      </c>
      <c r="B15" s="167" t="str">
        <f>'Unit Data from Audit Worksheet'!C17</f>
        <v>Net Position-Governmental Activities</v>
      </c>
      <c r="C15" s="152" t="str">
        <f>'Unit Data from Audit Worksheet'!D17</f>
        <v>Please enter any OPEB liabilities that are classified as current liabilities and included in account 626 above (amounts entered should agree to the current amount included in the changes to long-term debt note)</v>
      </c>
      <c r="D15" s="68"/>
      <c r="E15" s="174">
        <f>'Unit Data from Audit Worksheet'!F17</f>
        <v>0</v>
      </c>
      <c r="F15" s="161"/>
      <c r="G15" s="151"/>
      <c r="H15" s="161"/>
      <c r="I15" s="21"/>
      <c r="J15" s="160">
        <v>631</v>
      </c>
      <c r="K15" s="140" t="s">
        <v>135</v>
      </c>
      <c r="L15" s="204">
        <f t="shared" si="0"/>
        <v>0</v>
      </c>
      <c r="M15"/>
      <c r="N15" s="117"/>
      <c r="O15" s="201"/>
      <c r="P15" s="146"/>
      <c r="Q15" s="149"/>
      <c r="R15" s="202"/>
      <c r="S15" s="2"/>
      <c r="Y15"/>
      <c r="Z15"/>
      <c r="AA15"/>
      <c r="AB15"/>
      <c r="AC15"/>
      <c r="AD15"/>
    </row>
    <row r="16" spans="1:30" ht="60.6" customHeight="1" x14ac:dyDescent="0.3">
      <c r="A16" s="396">
        <f>'Unit Data from Audit Worksheet'!A18</f>
        <v>338</v>
      </c>
      <c r="B16" s="167" t="str">
        <f>'Unit Data from Audit Worksheet'!C18</f>
        <v>Net Position-Governmental Activities</v>
      </c>
      <c r="C16" s="154" t="str">
        <f>'Unit Data from Audit Worksheet'!D18</f>
        <v>Total Liabilities and total deferred inflows</v>
      </c>
      <c r="D16" s="68"/>
      <c r="E16" s="95">
        <f>'Unit Data from Audit Worksheet'!F18</f>
        <v>0</v>
      </c>
      <c r="F16" s="85" t="str">
        <f>IF(L10&gt;L16,"Please review accounts 626 greater than 338","")</f>
        <v/>
      </c>
      <c r="G16" s="44"/>
      <c r="H16" s="165"/>
      <c r="I16" s="21"/>
      <c r="J16" s="72">
        <v>338</v>
      </c>
      <c r="K16" s="73" t="s">
        <v>34</v>
      </c>
      <c r="L16" s="199">
        <f>IF(D16="",E16,D16)+IF(D9="",E9,D9)</f>
        <v>0</v>
      </c>
      <c r="N16" s="50" t="s">
        <v>104</v>
      </c>
      <c r="P16" s="144"/>
      <c r="Q16" s="149"/>
    </row>
    <row r="17" spans="1:24" ht="100.5" customHeight="1" x14ac:dyDescent="0.3">
      <c r="A17" s="155">
        <f>'Unit Data from Audit Worksheet'!A19</f>
        <v>335</v>
      </c>
      <c r="B17" s="167" t="str">
        <f>'Unit Data from Audit Worksheet'!C19</f>
        <v>Net Position-Governmental Activities</v>
      </c>
      <c r="C17" s="154" t="str">
        <f>'Unit Data from Audit Worksheet'!D19</f>
        <v>Unearned revenues that were included in current liabilities in your audit report or entered in acct # 626 above. 
Exclude - unearned revenues that are listed in deferred inflows.</v>
      </c>
      <c r="D17" s="68"/>
      <c r="E17" s="172">
        <f>'Unit Data from Audit Worksheet'!F19</f>
        <v>0</v>
      </c>
      <c r="F17" s="166">
        <f>IF(L17&lt;0,"Error: Enter as a positive.",)</f>
        <v>0</v>
      </c>
      <c r="G17" s="168"/>
      <c r="H17" s="165"/>
      <c r="I17" s="21"/>
      <c r="J17" s="164">
        <v>335</v>
      </c>
      <c r="K17" s="163" t="s">
        <v>35</v>
      </c>
      <c r="L17" s="198">
        <f>IF(D17="",E17,D17)</f>
        <v>0</v>
      </c>
      <c r="P17" s="144"/>
      <c r="Q17" s="149"/>
    </row>
    <row r="18" spans="1:24" ht="41.4" customHeight="1" x14ac:dyDescent="0.3">
      <c r="A18" s="155">
        <f>'Unit Data from Audit Worksheet'!A20</f>
        <v>252</v>
      </c>
      <c r="B18" s="167" t="str">
        <f>'Unit Data from Audit Worksheet'!C20</f>
        <v>Net Position-Governmental Activities</v>
      </c>
      <c r="C18" s="154" t="str">
        <f>'Unit Data from Audit Worksheet'!D20</f>
        <v xml:space="preserve"> Total Net investment in capital assets</v>
      </c>
      <c r="D18" s="68"/>
      <c r="E18" s="172">
        <f>'Unit Data from Audit Worksheet'!F20</f>
        <v>0</v>
      </c>
      <c r="F18" s="166"/>
      <c r="G18" s="168"/>
      <c r="H18" s="165"/>
      <c r="I18" s="21"/>
      <c r="J18" s="164">
        <v>252</v>
      </c>
      <c r="K18" s="163" t="s">
        <v>28</v>
      </c>
      <c r="L18" s="198">
        <f t="shared" ref="L18:L34" si="1">IF(D18="",E18,D18)</f>
        <v>0</v>
      </c>
      <c r="O18" s="205" t="e">
        <f>'Unit Data from Audit Worksheet'!E20</f>
        <v>#N/A</v>
      </c>
      <c r="P18" s="144"/>
      <c r="Q18" s="149"/>
    </row>
    <row r="19" spans="1:24" ht="37.200000000000003" customHeight="1" x14ac:dyDescent="0.3">
      <c r="A19" s="155">
        <f>'Unit Data from Audit Worksheet'!A21</f>
        <v>253</v>
      </c>
      <c r="B19" s="167" t="str">
        <f>'Unit Data from Audit Worksheet'!C21</f>
        <v>Net Position-Governmental Activities</v>
      </c>
      <c r="C19" s="154" t="str">
        <f>'Unit Data from Audit Worksheet'!D21</f>
        <v xml:space="preserve"> Total Net Position, Restricted</v>
      </c>
      <c r="D19" s="68"/>
      <c r="E19" s="172">
        <f>'Unit Data from Audit Worksheet'!F21</f>
        <v>0</v>
      </c>
      <c r="F19" s="166"/>
      <c r="G19" s="168"/>
      <c r="H19" s="165"/>
      <c r="I19" s="21"/>
      <c r="J19" s="164">
        <v>253</v>
      </c>
      <c r="K19" s="163" t="s">
        <v>29</v>
      </c>
      <c r="L19" s="198">
        <f t="shared" si="1"/>
        <v>0</v>
      </c>
      <c r="O19" s="205" t="e">
        <f>'Unit Data from Audit Worksheet'!E21</f>
        <v>#N/A</v>
      </c>
      <c r="P19" s="144"/>
      <c r="Q19" s="149"/>
    </row>
    <row r="20" spans="1:24" ht="73.5" customHeight="1" x14ac:dyDescent="0.3">
      <c r="A20" s="155">
        <f>'Unit Data from Audit Worksheet'!A22</f>
        <v>254</v>
      </c>
      <c r="B20" s="167" t="str">
        <f>'Unit Data from Audit Worksheet'!C22</f>
        <v>Net Position-Governmental Activities</v>
      </c>
      <c r="C20" s="154" t="str">
        <f>'Unit Data from Audit Worksheet'!D22</f>
        <v>Total Net Position, Unrestricted - enter negative unrestricted net position as a negative)</v>
      </c>
      <c r="D20" s="68"/>
      <c r="E20" s="172">
        <f>'Unit Data from Audit Worksheet'!F22</f>
        <v>0</v>
      </c>
      <c r="F20" s="166">
        <f>IF((L7-L16-L18-L19-L20)=0,,"Error: Total assets and deferred outflows less total liabilities and deferred inflows do not equal total net position accts 385-338-252-253-254")</f>
        <v>0</v>
      </c>
      <c r="G20" s="57">
        <f>+L7-L16-L18-L19-L20</f>
        <v>0</v>
      </c>
      <c r="H20" s="165"/>
      <c r="I20" s="21"/>
      <c r="J20" s="164">
        <v>254</v>
      </c>
      <c r="K20" s="163" t="s">
        <v>30</v>
      </c>
      <c r="L20" s="198">
        <f t="shared" si="1"/>
        <v>0</v>
      </c>
      <c r="O20" s="205" t="e">
        <f>'Unit Data from Audit Worksheet'!E22</f>
        <v>#N/A</v>
      </c>
      <c r="P20" s="144"/>
      <c r="Q20" s="149"/>
    </row>
    <row r="21" spans="1:24" ht="51.75" customHeight="1" x14ac:dyDescent="0.3">
      <c r="A21" s="155">
        <f>'Unit Data from Audit Worksheet'!A24</f>
        <v>502</v>
      </c>
      <c r="B21" s="167" t="str">
        <f>'Unit Data from Audit Worksheet'!C24</f>
        <v>Net Position-Business Activities</v>
      </c>
      <c r="C21" s="154" t="str">
        <f>'Unit Data from Audit Worksheet'!D24</f>
        <v xml:space="preserve">All unrestricted Cash and investments. 
Exclude restricted cash and cash held by a third party. </v>
      </c>
      <c r="D21" s="68"/>
      <c r="E21" s="172">
        <f>'Unit Data from Audit Worksheet'!F24</f>
        <v>0</v>
      </c>
      <c r="F21" s="166">
        <f>IF(L21&lt;0,"Error: Number is normally positive.",)</f>
        <v>0</v>
      </c>
      <c r="G21" s="168"/>
      <c r="H21" s="165"/>
      <c r="I21" s="21"/>
      <c r="J21" s="164">
        <v>502</v>
      </c>
      <c r="K21" s="163" t="s">
        <v>70</v>
      </c>
      <c r="L21" s="198">
        <f t="shared" si="1"/>
        <v>0</v>
      </c>
      <c r="P21" s="144"/>
      <c r="Q21" s="149"/>
      <c r="R21" s="2"/>
      <c r="W21" s="397">
        <v>502</v>
      </c>
      <c r="X21" s="195">
        <v>502</v>
      </c>
    </row>
    <row r="22" spans="1:24" ht="40.5" customHeight="1" x14ac:dyDescent="0.3">
      <c r="A22" s="155">
        <f>'Unit Data from Audit Worksheet'!A25</f>
        <v>503</v>
      </c>
      <c r="B22" s="167" t="str">
        <f>'Unit Data from Audit Worksheet'!C25</f>
        <v>Net Position-Business Activities</v>
      </c>
      <c r="C22" s="154" t="str">
        <f>'Unit Data from Audit Worksheet'!D25</f>
        <v>All restricted Cash and investments</v>
      </c>
      <c r="D22" s="68"/>
      <c r="E22" s="172">
        <f>'Unit Data from Audit Worksheet'!F25</f>
        <v>0</v>
      </c>
      <c r="F22" s="166">
        <f>IF(L22&lt;0,"Error: Number is normally positive.",)</f>
        <v>0</v>
      </c>
      <c r="G22" s="168"/>
      <c r="H22" s="165"/>
      <c r="I22" s="21"/>
      <c r="J22" s="164">
        <v>503</v>
      </c>
      <c r="K22" s="163" t="s">
        <v>71</v>
      </c>
      <c r="L22" s="198">
        <f t="shared" si="1"/>
        <v>0</v>
      </c>
      <c r="P22" s="144"/>
      <c r="Q22" s="149"/>
    </row>
    <row r="23" spans="1:24" ht="39" customHeight="1" x14ac:dyDescent="0.3">
      <c r="A23" s="155">
        <f>'Unit Data from Audit Worksheet'!A27</f>
        <v>388</v>
      </c>
      <c r="B23" s="167" t="str">
        <f>'Unit Data from Audit Worksheet'!C27</f>
        <v>Statement of Activities - Governmental</v>
      </c>
      <c r="C23" s="154" t="str">
        <f>'Unit Data from Audit Worksheet'!D27</f>
        <v>Total Expenses</v>
      </c>
      <c r="D23" s="68"/>
      <c r="E23" s="172">
        <f>'Unit Data from Audit Worksheet'!F27</f>
        <v>0</v>
      </c>
      <c r="F23" s="166">
        <f>IF(L23&lt;0,"Error: Enter as a positive.",)</f>
        <v>0</v>
      </c>
      <c r="G23" s="168"/>
      <c r="H23" s="165"/>
      <c r="I23" s="21"/>
      <c r="J23" s="164">
        <v>388</v>
      </c>
      <c r="K23" s="163" t="s">
        <v>72</v>
      </c>
      <c r="L23" s="198">
        <f t="shared" si="1"/>
        <v>0</v>
      </c>
      <c r="P23" s="144"/>
      <c r="Q23" s="149"/>
    </row>
    <row r="24" spans="1:24" ht="39" customHeight="1" x14ac:dyDescent="0.3">
      <c r="A24" s="155">
        <f>'Unit Data from Audit Worksheet'!A28</f>
        <v>339</v>
      </c>
      <c r="B24" s="167" t="str">
        <f>'Unit Data from Audit Worksheet'!C28</f>
        <v>Statement of Activities - Governmental</v>
      </c>
      <c r="C24" s="154" t="str">
        <f>'Unit Data from Audit Worksheet'!D28</f>
        <v xml:space="preserve">Charges for services </v>
      </c>
      <c r="D24" s="68"/>
      <c r="E24" s="172">
        <f>'Unit Data from Audit Worksheet'!F28</f>
        <v>0</v>
      </c>
      <c r="F24" s="166"/>
      <c r="G24" s="168"/>
      <c r="H24" s="165"/>
      <c r="I24" s="21"/>
      <c r="J24" s="164">
        <v>339</v>
      </c>
      <c r="K24" s="163" t="s">
        <v>73</v>
      </c>
      <c r="L24" s="198">
        <f t="shared" si="1"/>
        <v>0</v>
      </c>
      <c r="P24" s="144"/>
      <c r="Q24" s="149"/>
    </row>
    <row r="25" spans="1:24" ht="39" customHeight="1" x14ac:dyDescent="0.3">
      <c r="A25" s="155">
        <f>'Unit Data from Audit Worksheet'!A29</f>
        <v>504</v>
      </c>
      <c r="B25" s="167" t="str">
        <f>'Unit Data from Audit Worksheet'!C29</f>
        <v>Statement of Activities - Governmental</v>
      </c>
      <c r="C25" s="154" t="str">
        <f>'Unit Data from Audit Worksheet'!D29</f>
        <v>Operating grants and contributions</v>
      </c>
      <c r="D25" s="68"/>
      <c r="E25" s="172">
        <f>'Unit Data from Audit Worksheet'!F29</f>
        <v>0</v>
      </c>
      <c r="F25" s="166"/>
      <c r="G25" s="168"/>
      <c r="H25" s="165"/>
      <c r="I25" s="21"/>
      <c r="J25" s="164">
        <v>504</v>
      </c>
      <c r="K25" s="163" t="s">
        <v>74</v>
      </c>
      <c r="L25" s="198">
        <f t="shared" si="1"/>
        <v>0</v>
      </c>
      <c r="P25" s="144"/>
      <c r="Q25" s="149"/>
    </row>
    <row r="26" spans="1:24" ht="39" customHeight="1" x14ac:dyDescent="0.3">
      <c r="A26" s="155">
        <f>'Unit Data from Audit Worksheet'!A30</f>
        <v>505</v>
      </c>
      <c r="B26" s="167" t="str">
        <f>'Unit Data from Audit Worksheet'!C30</f>
        <v>Statement of Activities - Governmental</v>
      </c>
      <c r="C26" s="154" t="str">
        <f>'Unit Data from Audit Worksheet'!D30</f>
        <v>Capital grants and contributions</v>
      </c>
      <c r="D26" s="68"/>
      <c r="E26" s="172">
        <f>'Unit Data from Audit Worksheet'!F30</f>
        <v>0</v>
      </c>
      <c r="F26" s="166"/>
      <c r="G26" s="168"/>
      <c r="H26" s="165"/>
      <c r="I26" s="21"/>
      <c r="J26" s="164">
        <v>505</v>
      </c>
      <c r="K26" s="163" t="s">
        <v>75</v>
      </c>
      <c r="L26" s="198">
        <f t="shared" si="1"/>
        <v>0</v>
      </c>
      <c r="P26" s="144"/>
      <c r="Q26" s="149"/>
    </row>
    <row r="27" spans="1:24" ht="82.5" customHeight="1" x14ac:dyDescent="0.3">
      <c r="A27" s="155">
        <f>'Unit Data from Audit Worksheet'!A31</f>
        <v>341</v>
      </c>
      <c r="B27" s="167" t="str">
        <f>'Unit Data from Audit Worksheet'!C31</f>
        <v>Statement of Activities - Governmental</v>
      </c>
      <c r="C27" s="154" t="str">
        <f>'Unit Data from Audit Worksheet'!D31</f>
        <v>Total General revenues
Exclude: transfers-in or out,
                 special items,
                 extraordinary amounts</v>
      </c>
      <c r="D27" s="68"/>
      <c r="E27" s="172">
        <f>'Unit Data from Audit Worksheet'!F31</f>
        <v>0</v>
      </c>
      <c r="F27" s="166"/>
      <c r="G27" s="168"/>
      <c r="H27" s="165"/>
      <c r="I27" s="21"/>
      <c r="J27" s="164">
        <v>341</v>
      </c>
      <c r="K27" s="163" t="s">
        <v>76</v>
      </c>
      <c r="L27" s="198">
        <f t="shared" si="1"/>
        <v>0</v>
      </c>
      <c r="P27" s="144"/>
      <c r="Q27" s="149"/>
    </row>
    <row r="28" spans="1:24" ht="82.5" customHeight="1" x14ac:dyDescent="0.3">
      <c r="A28" s="155">
        <f>'Unit Data from Audit Worksheet'!A32</f>
        <v>386</v>
      </c>
      <c r="B28" s="167" t="str">
        <f>'Unit Data from Audit Worksheet'!C32</f>
        <v>Statement of Activities - Governmental</v>
      </c>
      <c r="C28" s="154" t="str">
        <f>'Unit Data from Audit Worksheet'!D32</f>
        <v>Total Transfers in    (Preference is that transfers-in  are not netted against transfers-out)</v>
      </c>
      <c r="D28" s="68"/>
      <c r="E28" s="172">
        <f>'Unit Data from Audit Worksheet'!F32</f>
        <v>0</v>
      </c>
      <c r="F28" s="166"/>
      <c r="G28" s="168"/>
      <c r="H28" s="165"/>
      <c r="I28" s="21"/>
      <c r="J28" s="164">
        <v>386</v>
      </c>
      <c r="K28" s="163" t="s">
        <v>77</v>
      </c>
      <c r="L28" s="198">
        <f t="shared" si="1"/>
        <v>0</v>
      </c>
      <c r="P28" s="144"/>
      <c r="Q28" s="149"/>
    </row>
    <row r="29" spans="1:24" ht="82.5" customHeight="1" x14ac:dyDescent="0.3">
      <c r="A29" s="155">
        <f>'Unit Data from Audit Worksheet'!A33</f>
        <v>387</v>
      </c>
      <c r="B29" s="167" t="str">
        <f>'Unit Data from Audit Worksheet'!C33</f>
        <v>Statement of Activities - Governmental</v>
      </c>
      <c r="C29" s="154" t="str">
        <f>'Unit Data from Audit Worksheet'!D33</f>
        <v>Total Transfers out    (Preference is that transfers-in  are not netted against transfers-out)</v>
      </c>
      <c r="D29" s="68"/>
      <c r="E29" s="172">
        <f>'Unit Data from Audit Worksheet'!F33</f>
        <v>0</v>
      </c>
      <c r="F29" s="166">
        <f>IF(L29&lt;0,"Error: Enter as a positive.",)</f>
        <v>0</v>
      </c>
      <c r="G29" s="168"/>
      <c r="H29" s="165"/>
      <c r="I29" s="21"/>
      <c r="J29" s="164">
        <v>387</v>
      </c>
      <c r="K29" s="163" t="s">
        <v>78</v>
      </c>
      <c r="L29" s="198">
        <f t="shared" si="1"/>
        <v>0</v>
      </c>
      <c r="P29" s="144"/>
      <c r="Q29" s="149"/>
    </row>
    <row r="30" spans="1:24" ht="82.5" customHeight="1" x14ac:dyDescent="0.3">
      <c r="A30" s="155">
        <f>'Unit Data from Audit Worksheet'!A34</f>
        <v>389</v>
      </c>
      <c r="B30" s="167" t="str">
        <f>'Unit Data from Audit Worksheet'!C34</f>
        <v>Statement of Activities - Governmental</v>
      </c>
      <c r="C30" s="154" t="str">
        <f>'Unit Data from Audit Worksheet'!D34</f>
        <v>Total Special and Extraordinary items.    (Amounts that increase net position are recorded as positive and amounts that decrease net position are recorded as negative)</v>
      </c>
      <c r="D30" s="68"/>
      <c r="E30" s="172">
        <f>'Unit Data from Audit Worksheet'!F34</f>
        <v>0</v>
      </c>
      <c r="F30" s="166"/>
      <c r="G30" s="168"/>
      <c r="H30" s="165"/>
      <c r="I30" s="21"/>
      <c r="J30" s="164">
        <v>389</v>
      </c>
      <c r="K30" s="163" t="s">
        <v>79</v>
      </c>
      <c r="L30" s="198">
        <f t="shared" si="1"/>
        <v>0</v>
      </c>
      <c r="N30" s="206"/>
      <c r="P30" s="144"/>
      <c r="Q30" s="149"/>
    </row>
    <row r="31" spans="1:24" ht="79.5" customHeight="1" x14ac:dyDescent="0.3">
      <c r="A31" s="155">
        <f>'Unit Data from Audit Worksheet'!A35</f>
        <v>255</v>
      </c>
      <c r="B31" s="167" t="str">
        <f>'Unit Data from Audit Worksheet'!C35</f>
        <v>Statement of Activities - Governmental</v>
      </c>
      <c r="C31" s="154" t="str">
        <f>'Unit Data from Audit Worksheet'!D35</f>
        <v>Total Change in net position - (Increase in net position is recorded as a positive and a decrease in net position is recorded as a negative)</v>
      </c>
      <c r="D31" s="68"/>
      <c r="E31" s="172">
        <f>'Unit Data from Audit Worksheet'!F35</f>
        <v>0</v>
      </c>
      <c r="F31" s="166">
        <f>IF((L24+L25+L26+L27+L28-L29+L30-L23-L31)=0,,"Total revenues less total expenses do not equal total change in net position. Acct 339+504+505+341+386-387+389-388-255=0")</f>
        <v>0</v>
      </c>
      <c r="G31" s="58">
        <f>L24+L25+L26+L27+L28-L29+L30-L23-L31</f>
        <v>0</v>
      </c>
      <c r="H31" s="165"/>
      <c r="I31" s="21"/>
      <c r="J31" s="164">
        <v>255</v>
      </c>
      <c r="K31" s="163" t="s">
        <v>80</v>
      </c>
      <c r="L31" s="198">
        <f t="shared" si="1"/>
        <v>0</v>
      </c>
      <c r="O31" s="205" t="e">
        <f>'Unit Data from Audit Worksheet'!E35</f>
        <v>#N/A</v>
      </c>
      <c r="P31" s="146"/>
      <c r="Q31" s="149"/>
    </row>
    <row r="32" spans="1:24" ht="89.25" customHeight="1" x14ac:dyDescent="0.3">
      <c r="A32" s="155">
        <f>'Unit Data from Audit Worksheet'!A36</f>
        <v>376</v>
      </c>
      <c r="B32" s="167" t="str">
        <f>'Unit Data from Audit Worksheet'!C36</f>
        <v>Statement of Activities - Governmental</v>
      </c>
      <c r="C32" s="154" t="str">
        <f>'Unit Data from Audit Worksheet'!D36</f>
        <v>Any adjustment to beginning net position including rounding, prior period adjustments and restatements.   (Increases to net position are positive; decreases to net position are negative)</v>
      </c>
      <c r="D32" s="68"/>
      <c r="E32" s="172">
        <f>'Unit Data from Audit Worksheet'!F36</f>
        <v>0</v>
      </c>
      <c r="F32" s="56" t="e">
        <f>IF(L18+L19+L20-L31-L32=O18+O19+O20,,"Beginning Balance does not agree with our records acct (252+253+254-255-376=PY252+PY253+PY254)")</f>
        <v>#N/A</v>
      </c>
      <c r="G32" s="59" t="e">
        <f>L18+L19+L20-L31-L32-(O18+O19+O20)</f>
        <v>#N/A</v>
      </c>
      <c r="H32" s="165" t="e">
        <f>'Unit Data from Audit Worksheet'!I36</f>
        <v>#N/A</v>
      </c>
      <c r="I32" s="21"/>
      <c r="J32" s="164">
        <v>376</v>
      </c>
      <c r="K32" s="163" t="s">
        <v>31</v>
      </c>
      <c r="L32" s="198">
        <f t="shared" si="1"/>
        <v>0</v>
      </c>
      <c r="O32" s="205" t="e">
        <f>'Unit Data from Audit Worksheet'!E36</f>
        <v>#N/A</v>
      </c>
      <c r="P32" s="146"/>
      <c r="Q32" s="149"/>
      <c r="S32" s="275"/>
      <c r="T32" s="275"/>
      <c r="U32" s="275"/>
      <c r="V32" s="275"/>
      <c r="W32" s="275"/>
      <c r="X32" s="275"/>
    </row>
    <row r="33" spans="1:30" ht="90" customHeight="1" x14ac:dyDescent="0.3">
      <c r="A33" s="155">
        <f>'Unit Data from Audit Worksheet'!A38</f>
        <v>592</v>
      </c>
      <c r="B33" s="167" t="str">
        <f>'Unit Data from Audit Worksheet'!C38</f>
        <v>Statement of Activities - Business Activities</v>
      </c>
      <c r="C33" s="154" t="str">
        <f>'Unit Data from Audit Worksheet'!D38</f>
        <v>Total Change in net position Business Type 
(Increase in net position is recorded as a positive and a decrease in net position is recorded as a negative)</v>
      </c>
      <c r="D33" s="68"/>
      <c r="E33" s="172">
        <f>'Unit Data from Audit Worksheet'!F38</f>
        <v>0</v>
      </c>
      <c r="F33" s="166"/>
      <c r="G33" s="168"/>
      <c r="H33" s="165"/>
      <c r="I33" s="21"/>
      <c r="J33" s="164">
        <v>592</v>
      </c>
      <c r="K33" s="163" t="s">
        <v>122</v>
      </c>
      <c r="L33" s="198">
        <f t="shared" si="1"/>
        <v>0</v>
      </c>
      <c r="O33" s="205"/>
      <c r="P33" s="144"/>
      <c r="Q33" s="149"/>
      <c r="R33" s="275"/>
      <c r="S33" s="275"/>
      <c r="T33" s="275"/>
      <c r="U33" s="275"/>
      <c r="V33" s="275"/>
      <c r="W33" s="397">
        <v>592</v>
      </c>
      <c r="X33" s="195">
        <v>592</v>
      </c>
    </row>
    <row r="34" spans="1:30" ht="66" customHeight="1" x14ac:dyDescent="0.3">
      <c r="A34" s="155">
        <f>'Unit Data from Audit Worksheet'!A39</f>
        <v>591</v>
      </c>
      <c r="B34" s="167" t="str">
        <f>'Unit Data from Audit Worksheet'!C39</f>
        <v>Statement of Activities - Business Activities</v>
      </c>
      <c r="C34" s="154" t="str">
        <f>'Unit Data from Audit Worksheet'!D39</f>
        <v>Total Expenses - Exclude Transfers</v>
      </c>
      <c r="D34" s="68"/>
      <c r="E34" s="172">
        <f>'Unit Data from Audit Worksheet'!F39</f>
        <v>0</v>
      </c>
      <c r="F34" s="166">
        <f>IF(L34&lt;0,"Error: Enter as a positive.",)</f>
        <v>0</v>
      </c>
      <c r="G34" s="168"/>
      <c r="H34" s="165"/>
      <c r="I34" s="21"/>
      <c r="J34" s="164">
        <v>591</v>
      </c>
      <c r="K34" s="163" t="s">
        <v>121</v>
      </c>
      <c r="L34" s="198">
        <f t="shared" si="1"/>
        <v>0</v>
      </c>
      <c r="O34" s="205"/>
      <c r="P34" s="144"/>
      <c r="Q34" s="149"/>
      <c r="S34" s="275"/>
      <c r="T34" s="275"/>
      <c r="U34" s="275"/>
      <c r="V34" s="275"/>
      <c r="W34" s="275"/>
      <c r="X34" s="275"/>
    </row>
    <row r="35" spans="1:30" ht="54" customHeight="1" x14ac:dyDescent="0.3">
      <c r="A35" s="155">
        <f>'Unit Data from Audit Worksheet'!A41</f>
        <v>506</v>
      </c>
      <c r="B35" s="33" t="str">
        <f>'Unit Data from Audit Worksheet'!C41</f>
        <v>General Fund-Balance Sheet</v>
      </c>
      <c r="C35" s="207" t="str">
        <f>'Unit Data from Audit Worksheet'!D41</f>
        <v xml:space="preserve">All unrestricted cash and investments.  
Exclude restricted cash and cash held by a third party. </v>
      </c>
      <c r="D35" s="68"/>
      <c r="E35" s="97">
        <f>'Unit Data from Audit Worksheet'!F41</f>
        <v>0</v>
      </c>
      <c r="F35" s="20">
        <f>IF(L35&lt;0,"Error: Number is normally positive.",)</f>
        <v>0</v>
      </c>
      <c r="G35" s="45"/>
      <c r="H35" s="165"/>
      <c r="I35" s="21"/>
      <c r="J35" s="22">
        <v>506</v>
      </c>
      <c r="K35" s="163" t="s">
        <v>81</v>
      </c>
      <c r="L35" s="208">
        <f t="shared" ref="L35:L46" si="2">IF(D35="",E35,D35)</f>
        <v>0</v>
      </c>
      <c r="P35" s="144"/>
      <c r="Q35" s="149"/>
    </row>
    <row r="36" spans="1:30" ht="45.75" customHeight="1" x14ac:dyDescent="0.3">
      <c r="A36" s="155">
        <f>'Unit Data from Audit Worksheet'!A42</f>
        <v>536</v>
      </c>
      <c r="B36" s="33" t="str">
        <f>'Unit Data from Audit Worksheet'!C42</f>
        <v>General Fund-Balance Sheet</v>
      </c>
      <c r="C36" s="207" t="str">
        <f>'Unit Data from Audit Worksheet'!D42</f>
        <v>All restricted cash and investments</v>
      </c>
      <c r="D36" s="68"/>
      <c r="E36" s="97">
        <f>'Unit Data from Audit Worksheet'!F42</f>
        <v>0</v>
      </c>
      <c r="F36" s="20">
        <f>IF(L36&lt;0,"Error: Number is normally positive.",)</f>
        <v>0</v>
      </c>
      <c r="G36" s="45"/>
      <c r="H36" s="165"/>
      <c r="I36" s="21"/>
      <c r="J36" s="22">
        <v>536</v>
      </c>
      <c r="K36" s="163" t="s">
        <v>82</v>
      </c>
      <c r="L36" s="208">
        <f t="shared" si="2"/>
        <v>0</v>
      </c>
      <c r="P36" s="144"/>
      <c r="Q36" s="149"/>
      <c r="R36" s="202"/>
      <c r="T36" s="201"/>
      <c r="U36" s="201"/>
      <c r="V36" s="201"/>
      <c r="W36" s="201"/>
      <c r="X36" s="16"/>
    </row>
    <row r="37" spans="1:30" ht="56.25" customHeight="1" x14ac:dyDescent="0.3">
      <c r="A37" s="155">
        <f>'Unit Data from Audit Worksheet'!A43</f>
        <v>586</v>
      </c>
      <c r="B37" s="167" t="str">
        <f>'Unit Data from Audit Worksheet'!C43</f>
        <v>General Fund-Balance Sheet</v>
      </c>
      <c r="C37" s="154" t="str">
        <f>'Unit Data from Audit Worksheet'!D43</f>
        <v>Advance To: Interfund loan receivable-portion of repayment plan longer than 12 months</v>
      </c>
      <c r="D37" s="91"/>
      <c r="E37" s="172">
        <f>'Unit Data from Audit Worksheet'!F43</f>
        <v>0</v>
      </c>
      <c r="F37" s="166"/>
      <c r="G37" s="168"/>
      <c r="H37" s="165"/>
      <c r="I37" s="21"/>
      <c r="J37" s="164">
        <v>586</v>
      </c>
      <c r="K37" s="154" t="s">
        <v>111</v>
      </c>
      <c r="L37" s="198">
        <f t="shared" si="2"/>
        <v>0</v>
      </c>
      <c r="P37" s="144"/>
      <c r="Q37" s="149"/>
      <c r="R37" s="202"/>
      <c r="T37" s="201"/>
      <c r="U37" s="201"/>
      <c r="V37" s="201"/>
      <c r="W37" s="201"/>
      <c r="X37" s="16"/>
    </row>
    <row r="38" spans="1:30" ht="55.2" customHeight="1" x14ac:dyDescent="0.3">
      <c r="A38" s="155">
        <f>'Unit Data from Audit Worksheet'!A44</f>
        <v>379</v>
      </c>
      <c r="B38" s="167" t="str">
        <f>'Unit Data from Audit Worksheet'!C44</f>
        <v>General Fund-Balance Sheet</v>
      </c>
      <c r="C38" s="154" t="str">
        <f>'Unit Data from Audit Worksheet'!D44</f>
        <v>Total Assets and deferred outflows</v>
      </c>
      <c r="D38" s="91"/>
      <c r="E38" s="172">
        <f>'Unit Data from Audit Worksheet'!F44</f>
        <v>0</v>
      </c>
      <c r="F38" s="53">
        <f>IF((L35+L36)&gt;L38,"Error: Please review accts (506+536)&gt;379",)</f>
        <v>0</v>
      </c>
      <c r="G38" s="168"/>
      <c r="H38" s="165"/>
      <c r="I38" s="21"/>
      <c r="J38" s="164">
        <v>379</v>
      </c>
      <c r="K38" s="163" t="s">
        <v>36</v>
      </c>
      <c r="L38" s="198">
        <f t="shared" si="2"/>
        <v>0</v>
      </c>
      <c r="P38" s="144"/>
      <c r="Q38" s="149"/>
    </row>
    <row r="39" spans="1:30" ht="90.75" customHeight="1" x14ac:dyDescent="0.3">
      <c r="A39" s="155">
        <f>'Unit Data from Audit Worksheet'!A45</f>
        <v>4</v>
      </c>
      <c r="B39" s="33" t="str">
        <f>'Unit Data from Audit Worksheet'!C45</f>
        <v>General Fund-Balance Sheet</v>
      </c>
      <c r="C39" s="207" t="str">
        <f>'Unit Data from Audit Worksheet'!D45</f>
        <v>Current Liabilities (as reported on the Balance Sheet)
Exclude all deferred inflows. 
Include advance from(long-term portion of interfund loans)</v>
      </c>
      <c r="D39" s="91"/>
      <c r="E39" s="97">
        <f>'Unit Data from Audit Worksheet'!F45</f>
        <v>0</v>
      </c>
      <c r="F39" s="20">
        <f t="shared" ref="F39:F43" si="3">IF(L39&lt;0,"Error: Enter as a positive.",)</f>
        <v>0</v>
      </c>
      <c r="G39" s="45"/>
      <c r="H39" s="165"/>
      <c r="I39" s="21"/>
      <c r="J39" s="22">
        <v>4</v>
      </c>
      <c r="K39" s="163" t="s">
        <v>37</v>
      </c>
      <c r="L39" s="208">
        <f t="shared" si="2"/>
        <v>0</v>
      </c>
      <c r="P39" s="144"/>
      <c r="Q39" s="149"/>
      <c r="T39" s="16"/>
      <c r="U39" s="16"/>
      <c r="V39" s="16"/>
      <c r="W39" s="16"/>
    </row>
    <row r="40" spans="1:30" ht="142.80000000000001" customHeight="1" x14ac:dyDescent="0.3">
      <c r="A40" s="155">
        <f>'Unit Data from Audit Worksheet'!A46</f>
        <v>5</v>
      </c>
      <c r="B40" s="33" t="str">
        <f>'Unit Data from Audit Worksheet'!C46</f>
        <v>General Fund-Balance Sheet</v>
      </c>
      <c r="C40" s="207" t="str">
        <f>'Unit Data from Audit Worksheet'!D46</f>
        <v>General fund deferred inflows derived from cash receipts. 
 Prepaid taxes is a common item listed.  Deferred inflows on the face of the statements can include cash and non-cash.  You may have to refer to the note disclosure where the cash and non-cash is broken out.</v>
      </c>
      <c r="D40" s="91"/>
      <c r="E40" s="97">
        <f>'Unit Data from Audit Worksheet'!F46</f>
        <v>0</v>
      </c>
      <c r="F40" s="20">
        <f t="shared" si="3"/>
        <v>0</v>
      </c>
      <c r="G40" s="45"/>
      <c r="H40" s="165"/>
      <c r="I40" s="21"/>
      <c r="J40" s="22">
        <v>5</v>
      </c>
      <c r="K40" s="163" t="s">
        <v>38</v>
      </c>
      <c r="L40" s="208">
        <f t="shared" si="2"/>
        <v>0</v>
      </c>
      <c r="P40" s="144"/>
      <c r="Q40" s="149"/>
      <c r="T40" s="16"/>
      <c r="U40" s="16"/>
      <c r="V40" s="16"/>
      <c r="W40" s="16"/>
    </row>
    <row r="41" spans="1:30" ht="104.25" customHeight="1" x14ac:dyDescent="0.3">
      <c r="A41" s="155">
        <f>'Unit Data from Audit Worksheet'!A47</f>
        <v>380</v>
      </c>
      <c r="B41" s="167" t="str">
        <f>'Unit Data from Audit Worksheet'!C47</f>
        <v>General Fund-Balance Sheet</v>
      </c>
      <c r="C41" s="154" t="str">
        <f>'Unit Data from Audit Worksheet'!D47</f>
        <v>Total Deferred inflows not derived from cash receipts.  Deferred inflows on the face of the statements can include cash and non-cash.  You may have to refer to the note disclosure where the cash and non-cash is broken out.</v>
      </c>
      <c r="D41" s="91"/>
      <c r="E41" s="172">
        <f>'Unit Data from Audit Worksheet'!F47</f>
        <v>0</v>
      </c>
      <c r="F41" s="166">
        <f t="shared" si="3"/>
        <v>0</v>
      </c>
      <c r="G41" s="168"/>
      <c r="H41" s="165"/>
      <c r="I41" s="21"/>
      <c r="J41" s="164">
        <v>380</v>
      </c>
      <c r="K41" s="163" t="s">
        <v>39</v>
      </c>
      <c r="L41" s="198">
        <f t="shared" si="2"/>
        <v>0</v>
      </c>
      <c r="P41" s="149"/>
      <c r="Q41" s="149"/>
    </row>
    <row r="42" spans="1:30" ht="52.8" customHeight="1" x14ac:dyDescent="0.3">
      <c r="A42" s="155">
        <f>'Unit Data from Audit Worksheet'!A48</f>
        <v>391</v>
      </c>
      <c r="B42" s="167" t="str">
        <f>'Unit Data from Audit Worksheet'!C48</f>
        <v>General Fund-Balance Sheet</v>
      </c>
      <c r="C42" s="154" t="str">
        <f>'Unit Data from Audit Worksheet'!D48</f>
        <v xml:space="preserve">Fund balance, Restricted for Stabilization by State Statute </v>
      </c>
      <c r="D42" s="91"/>
      <c r="E42" s="172">
        <f>'Unit Data from Audit Worksheet'!F48</f>
        <v>0</v>
      </c>
      <c r="F42" s="166">
        <f t="shared" si="3"/>
        <v>0</v>
      </c>
      <c r="G42" s="168"/>
      <c r="H42" s="165"/>
      <c r="I42" s="21"/>
      <c r="J42" s="164">
        <v>391</v>
      </c>
      <c r="K42" s="163" t="s">
        <v>83</v>
      </c>
      <c r="L42" s="198">
        <f t="shared" si="2"/>
        <v>0</v>
      </c>
      <c r="P42" s="149"/>
      <c r="Q42" s="149"/>
    </row>
    <row r="43" spans="1:30" ht="46.8" customHeight="1" x14ac:dyDescent="0.3">
      <c r="A43" s="155">
        <f>'Unit Data from Audit Worksheet'!A49</f>
        <v>7</v>
      </c>
      <c r="B43" s="33" t="str">
        <f>'Unit Data from Audit Worksheet'!C49</f>
        <v>General Fund-Balance Sheet</v>
      </c>
      <c r="C43" s="207" t="str">
        <f>'Unit Data from Audit Worksheet'!D49</f>
        <v>Fund balance, Nonspendable-  inventory/prepaids/etc.</v>
      </c>
      <c r="D43" s="91"/>
      <c r="E43" s="97">
        <f>'Unit Data from Audit Worksheet'!F49</f>
        <v>0</v>
      </c>
      <c r="F43" s="20">
        <f t="shared" si="3"/>
        <v>0</v>
      </c>
      <c r="G43" s="45"/>
      <c r="H43" s="165"/>
      <c r="I43" s="21"/>
      <c r="J43" s="22">
        <v>7</v>
      </c>
      <c r="K43" s="163" t="s">
        <v>84</v>
      </c>
      <c r="L43" s="208">
        <f t="shared" si="2"/>
        <v>0</v>
      </c>
      <c r="P43" s="149"/>
      <c r="Q43" s="149"/>
    </row>
    <row r="44" spans="1:30" s="16" customFormat="1" ht="48.75" customHeight="1" x14ac:dyDescent="0.3">
      <c r="A44" s="138">
        <f>'Unit Data from Audit Worksheet'!A50</f>
        <v>645</v>
      </c>
      <c r="B44" s="175" t="str">
        <f>'Unit Data from Audit Worksheet'!C50</f>
        <v>General Fund-Balance Sheet</v>
      </c>
      <c r="C44" s="138" t="str">
        <f>'Unit Data from Audit Worksheet'!D50</f>
        <v>Fund balance, Assigned (total of all assigned components)</v>
      </c>
      <c r="D44" s="74"/>
      <c r="E44" s="174">
        <f>'Unit Data from Audit Worksheet'!F50</f>
        <v>0</v>
      </c>
      <c r="F44" s="161">
        <f>IF(L44&lt;0,"Error: Enter as a positive.",)</f>
        <v>0</v>
      </c>
      <c r="G44" s="151"/>
      <c r="H44" s="161"/>
      <c r="I44" s="210"/>
      <c r="J44" s="160">
        <v>645</v>
      </c>
      <c r="K44" s="138" t="s">
        <v>140</v>
      </c>
      <c r="L44" s="211">
        <f t="shared" si="2"/>
        <v>0</v>
      </c>
      <c r="M44"/>
      <c r="N44" s="201"/>
      <c r="O44" s="201"/>
      <c r="P44" s="149"/>
      <c r="Q44" s="149"/>
      <c r="R44" s="188"/>
      <c r="S44" s="2"/>
      <c r="T44" s="2"/>
      <c r="U44" s="2"/>
      <c r="V44" s="2"/>
      <c r="W44" s="2"/>
      <c r="X44" s="2"/>
      <c r="Y44"/>
      <c r="Z44"/>
      <c r="AA44"/>
      <c r="AB44"/>
      <c r="AC44"/>
      <c r="AD44"/>
    </row>
    <row r="45" spans="1:30" s="16" customFormat="1" ht="45.75" customHeight="1" x14ac:dyDescent="0.3">
      <c r="A45" s="138">
        <f>'Unit Data from Audit Worksheet'!A51</f>
        <v>646</v>
      </c>
      <c r="B45" s="175" t="str">
        <f>'Unit Data from Audit Worksheet'!C51</f>
        <v>General Fund-Balance Sheet</v>
      </c>
      <c r="C45" s="138" t="str">
        <f>'Unit Data from Audit Worksheet'!D51</f>
        <v>Fund Balance, Unassigned</v>
      </c>
      <c r="D45" s="74"/>
      <c r="E45" s="174">
        <f>'Unit Data from Audit Worksheet'!F51</f>
        <v>0</v>
      </c>
      <c r="F45" s="161">
        <f>IF(L45&lt;0,"Error: Enter as a positive.",)</f>
        <v>0</v>
      </c>
      <c r="G45" s="151"/>
      <c r="H45" s="161"/>
      <c r="I45" s="210"/>
      <c r="J45" s="160">
        <v>646</v>
      </c>
      <c r="K45" s="138" t="s">
        <v>141</v>
      </c>
      <c r="L45" s="211">
        <f t="shared" si="2"/>
        <v>0</v>
      </c>
      <c r="M45"/>
      <c r="N45" s="201"/>
      <c r="O45" s="201"/>
      <c r="P45" s="149"/>
      <c r="Q45" s="149"/>
      <c r="R45" s="188"/>
      <c r="S45" s="2"/>
      <c r="T45" s="2"/>
      <c r="U45" s="2"/>
      <c r="V45" s="2"/>
      <c r="W45" s="2"/>
      <c r="X45" s="2"/>
      <c r="Y45"/>
      <c r="Z45"/>
      <c r="AA45"/>
      <c r="AB45"/>
      <c r="AC45"/>
      <c r="AD45"/>
    </row>
    <row r="46" spans="1:30" ht="55.5" customHeight="1" x14ac:dyDescent="0.3">
      <c r="A46" s="196">
        <f>'Unit Data from Audit Worksheet'!A52</f>
        <v>9</v>
      </c>
      <c r="B46" s="76" t="str">
        <f>'Unit Data from Audit Worksheet'!C52</f>
        <v>General Fund-Balance Sheet</v>
      </c>
      <c r="C46" s="212" t="str">
        <f>'Unit Data from Audit Worksheet'!D52</f>
        <v>Total Fund balance (enter fund deficits as negative)</v>
      </c>
      <c r="D46" s="91"/>
      <c r="E46" s="96">
        <f>'Unit Data from Audit Worksheet'!F52</f>
        <v>0</v>
      </c>
      <c r="F46" s="77">
        <f>IF(L38-L39-L40-L41-L46=0,,"Error: Total assets less total liabilities do not equal Acct +379-4-5-380-9=0")</f>
        <v>0</v>
      </c>
      <c r="G46" s="78">
        <f>L38-L39-L40-L41-L46</f>
        <v>0</v>
      </c>
      <c r="H46" s="165"/>
      <c r="I46" s="21"/>
      <c r="J46" s="79">
        <v>9</v>
      </c>
      <c r="K46" s="31" t="s">
        <v>85</v>
      </c>
      <c r="L46" s="208">
        <f t="shared" si="2"/>
        <v>0</v>
      </c>
      <c r="O46" s="205" t="e">
        <f>'Unit Data from Audit Worksheet'!E52</f>
        <v>#N/A</v>
      </c>
      <c r="P46" s="143"/>
      <c r="Q46" s="149"/>
    </row>
    <row r="47" spans="1:30" s="16" customFormat="1" ht="73.5" customHeight="1" x14ac:dyDescent="0.3">
      <c r="A47" s="155">
        <f>'Unit Data from Audit Worksheet'!A53</f>
        <v>1052</v>
      </c>
      <c r="B47" s="167" t="str">
        <f>'Unit Data from Audit Worksheet'!C53</f>
        <v>General Fund-Rev, Exp. Change in Fund Balance</v>
      </c>
      <c r="C47" s="154" t="str">
        <f>'Unit Data from Audit Worksheet'!D53</f>
        <v>Mark to Market unrealized losses in the General Fund.  (enter as a negative number)</v>
      </c>
      <c r="D47" s="91"/>
      <c r="E47" s="172">
        <f>'Unit Data from Audit Worksheet'!F53</f>
        <v>0</v>
      </c>
      <c r="F47" s="166"/>
      <c r="G47" s="168"/>
      <c r="H47" s="165"/>
      <c r="I47" s="21"/>
      <c r="J47" s="164">
        <v>1052</v>
      </c>
      <c r="K47" s="163" t="s">
        <v>355</v>
      </c>
      <c r="L47" s="204">
        <f t="shared" ref="L47:L55" si="4">IF(D47="",E47,D47)</f>
        <v>0</v>
      </c>
      <c r="M47"/>
      <c r="P47" s="143"/>
      <c r="Q47" s="149"/>
      <c r="R47" s="188"/>
      <c r="S47" s="277"/>
      <c r="T47" s="277"/>
      <c r="U47" s="277"/>
      <c r="V47" s="277"/>
      <c r="W47" s="277"/>
      <c r="X47" s="277"/>
      <c r="Y47"/>
      <c r="Z47"/>
      <c r="AA47"/>
      <c r="AB47"/>
      <c r="AC47"/>
      <c r="AD47"/>
    </row>
    <row r="48" spans="1:30" ht="73.5" customHeight="1" x14ac:dyDescent="0.3">
      <c r="A48" s="155">
        <f>'Unit Data from Audit Worksheet'!A55</f>
        <v>16</v>
      </c>
      <c r="B48" s="167" t="str">
        <f>'Unit Data from Audit Worksheet'!C55</f>
        <v>General Fund-Rev, Exp. Change in Fund Balance</v>
      </c>
      <c r="C48" s="154" t="str">
        <f>'Unit Data from Audit Worksheet'!D55</f>
        <v>Total revenues</v>
      </c>
      <c r="D48" s="91"/>
      <c r="E48" s="172">
        <f>'Unit Data from Audit Worksheet'!F55</f>
        <v>0</v>
      </c>
      <c r="F48" s="166"/>
      <c r="G48" s="168"/>
      <c r="H48" s="165"/>
      <c r="I48" s="21"/>
      <c r="J48" s="164">
        <v>16</v>
      </c>
      <c r="K48" s="163" t="s">
        <v>86</v>
      </c>
      <c r="L48" s="198">
        <f t="shared" si="4"/>
        <v>0</v>
      </c>
      <c r="P48" s="143"/>
      <c r="Q48" s="149"/>
    </row>
    <row r="49" spans="1:30" ht="73.5" customHeight="1" x14ac:dyDescent="0.3">
      <c r="A49" s="155">
        <f>'Unit Data from Audit Worksheet'!A56</f>
        <v>532</v>
      </c>
      <c r="B49" s="167" t="str">
        <f>'Unit Data from Audit Worksheet'!C56</f>
        <v>General Fund-Rev, Exp. Change in Fund Balance</v>
      </c>
      <c r="C49" s="154" t="str">
        <f>'Unit Data from Audit Worksheet'!D56</f>
        <v xml:space="preserve">Total expenditures  
Exclude expenditures in the "other financing sources (uses)" section.
</v>
      </c>
      <c r="D49" s="91"/>
      <c r="E49" s="172">
        <f>'Unit Data from Audit Worksheet'!F56</f>
        <v>0</v>
      </c>
      <c r="F49" s="166">
        <f t="shared" ref="F49:F51" si="5">IF(L49&lt;0,"Error: Enter as a positive.",)</f>
        <v>0</v>
      </c>
      <c r="G49" s="168"/>
      <c r="H49" s="165"/>
      <c r="I49" s="21"/>
      <c r="J49" s="164">
        <v>532</v>
      </c>
      <c r="K49" s="214" t="s">
        <v>87</v>
      </c>
      <c r="L49" s="198">
        <f t="shared" si="4"/>
        <v>0</v>
      </c>
      <c r="P49" s="143"/>
      <c r="Q49" s="149"/>
    </row>
    <row r="50" spans="1:30" ht="73.5" customHeight="1" x14ac:dyDescent="0.3">
      <c r="A50" s="155">
        <f>'Unit Data from Audit Worksheet'!A57</f>
        <v>17</v>
      </c>
      <c r="B50" s="167" t="str">
        <f>'Unit Data from Audit Worksheet'!C57</f>
        <v>General Fund-Rev, Exp. Change in Fund Balance</v>
      </c>
      <c r="C50" s="154" t="str">
        <f>'Unit Data from Audit Worksheet'!D57</f>
        <v>Total Transfers in    (Preference is that transfers-in  are not netted against transfers-out)</v>
      </c>
      <c r="D50" s="91"/>
      <c r="E50" s="172">
        <f>'Unit Data from Audit Worksheet'!F57</f>
        <v>0</v>
      </c>
      <c r="F50" s="166"/>
      <c r="G50" s="168"/>
      <c r="H50" s="165"/>
      <c r="I50" s="21"/>
      <c r="J50" s="164">
        <v>17</v>
      </c>
      <c r="K50" s="163" t="s">
        <v>88</v>
      </c>
      <c r="L50" s="198">
        <f t="shared" si="4"/>
        <v>0</v>
      </c>
      <c r="P50" s="143"/>
      <c r="Q50" s="149"/>
    </row>
    <row r="51" spans="1:30" ht="54.75" customHeight="1" x14ac:dyDescent="0.3">
      <c r="A51" s="155">
        <f>'Unit Data from Audit Worksheet'!A58</f>
        <v>20</v>
      </c>
      <c r="B51" s="167" t="str">
        <f>'Unit Data from Audit Worksheet'!C58</f>
        <v>General Fund-Rev, Exp. Change in Fund Balance</v>
      </c>
      <c r="C51" s="154" t="str">
        <f>'Unit Data from Audit Worksheet'!D58</f>
        <v>Total Transfers out    (Preference is that transfers-in  are not netted against transfers-out)</v>
      </c>
      <c r="D51" s="91"/>
      <c r="E51" s="172">
        <f>'Unit Data from Audit Worksheet'!F58</f>
        <v>0</v>
      </c>
      <c r="F51" s="166">
        <f t="shared" si="5"/>
        <v>0</v>
      </c>
      <c r="G51" s="168"/>
      <c r="H51" s="165"/>
      <c r="I51" s="21"/>
      <c r="J51" s="164">
        <v>20</v>
      </c>
      <c r="K51" s="163" t="s">
        <v>89</v>
      </c>
      <c r="L51" s="198">
        <f t="shared" si="4"/>
        <v>0</v>
      </c>
      <c r="P51" s="143"/>
      <c r="Q51" s="149"/>
    </row>
    <row r="52" spans="1:30" ht="54.75" customHeight="1" x14ac:dyDescent="0.3">
      <c r="A52" s="155">
        <f>'Unit Data from Audit Worksheet'!A59</f>
        <v>533</v>
      </c>
      <c r="B52" s="167" t="str">
        <f>'Unit Data from Audit Worksheet'!C59</f>
        <v>General Fund-Rev, Exp. Change in Fund Balance</v>
      </c>
      <c r="C52" s="154" t="str">
        <f>'Unit Data from Audit Worksheet'!D59</f>
        <v>Total Proceeds from all long-term debt issuances 
Exclude proceeds from refundings</v>
      </c>
      <c r="D52" s="91"/>
      <c r="E52" s="172">
        <f>'Unit Data from Audit Worksheet'!F59</f>
        <v>0</v>
      </c>
      <c r="F52" s="166"/>
      <c r="G52" s="168"/>
      <c r="H52" s="165"/>
      <c r="I52" s="21"/>
      <c r="J52" s="164">
        <v>533</v>
      </c>
      <c r="K52" s="214" t="s">
        <v>90</v>
      </c>
      <c r="L52" s="198">
        <f t="shared" si="4"/>
        <v>0</v>
      </c>
      <c r="P52" s="143"/>
      <c r="Q52" s="149"/>
    </row>
    <row r="53" spans="1:30" ht="74.25" customHeight="1" x14ac:dyDescent="0.3">
      <c r="A53" s="155">
        <f>'Unit Data from Audit Worksheet'!A60</f>
        <v>23</v>
      </c>
      <c r="B53" s="167" t="str">
        <f>'Unit Data from Audit Worksheet'!C60</f>
        <v>General Fund-Rev, Exp. Change in Fund Balance</v>
      </c>
      <c r="C53" s="154" t="str">
        <f>'Unit Data from Audit Worksheet'!D60</f>
        <v>Change in fund balance - (Increase in Fund balance is recorded as a positive and a decrease in fund balance is recorded as a negative)</v>
      </c>
      <c r="D53" s="91"/>
      <c r="E53" s="172">
        <f>'Unit Data from Audit Worksheet'!F60</f>
        <v>0</v>
      </c>
      <c r="F53" s="166">
        <f>IF(+L48-L49+L50-L51+L52-L53=0,,"Error:Total revenues less toal Expenditures do not equal change in fund balance")</f>
        <v>0</v>
      </c>
      <c r="G53" s="58">
        <f>+L48-L49+L50-L51+L52-L53</f>
        <v>0</v>
      </c>
      <c r="H53" s="165"/>
      <c r="I53" s="21"/>
      <c r="J53" s="164">
        <v>23</v>
      </c>
      <c r="K53" s="163" t="s">
        <v>91</v>
      </c>
      <c r="L53" s="198">
        <f t="shared" si="4"/>
        <v>0</v>
      </c>
      <c r="P53" s="144"/>
      <c r="Q53" s="149"/>
    </row>
    <row r="54" spans="1:30" ht="148.80000000000001" customHeight="1" x14ac:dyDescent="0.3">
      <c r="A54" s="209">
        <f>'Unit Data from Audit Worksheet'!A61</f>
        <v>507</v>
      </c>
      <c r="B54" s="75" t="str">
        <f>'Unit Data from Audit Worksheet'!C61</f>
        <v>General Fund-Rev, Exp. Change in Fund Balance</v>
      </c>
      <c r="C54" s="150" t="str">
        <f>'Unit Data from Audit Worksheet'!D61</f>
        <v>Any adjustment to beginning fund balance including rounding, prior period adjustments and restatements.   (Amounts that increase fund balance are recorded as positive and amounts that decrease fund balance are recorded as negative)</v>
      </c>
      <c r="D54" s="68"/>
      <c r="E54" s="98">
        <f>'Unit Data from Audit Worksheet'!F61</f>
        <v>0</v>
      </c>
      <c r="F54" s="69" t="e">
        <f>IF(+L46-L53-L54=O46,,"Error: Beginning Fund Bal does not equal our records Accts 9-23-507= PY9")</f>
        <v>#N/A</v>
      </c>
      <c r="G54" s="80" t="e">
        <f>L46-L53-L54-O46</f>
        <v>#N/A</v>
      </c>
      <c r="H54" s="71" t="e">
        <f>'Unit Data from Audit Worksheet'!I61</f>
        <v>#N/A</v>
      </c>
      <c r="I54" s="21"/>
      <c r="J54" s="65">
        <v>507</v>
      </c>
      <c r="K54" s="25" t="s">
        <v>92</v>
      </c>
      <c r="L54" s="198">
        <f t="shared" si="4"/>
        <v>0</v>
      </c>
      <c r="N54" s="206"/>
      <c r="O54" s="205"/>
      <c r="P54" s="144"/>
      <c r="Q54" s="149"/>
      <c r="S54" s="277"/>
      <c r="T54" s="277"/>
      <c r="U54" s="277"/>
      <c r="V54" s="277"/>
      <c r="W54" s="277"/>
      <c r="X54" s="215"/>
    </row>
    <row r="55" spans="1:30" s="277" customFormat="1" ht="91.2" customHeight="1" x14ac:dyDescent="0.3">
      <c r="A55" s="209">
        <v>546</v>
      </c>
      <c r="B55" s="75" t="s">
        <v>379</v>
      </c>
      <c r="C55" s="200" t="s">
        <v>380</v>
      </c>
      <c r="D55" s="68"/>
      <c r="E55" s="98">
        <f>'Unit Data from Audit Worksheet'!F62</f>
        <v>0</v>
      </c>
      <c r="F55" s="69"/>
      <c r="G55" s="80"/>
      <c r="H55" s="71"/>
      <c r="I55" s="21"/>
      <c r="J55" s="451">
        <v>546</v>
      </c>
      <c r="K55" s="452" t="s">
        <v>280</v>
      </c>
      <c r="L55" s="198">
        <f t="shared" si="4"/>
        <v>0</v>
      </c>
      <c r="M55"/>
      <c r="N55" s="206"/>
      <c r="O55" s="205"/>
      <c r="P55" s="144"/>
      <c r="Q55" s="149"/>
      <c r="R55" s="188"/>
      <c r="X55" s="215"/>
      <c r="Y55"/>
      <c r="Z55"/>
      <c r="AA55"/>
      <c r="AB55"/>
      <c r="AC55"/>
      <c r="AD55"/>
    </row>
    <row r="56" spans="1:30" s="16" customFormat="1" ht="139.80000000000001" customHeight="1" x14ac:dyDescent="0.3">
      <c r="A56" s="436">
        <f>'Unit Data from Audit Worksheet'!A63</f>
        <v>149</v>
      </c>
      <c r="B56" s="438" t="str">
        <f>'Unit Data from Audit Worksheet'!C63</f>
        <v>General Fund-Rev, Exp. Change in Fund Balance or General Fund Budget Actual</v>
      </c>
      <c r="C56" s="498" t="str">
        <f>'Unit Data from Audit Worksheet'!D63</f>
        <v>Local Current Expense Revenue from the County (Enter as a positive) 
Exclude: supplemental taxes
Include: Timber Receipts, amounts spent on 
                  resource officers and nurses, etc.  
                  Amount must agree with the amount
                  reported in the County Audit Report</v>
      </c>
      <c r="D56" s="439"/>
      <c r="E56" s="440">
        <f>'Unit Data from Audit Worksheet'!F63</f>
        <v>0</v>
      </c>
      <c r="F56" s="169"/>
      <c r="G56" s="441"/>
      <c r="H56" s="169"/>
      <c r="I56" s="21"/>
      <c r="J56" s="451">
        <v>149</v>
      </c>
      <c r="K56" s="446" t="s">
        <v>665</v>
      </c>
      <c r="L56" s="211">
        <f t="shared" ref="L56:L60" si="6">IF(D56="",E56,D56)</f>
        <v>0</v>
      </c>
      <c r="M56"/>
      <c r="N56" s="215"/>
      <c r="O56" s="442"/>
      <c r="P56" s="145"/>
      <c r="Q56" s="149"/>
      <c r="R56" s="188"/>
      <c r="S56" s="277"/>
      <c r="T56" s="277"/>
      <c r="U56" s="277"/>
      <c r="V56" s="277"/>
      <c r="W56" s="277"/>
      <c r="X56" s="277"/>
      <c r="Y56"/>
      <c r="Z56"/>
      <c r="AA56"/>
      <c r="AB56"/>
      <c r="AC56"/>
      <c r="AD56"/>
    </row>
    <row r="57" spans="1:30" s="16" customFormat="1" ht="144" customHeight="1" x14ac:dyDescent="0.3">
      <c r="A57" s="436">
        <f>'Unit Data from Audit Worksheet'!A64</f>
        <v>150</v>
      </c>
      <c r="B57" s="438" t="str">
        <f>'Unit Data from Audit Worksheet'!C64</f>
        <v>General Fund-Rev, Exp. Change in Fund Balance or General Fund Budget Actual</v>
      </c>
      <c r="C57" s="436" t="str">
        <f>'Unit Data from Audit Worksheet'!D64</f>
        <v xml:space="preserve">Capital Outlay revenue from the County and budgeted by the County as Capital Outlay reported in the School Capital Outlay fund or the local current expense fund.  (capitalization policies might be different between the Schools and County)
</v>
      </c>
      <c r="D57" s="439"/>
      <c r="E57" s="440">
        <f>'Unit Data from Audit Worksheet'!F64</f>
        <v>0</v>
      </c>
      <c r="F57" s="169"/>
      <c r="G57" s="441"/>
      <c r="H57" s="169"/>
      <c r="I57" s="21"/>
      <c r="J57" s="451">
        <v>150</v>
      </c>
      <c r="K57" s="446" t="s">
        <v>280</v>
      </c>
      <c r="L57" s="211">
        <f t="shared" si="6"/>
        <v>0</v>
      </c>
      <c r="M57"/>
      <c r="N57" s="215"/>
      <c r="O57" s="442"/>
      <c r="P57" s="145"/>
      <c r="Q57" s="149"/>
      <c r="R57" s="188"/>
      <c r="S57" s="277"/>
      <c r="T57" s="277"/>
      <c r="U57" s="277"/>
      <c r="V57" s="277"/>
      <c r="W57" s="277"/>
      <c r="X57" s="277"/>
      <c r="Y57"/>
      <c r="Z57"/>
      <c r="AA57"/>
      <c r="AB57"/>
      <c r="AC57"/>
      <c r="AD57"/>
    </row>
    <row r="58" spans="1:30" s="16" customFormat="1" ht="64.8" customHeight="1" x14ac:dyDescent="0.3">
      <c r="A58" s="436">
        <f>'Unit Data from Audit Worksheet'!A65</f>
        <v>587</v>
      </c>
      <c r="B58" s="438" t="str">
        <f>'Unit Data from Audit Worksheet'!C65</f>
        <v xml:space="preserve">Fund 8 Rev, Exp. Change in Fund Balance Rpt. </v>
      </c>
      <c r="C58" s="436" t="str">
        <f>'Unit Data from Audit Worksheet'!D65</f>
        <v>Amount of Local Current Expense Funds received from the County transferred to Fund 8 this year.</v>
      </c>
      <c r="D58" s="439"/>
      <c r="E58" s="440">
        <f>'Unit Data from Audit Worksheet'!F65</f>
        <v>0</v>
      </c>
      <c r="F58" s="169"/>
      <c r="G58" s="441"/>
      <c r="H58" s="169"/>
      <c r="I58" s="21"/>
      <c r="J58" s="451">
        <v>587</v>
      </c>
      <c r="K58" s="446" t="s">
        <v>284</v>
      </c>
      <c r="L58" s="211">
        <f t="shared" si="6"/>
        <v>0</v>
      </c>
      <c r="M58"/>
      <c r="N58" s="215"/>
      <c r="O58" s="442"/>
      <c r="P58" s="145"/>
      <c r="Q58" s="149"/>
      <c r="R58" s="188"/>
      <c r="S58" s="277"/>
      <c r="T58" s="277"/>
      <c r="U58" s="277"/>
      <c r="V58" s="277"/>
      <c r="W58" s="277"/>
      <c r="X58" s="277"/>
      <c r="Y58"/>
      <c r="Z58"/>
      <c r="AA58"/>
      <c r="AB58"/>
      <c r="AC58"/>
      <c r="AD58"/>
    </row>
    <row r="59" spans="1:30" s="16" customFormat="1" ht="106.8" customHeight="1" x14ac:dyDescent="0.3">
      <c r="A59" s="436">
        <f>'Unit Data from Audit Worksheet'!A66</f>
        <v>588</v>
      </c>
      <c r="B59" s="438" t="str">
        <f>'Unit Data from Audit Worksheet'!C66</f>
        <v xml:space="preserve">Fund 8 Rev, Exp. Change in Fund Balance Rpt. </v>
      </c>
      <c r="C59" s="436" t="str">
        <f>'Unit Data from Audit Worksheet'!D66</f>
        <v>Amount of Capital Outlay Funds received from the County transferred to Fund 8 this year.</v>
      </c>
      <c r="D59" s="439"/>
      <c r="E59" s="440">
        <f>'Unit Data from Audit Worksheet'!F66</f>
        <v>0</v>
      </c>
      <c r="F59" s="169"/>
      <c r="G59" s="441"/>
      <c r="H59" s="169"/>
      <c r="I59" s="21"/>
      <c r="J59" s="451">
        <v>588</v>
      </c>
      <c r="K59" s="446" t="s">
        <v>285</v>
      </c>
      <c r="L59" s="211">
        <f t="shared" si="6"/>
        <v>0</v>
      </c>
      <c r="M59"/>
      <c r="N59" s="215"/>
      <c r="O59" s="442"/>
      <c r="P59" s="145"/>
      <c r="Q59" s="149"/>
      <c r="R59" s="188"/>
      <c r="S59" s="277"/>
      <c r="T59" s="277"/>
      <c r="U59" s="277"/>
      <c r="V59" s="277"/>
      <c r="W59" s="277"/>
      <c r="X59" s="277"/>
      <c r="Y59"/>
      <c r="Z59"/>
      <c r="AA59"/>
      <c r="AB59"/>
      <c r="AC59"/>
      <c r="AD59"/>
    </row>
    <row r="60" spans="1:30" s="16" customFormat="1" ht="84" customHeight="1" x14ac:dyDescent="0.3">
      <c r="A60" s="436">
        <f>'Unit Data from Audit Worksheet'!A67</f>
        <v>31</v>
      </c>
      <c r="B60" s="438" t="str">
        <f>'Unit Data from Audit Worksheet'!C67</f>
        <v>Combined Totals of all Proprietary Funds - Revenue, Expenses, Changes in Net Position</v>
      </c>
      <c r="C60" s="436" t="str">
        <f>'Unit Data from Audit Worksheet'!D67</f>
        <v>Combined Totals of all Proprietary Funds - Change in net position - (increase in net position is recorded as a positive and a decrease in net position is recorded as a negative)</v>
      </c>
      <c r="D60" s="439"/>
      <c r="E60" s="440">
        <f>'Unit Data from Audit Worksheet'!F67</f>
        <v>0</v>
      </c>
      <c r="F60" s="169"/>
      <c r="G60" s="441"/>
      <c r="H60" s="169"/>
      <c r="I60" s="21"/>
      <c r="J60" s="451">
        <v>31</v>
      </c>
      <c r="K60" s="444" t="s">
        <v>372</v>
      </c>
      <c r="L60" s="211">
        <f t="shared" si="6"/>
        <v>0</v>
      </c>
      <c r="M60"/>
      <c r="N60" s="215"/>
      <c r="O60" s="442"/>
      <c r="P60" s="145"/>
      <c r="Q60" s="149"/>
      <c r="R60" s="188"/>
      <c r="S60" s="277"/>
      <c r="T60" s="277"/>
      <c r="U60" s="277"/>
      <c r="V60" s="277"/>
      <c r="W60" s="277"/>
      <c r="X60" s="277"/>
      <c r="Y60"/>
      <c r="Z60"/>
      <c r="AA60"/>
      <c r="AB60"/>
      <c r="AC60"/>
      <c r="AD60"/>
    </row>
    <row r="61" spans="1:30" ht="71.25" customHeight="1" x14ac:dyDescent="0.3">
      <c r="A61" s="155">
        <f>'Unit Data from Audit Worksheet'!A69</f>
        <v>512</v>
      </c>
      <c r="B61" s="167" t="str">
        <f>'Unit Data from Audit Worksheet'!C69</f>
        <v>Fiduciary Statements</v>
      </c>
      <c r="C61" s="154" t="str">
        <f>'Unit Data from Audit Worksheet'!D69</f>
        <v>Cash and investments.  
Include:  unrestricted and restricted.  
                   cash and investments held 
                   by a third party</v>
      </c>
      <c r="D61" s="171"/>
      <c r="E61" s="172">
        <f>'Unit Data from Audit Worksheet'!F69</f>
        <v>0</v>
      </c>
      <c r="F61" s="166">
        <f>IF(L61&lt;0,"Error: Number is normally positive.",)</f>
        <v>0</v>
      </c>
      <c r="G61" s="168"/>
      <c r="H61" s="165">
        <f>'Unit Data from Audit Worksheet'!I69</f>
        <v>0</v>
      </c>
      <c r="I61" s="21"/>
      <c r="J61" s="451">
        <v>512</v>
      </c>
      <c r="K61" s="163" t="s">
        <v>93</v>
      </c>
      <c r="L61" s="198">
        <f t="shared" ref="L61:L69" si="7">IF(D61="",E61,D61)</f>
        <v>0</v>
      </c>
      <c r="P61" s="143"/>
      <c r="Q61" s="149"/>
    </row>
    <row r="62" spans="1:30" ht="76.5" customHeight="1" x14ac:dyDescent="0.3">
      <c r="A62" s="155">
        <f>'Unit Data from Audit Worksheet'!A71</f>
        <v>622</v>
      </c>
      <c r="B62" s="167" t="str">
        <f>'Unit Data from Audit Worksheet'!C71</f>
        <v>FS., Pension note or RSI</v>
      </c>
      <c r="C62" s="167" t="str">
        <f>'Unit Data from Audit Worksheet'!D71</f>
        <v xml:space="preserve">Unit's Share of Net Pension Liability ($s)
- unit of government is a participating employer in the State's TSERS (Teachers' and State Employees' Retirement System) or the LGERS (Local Governmental Employees' Retirement System).  </v>
      </c>
      <c r="D62" s="171"/>
      <c r="E62" s="172">
        <f>'Unit Data from Audit Worksheet'!F71</f>
        <v>0</v>
      </c>
      <c r="F62" s="166"/>
      <c r="G62" s="168"/>
      <c r="H62" s="165"/>
      <c r="I62" s="21"/>
      <c r="J62" s="164">
        <v>622</v>
      </c>
      <c r="K62" s="170" t="s">
        <v>131</v>
      </c>
      <c r="L62" s="198">
        <f t="shared" si="7"/>
        <v>0</v>
      </c>
      <c r="P62" s="145"/>
      <c r="Q62" s="149"/>
      <c r="T62" s="16"/>
      <c r="U62" s="16"/>
      <c r="V62" s="16"/>
      <c r="W62" s="16"/>
    </row>
    <row r="63" spans="1:30" ht="138.75" customHeight="1" x14ac:dyDescent="0.3">
      <c r="A63" s="155">
        <f>'Unit Data from Audit Worksheet'!A72</f>
        <v>577</v>
      </c>
      <c r="B63" s="167" t="str">
        <f>'Unit Data from Audit Worksheet'!C72</f>
        <v>Pension Notes</v>
      </c>
      <c r="C63" s="167" t="str">
        <f>'Unit Data from Audit Worksheet'!D72</f>
        <v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Select "1" for Yes and "2" for No from the drop down list.
</v>
      </c>
      <c r="D63" s="171"/>
      <c r="E63" s="172">
        <f>'Unit Data from Audit Worksheet'!F72</f>
        <v>0</v>
      </c>
      <c r="F63" s="166"/>
      <c r="G63" s="168"/>
      <c r="H63" s="165"/>
      <c r="I63" s="21"/>
      <c r="J63" s="164">
        <v>577</v>
      </c>
      <c r="K63" s="474" t="s">
        <v>123</v>
      </c>
      <c r="L63" s="198">
        <f t="shared" si="7"/>
        <v>0</v>
      </c>
      <c r="P63" s="145"/>
      <c r="Q63" s="149"/>
      <c r="T63" s="16"/>
      <c r="U63" s="16"/>
      <c r="V63" s="16"/>
      <c r="W63" s="16"/>
    </row>
    <row r="64" spans="1:30" s="277" customFormat="1" ht="102" customHeight="1" x14ac:dyDescent="0.3">
      <c r="A64" s="449">
        <v>621</v>
      </c>
      <c r="B64" s="449" t="str">
        <f>'Unit Data from Audit Worksheet'!C74</f>
        <v>FS., OPEB note or RSI</v>
      </c>
      <c r="C64" s="167" t="str">
        <f>'Unit Data from Audit Worksheet'!D74</f>
        <v xml:space="preserve">Unit's share of Retirement Health Benefit Fund Net OPEB Liability ($s)
- unit of government is a participating employer in the State's RHBF </v>
      </c>
      <c r="D64" s="171"/>
      <c r="E64" s="172">
        <f>'Unit Data from Audit Worksheet'!F74</f>
        <v>0</v>
      </c>
      <c r="F64" s="166"/>
      <c r="G64" s="168"/>
      <c r="H64" s="165"/>
      <c r="I64" s="21"/>
      <c r="J64" s="453">
        <v>621</v>
      </c>
      <c r="K64" s="454" t="s">
        <v>390</v>
      </c>
      <c r="L64" s="198">
        <f t="shared" si="7"/>
        <v>0</v>
      </c>
      <c r="M64"/>
      <c r="P64" s="145"/>
      <c r="Q64" s="149"/>
      <c r="R64" s="188"/>
      <c r="T64" s="16"/>
      <c r="U64" s="16"/>
      <c r="V64" s="16"/>
      <c r="W64" s="16"/>
      <c r="Y64"/>
      <c r="Z64"/>
      <c r="AA64"/>
      <c r="AB64"/>
      <c r="AC64"/>
      <c r="AD64"/>
    </row>
    <row r="65" spans="1:30" s="16" customFormat="1" ht="127.5" customHeight="1" x14ac:dyDescent="0.3">
      <c r="A65" s="218">
        <f>'Unit Data from Audit Worksheet'!A75</f>
        <v>547</v>
      </c>
      <c r="B65" s="167" t="str">
        <f>'Unit Data from Audit Worksheet'!C75</f>
        <v>OPEB Note</v>
      </c>
      <c r="C65" s="167" t="str">
        <f>'Unit Data from Audit Worksheet'!D75</f>
        <v>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
Select from the drop down list.</v>
      </c>
      <c r="D65" s="171"/>
      <c r="E65" s="172">
        <f>'Unit Data from Audit Worksheet'!F75</f>
        <v>0</v>
      </c>
      <c r="F65" s="166"/>
      <c r="G65" s="168"/>
      <c r="H65" s="165"/>
      <c r="I65" s="21"/>
      <c r="J65" s="164">
        <v>547</v>
      </c>
      <c r="K65" s="221" t="s">
        <v>102</v>
      </c>
      <c r="L65" s="198">
        <f t="shared" si="7"/>
        <v>0</v>
      </c>
      <c r="M65"/>
      <c r="P65" s="145"/>
      <c r="Q65" s="149"/>
      <c r="R65" s="188"/>
      <c r="S65" s="2"/>
      <c r="T65" s="2"/>
      <c r="U65" s="2"/>
      <c r="V65" s="2"/>
      <c r="W65" s="2"/>
      <c r="X65" s="2"/>
      <c r="Y65"/>
      <c r="Z65"/>
      <c r="AA65"/>
      <c r="AB65"/>
      <c r="AC65"/>
      <c r="AD65"/>
    </row>
    <row r="66" spans="1:30" s="16" customFormat="1" ht="99" customHeight="1" x14ac:dyDescent="0.3">
      <c r="A66" s="155">
        <f>'Unit Data from Audit Worksheet'!A76</f>
        <v>659</v>
      </c>
      <c r="B66" s="167" t="str">
        <f>'Unit Data from Audit Worksheet'!C76</f>
        <v>OPEB
 Note or RSI</v>
      </c>
      <c r="C66" s="154" t="str">
        <f>'Unit Data from Audit Worksheet'!D76</f>
        <v>Total OPEB benefits - total OPEB liability
If you do not provide benefit, please enter 0</v>
      </c>
      <c r="D66" s="171"/>
      <c r="E66" s="172">
        <f>'Unit Data from Audit Worksheet'!F76</f>
        <v>0</v>
      </c>
      <c r="F66" s="166">
        <f>IF(L66&lt;0,"Error: Enter as a positive.",)</f>
        <v>0</v>
      </c>
      <c r="G66" s="222" t="s">
        <v>664</v>
      </c>
      <c r="H66" s="165"/>
      <c r="I66" s="21"/>
      <c r="J66" s="157">
        <v>659</v>
      </c>
      <c r="K66" s="156" t="s">
        <v>158</v>
      </c>
      <c r="L66" s="211">
        <f t="shared" si="7"/>
        <v>0</v>
      </c>
      <c r="M66"/>
      <c r="P66" s="145"/>
      <c r="Q66" s="149"/>
      <c r="R66" s="188"/>
      <c r="S66" s="2"/>
      <c r="T66" s="2"/>
      <c r="U66" s="2"/>
      <c r="V66" s="2"/>
      <c r="W66" s="2"/>
      <c r="X66" s="2"/>
      <c r="Y66"/>
      <c r="Z66"/>
      <c r="AA66"/>
      <c r="AB66"/>
      <c r="AC66"/>
      <c r="AD66"/>
    </row>
    <row r="67" spans="1:30" s="16" customFormat="1" ht="131.25" customHeight="1" x14ac:dyDescent="0.3">
      <c r="A67" s="155">
        <f>'Unit Data from Audit Worksheet'!A77</f>
        <v>660</v>
      </c>
      <c r="B67" s="167" t="str">
        <f>'Unit Data from Audit Worksheet'!C77</f>
        <v>OPEB
 Note or RSI</v>
      </c>
      <c r="C67" s="154" t="str">
        <f>'Unit Data from Audit Worksheet'!D77</f>
        <v>Total OPEB benefits- OPEB plan fiduciary net position
If no fiduciary net position, enter 0</v>
      </c>
      <c r="D67" s="171"/>
      <c r="E67" s="172">
        <f>'Unit Data from Audit Worksheet'!F77</f>
        <v>0</v>
      </c>
      <c r="F67" s="162">
        <f>IF(L67&lt;0,"Note: Number is normally positive.",)</f>
        <v>0</v>
      </c>
      <c r="G67" s="222" t="s">
        <v>664</v>
      </c>
      <c r="H67" s="165"/>
      <c r="I67" s="21"/>
      <c r="J67" s="157">
        <v>660</v>
      </c>
      <c r="K67" s="156" t="s">
        <v>159</v>
      </c>
      <c r="L67" s="211">
        <f t="shared" si="7"/>
        <v>0</v>
      </c>
      <c r="M67"/>
      <c r="P67" s="147"/>
      <c r="Q67" s="149"/>
      <c r="R67" s="188"/>
      <c r="S67" s="2"/>
      <c r="T67" s="2"/>
      <c r="U67" s="2"/>
      <c r="V67" s="2"/>
      <c r="W67" s="2"/>
      <c r="X67" s="2"/>
      <c r="Y67"/>
      <c r="Z67"/>
      <c r="AA67"/>
      <c r="AB67"/>
      <c r="AC67"/>
      <c r="AD67"/>
    </row>
    <row r="68" spans="1:30" ht="134.25" customHeight="1" x14ac:dyDescent="0.3">
      <c r="A68" s="155">
        <f>'Unit Data from Audit Worksheet'!A78</f>
        <v>661</v>
      </c>
      <c r="B68" s="167" t="str">
        <f>'Unit Data from Audit Worksheet'!C78</f>
        <v>OPEB
RSI</v>
      </c>
      <c r="C68" s="154" t="str">
        <f>'Unit Data from Audit Worksheet'!D78</f>
        <v>Total OPEB benefits - What is the plan’s fiduciary net position as a percentage of the total OPEB liability?  Please enter as percentage value; for example, 83.5% should be entered as 83.5.  If assets have not been set aside in a trust, please enter 0.0</v>
      </c>
      <c r="D68" s="60"/>
      <c r="E68" s="497">
        <f>'Unit Data from Audit Worksheet'!F78</f>
        <v>0</v>
      </c>
      <c r="F68" s="166" t="str">
        <f>IF(H68=L68,"","Column L does not equal Column H")</f>
        <v/>
      </c>
      <c r="G68" s="222" t="s">
        <v>664</v>
      </c>
      <c r="H68" s="111">
        <f>ROUND(IFERROR((L67/L66)*100,0),1)</f>
        <v>0</v>
      </c>
      <c r="I68" s="21"/>
      <c r="J68" s="157">
        <v>661</v>
      </c>
      <c r="K68" s="170" t="s">
        <v>160</v>
      </c>
      <c r="L68" s="468">
        <f>IF(D68="",E68,D68)</f>
        <v>0</v>
      </c>
      <c r="P68" s="147"/>
      <c r="Q68" s="149"/>
    </row>
    <row r="69" spans="1:30" ht="84.75" customHeight="1" x14ac:dyDescent="0.3">
      <c r="A69" s="223">
        <f>'Unit Data from Audit Worksheet'!A81</f>
        <v>6</v>
      </c>
      <c r="B69" s="33" t="str">
        <f>'Unit Data from Audit Worksheet'!C81</f>
        <v>Fund Balance Note</v>
      </c>
      <c r="C69" s="207" t="str">
        <f>'Unit Data from Audit Worksheet'!D81</f>
        <v>General Fund -  Total Encumbrances.  You will probably have to refer to the note disclosure where the amount of encumbrances is listed.</v>
      </c>
      <c r="D69" s="171"/>
      <c r="E69" s="97">
        <f>'Unit Data from Audit Worksheet'!F81</f>
        <v>0</v>
      </c>
      <c r="F69" s="20">
        <f>IF(L69&lt;0,"Error: Enter as a positive.",)</f>
        <v>0</v>
      </c>
      <c r="G69" s="45"/>
      <c r="H69" s="165"/>
      <c r="I69" s="21"/>
      <c r="J69" s="22">
        <v>6</v>
      </c>
      <c r="K69" s="84" t="s">
        <v>94</v>
      </c>
      <c r="L69" s="198">
        <f t="shared" si="7"/>
        <v>0</v>
      </c>
      <c r="P69" s="147"/>
      <c r="Q69" s="149"/>
    </row>
    <row r="70" spans="1:30" ht="87.75" customHeight="1" x14ac:dyDescent="0.3">
      <c r="A70" s="155">
        <f>'TD Info Completed by Auditor'!A9</f>
        <v>906</v>
      </c>
      <c r="B70" s="83" t="s">
        <v>198</v>
      </c>
      <c r="C70" s="155" t="str">
        <f>'TD Info Completed by Auditor'!B9</f>
        <v>Is the Independent Auditor's Report Opinion Unmodified?</v>
      </c>
      <c r="D70" s="171"/>
      <c r="E70" s="157">
        <f>IF(+'TD Info Completed by Auditor'!C9="Yes",1,IF(+'TD Info Completed by Auditor'!C9="No",2,IF(+'TD Info Completed by Auditor'!C9="N/A",3,0)))</f>
        <v>0</v>
      </c>
      <c r="F70" s="166"/>
      <c r="G70" s="168"/>
      <c r="H70" s="165"/>
      <c r="I70" s="21"/>
      <c r="J70" s="132">
        <v>906</v>
      </c>
      <c r="K70" s="37" t="s">
        <v>192</v>
      </c>
      <c r="L70" s="204">
        <f t="shared" ref="L70:L83" si="8">IF(D70="",E70,D70)</f>
        <v>0</v>
      </c>
      <c r="N70" s="181" t="s">
        <v>211</v>
      </c>
      <c r="P70" s="147"/>
      <c r="Q70" s="149"/>
    </row>
    <row r="71" spans="1:30" ht="87.75" customHeight="1" x14ac:dyDescent="0.3">
      <c r="A71" s="155">
        <f>'TD Info Completed by Auditor'!A10</f>
        <v>907</v>
      </c>
      <c r="B71" s="83" t="s">
        <v>198</v>
      </c>
      <c r="C71" s="155" t="str">
        <f>'TD Info Completed by Auditor'!B10</f>
        <v xml:space="preserve">Is there a finding for lack of segregation of duties at this unit? </v>
      </c>
      <c r="D71" s="171"/>
      <c r="E71" s="157">
        <f>IF(+'TD Info Completed by Auditor'!C10="Yes",1,IF(+'TD Info Completed by Auditor'!C10="No",2,IF(+'TD Info Completed by Auditor'!C10="N/A",3,0)))</f>
        <v>0</v>
      </c>
      <c r="F71" s="166"/>
      <c r="G71" s="168"/>
      <c r="H71" s="165"/>
      <c r="I71" s="21"/>
      <c r="J71" s="132">
        <v>907</v>
      </c>
      <c r="K71" s="37" t="s">
        <v>193</v>
      </c>
      <c r="L71" s="204">
        <f t="shared" si="8"/>
        <v>0</v>
      </c>
      <c r="N71" s="181" t="s">
        <v>211</v>
      </c>
      <c r="P71" s="147"/>
      <c r="Q71" s="149"/>
    </row>
    <row r="72" spans="1:30" s="277" customFormat="1" ht="145.19999999999999" customHeight="1" x14ac:dyDescent="0.3">
      <c r="A72" s="155">
        <f>'TD Info Completed by Auditor'!A11</f>
        <v>1058</v>
      </c>
      <c r="B72" s="83"/>
      <c r="C72" s="155" t="str">
        <f>'TD Info Completed by Auditor'!B11</f>
        <v>Did your audit disclose as a finding any statutory violations? (not including budget violations) (Yes or No) If the answer  is "Yes", review whether this needs to be disclosed in the Stewardship, Compliance and Accountability Note</v>
      </c>
      <c r="D72" s="171"/>
      <c r="E72" s="157">
        <f>IF(+'TD Info Completed by Auditor'!C11="Yes",1,IF(+'TD Info Completed by Auditor'!C11="No",2,IF(+'TD Info Completed by Auditor'!C11="N/A",3,0)))</f>
        <v>0</v>
      </c>
      <c r="F72" s="166"/>
      <c r="G72" s="168"/>
      <c r="H72" s="165"/>
      <c r="I72" s="21"/>
      <c r="J72" s="132">
        <v>1058</v>
      </c>
      <c r="K72" s="436" t="s">
        <v>666</v>
      </c>
      <c r="L72" s="204">
        <f t="shared" si="8"/>
        <v>0</v>
      </c>
      <c r="M72"/>
      <c r="N72" s="181"/>
      <c r="P72" s="147"/>
      <c r="Q72" s="149"/>
      <c r="R72" s="188"/>
      <c r="Y72"/>
      <c r="Z72"/>
      <c r="AA72"/>
      <c r="AB72"/>
      <c r="AC72"/>
      <c r="AD72"/>
    </row>
    <row r="73" spans="1:30" s="277" customFormat="1" ht="164.4" customHeight="1" x14ac:dyDescent="0.3">
      <c r="A73" s="155">
        <f>'TD Info Completed by Auditor'!A12</f>
        <v>1059</v>
      </c>
      <c r="B73" s="83"/>
      <c r="C73" s="155" t="str">
        <f>'TD Info Completed by Auditor'!B12</f>
        <v>Did the unit have a board-appointed finance officer or board-appointed interim finance officer the entire fiscal year as required by G.S. 159-24 which provides that "each local government and public authority shall, at all times, have a finance officer appointed by the local government, public authority, or designated official to hold office at the pleasure of the appointing board or official?" (Yes or No)</v>
      </c>
      <c r="D73" s="171"/>
      <c r="E73" s="157">
        <f>IF(+'TD Info Completed by Auditor'!C12="Yes",1,IF(+'TD Info Completed by Auditor'!C12="No",2,IF(+'TD Info Completed by Auditor'!C12="N/A",3,0)))</f>
        <v>0</v>
      </c>
      <c r="F73" s="166"/>
      <c r="G73" s="168"/>
      <c r="H73" s="165"/>
      <c r="I73" s="21"/>
      <c r="J73" s="132">
        <v>1059</v>
      </c>
      <c r="K73" s="436" t="s">
        <v>667</v>
      </c>
      <c r="L73" s="204">
        <f t="shared" si="8"/>
        <v>0</v>
      </c>
      <c r="M73"/>
      <c r="N73" s="181"/>
      <c r="P73" s="147"/>
      <c r="Q73" s="149"/>
      <c r="R73" s="188"/>
      <c r="Y73"/>
      <c r="Z73"/>
      <c r="AA73"/>
      <c r="AB73"/>
      <c r="AC73"/>
      <c r="AD73"/>
    </row>
    <row r="74" spans="1:30" s="277" customFormat="1" ht="174.6" customHeight="1" x14ac:dyDescent="0.3">
      <c r="A74" s="213">
        <f>'TD Info Completed by Auditor'!A13</f>
        <v>1078</v>
      </c>
      <c r="B74" s="153"/>
      <c r="C74" s="213" t="str">
        <f>'TD Info Completed by Auditor'!B13</f>
        <v>If the answer to 1059 is "No" then was the unit without a board-appointed interim or permanent finance officer for more than 2 weeks at any time in the fiscal year? (Note:  Please include a noncompliance finding related to GS 159-24, GS 159-25(a)(2) or GS 159-25( c) in the audit and/or include disclosure in  the Stewardship, Compliance, and Accountability section of the financial statement notes)   (Yes or No or N/A)</v>
      </c>
      <c r="D74" s="171"/>
      <c r="E74" s="157">
        <f>IF(+'TD Info Completed by Auditor'!C13="Yes",1,IF(+'TD Info Completed by Auditor'!C13="No",2,IF(+'TD Info Completed by Auditor'!C13="N/A",3,0)))</f>
        <v>0</v>
      </c>
      <c r="F74" s="166"/>
      <c r="G74" s="168"/>
      <c r="H74" s="165"/>
      <c r="I74" s="21"/>
      <c r="J74" s="504">
        <v>1078</v>
      </c>
      <c r="K74" s="505" t="s">
        <v>886</v>
      </c>
      <c r="L74" s="204">
        <f t="shared" si="8"/>
        <v>0</v>
      </c>
      <c r="M74" s="130"/>
      <c r="N74" s="181"/>
      <c r="P74" s="147"/>
      <c r="Q74" s="149"/>
      <c r="R74" s="188"/>
      <c r="Y74" s="130"/>
      <c r="Z74" s="130"/>
      <c r="AA74" s="130"/>
      <c r="AB74" s="130"/>
      <c r="AC74" s="130"/>
      <c r="AD74" s="130"/>
    </row>
    <row r="75" spans="1:30" s="277" customFormat="1" ht="136.19999999999999" customHeight="1" x14ac:dyDescent="0.3">
      <c r="A75" s="213">
        <f>'TD Info Completed by Auditor'!A14</f>
        <v>1067</v>
      </c>
      <c r="B75" s="153"/>
      <c r="C75" s="213" t="str">
        <f>'TD Info Completed by Auditor'!B14</f>
        <v>Was the finance officer or interim finance officer bonded pursuant to G.S. 159-29 which requires that the finance officer give a true accounting and faithful performance bond in an amount not less than the greater of (1) $50,000 or (2) an amount equal to 10% of the unit's annually budgeted funds, up to $1,000,000? (Yes or No)</v>
      </c>
      <c r="D75" s="171"/>
      <c r="E75" s="157">
        <f>IF(+'TD Info Completed by Auditor'!C14="Yes",1,IF(+'TD Info Completed by Auditor'!C14="No",2,IF(+'TD Info Completed by Auditor'!C14="N/A",3,0)))</f>
        <v>0</v>
      </c>
      <c r="F75" s="166"/>
      <c r="G75" s="168"/>
      <c r="H75" s="165"/>
      <c r="I75" s="21"/>
      <c r="J75" s="504">
        <v>1067</v>
      </c>
      <c r="K75" s="505" t="s">
        <v>887</v>
      </c>
      <c r="L75" s="204">
        <f t="shared" si="8"/>
        <v>0</v>
      </c>
      <c r="M75" s="130"/>
      <c r="N75" s="181"/>
      <c r="P75" s="147"/>
      <c r="Q75" s="149"/>
      <c r="R75" s="188"/>
      <c r="Y75" s="130"/>
      <c r="Z75" s="130"/>
      <c r="AA75" s="130"/>
      <c r="AB75" s="130"/>
      <c r="AC75" s="130"/>
      <c r="AD75" s="130"/>
    </row>
    <row r="76" spans="1:30" s="277" customFormat="1" ht="87.75" customHeight="1" x14ac:dyDescent="0.3">
      <c r="A76" s="155">
        <f>'TD Info Completed by Auditor'!A15</f>
        <v>951</v>
      </c>
      <c r="B76" s="83" t="s">
        <v>198</v>
      </c>
      <c r="C76" s="155" t="str">
        <f>'TD Info Completed by Auditor'!B15</f>
        <v>Is there a finding for lack of technical skills, knowledge and experience (SKE) at this unit?</v>
      </c>
      <c r="D76" s="171"/>
      <c r="E76" s="157">
        <f>IF(+'TD Info Completed by Auditor'!C15="Yes",1,IF(+'TD Info Completed by Auditor'!C15="No",2,IF(+'TD Info Completed by Auditor'!C15="N/A",3,0)))</f>
        <v>0</v>
      </c>
      <c r="F76" s="166"/>
      <c r="G76" s="168"/>
      <c r="H76" s="165"/>
      <c r="I76" s="21"/>
      <c r="J76" s="132">
        <v>951</v>
      </c>
      <c r="K76" s="37" t="s">
        <v>194</v>
      </c>
      <c r="L76" s="204">
        <f>IF(D76="",E76,D76)</f>
        <v>0</v>
      </c>
      <c r="M76"/>
      <c r="N76" s="181"/>
      <c r="P76" s="147"/>
      <c r="Q76" s="149"/>
      <c r="R76" s="188"/>
      <c r="Y76"/>
      <c r="Z76"/>
      <c r="AA76"/>
      <c r="AB76"/>
      <c r="AC76"/>
      <c r="AD76"/>
    </row>
    <row r="77" spans="1:30" ht="87.75" customHeight="1" x14ac:dyDescent="0.3">
      <c r="A77" s="155">
        <f>'TD Info Completed by Auditor'!A16</f>
        <v>953</v>
      </c>
      <c r="B77" s="83" t="s">
        <v>198</v>
      </c>
      <c r="C77" s="155" t="str">
        <f>'TD Info Completed by Auditor'!B16</f>
        <v xml:space="preserve">Is there is a going concern noted in the audit report? </v>
      </c>
      <c r="D77" s="171"/>
      <c r="E77" s="157">
        <f>IF(+'TD Info Completed by Auditor'!C16="Yes",1,IF(+'TD Info Completed by Auditor'!C16="No",2,IF(+'TD Info Completed by Auditor'!C16="N/A",3,0)))</f>
        <v>0</v>
      </c>
      <c r="F77" s="166"/>
      <c r="G77" s="168"/>
      <c r="H77" s="165"/>
      <c r="I77" s="21"/>
      <c r="J77" s="132">
        <v>953</v>
      </c>
      <c r="K77" s="37" t="s">
        <v>885</v>
      </c>
      <c r="L77" s="204">
        <f t="shared" si="8"/>
        <v>0</v>
      </c>
      <c r="N77" s="181" t="s">
        <v>211</v>
      </c>
      <c r="P77" s="147"/>
      <c r="Q77" s="149"/>
    </row>
    <row r="78" spans="1:30" ht="87.75" customHeight="1" x14ac:dyDescent="0.3">
      <c r="A78" s="155">
        <f>'TD Info Completed by Auditor'!A17</f>
        <v>955</v>
      </c>
      <c r="B78" s="83" t="s">
        <v>198</v>
      </c>
      <c r="C78" s="155" t="str">
        <f>'TD Info Completed by Auditor'!B17</f>
        <v>Number of significant deficiency findings (financial statement findings only)
Exclude findings reported in questions 907, 951</v>
      </c>
      <c r="D78" s="171"/>
      <c r="E78" s="443">
        <f>'TD Info Completed by Auditor'!C17</f>
        <v>0</v>
      </c>
      <c r="F78" s="166"/>
      <c r="G78" s="168"/>
      <c r="H78" s="165"/>
      <c r="I78" s="21"/>
      <c r="J78" s="132">
        <v>955</v>
      </c>
      <c r="K78" s="37" t="s">
        <v>199</v>
      </c>
      <c r="L78" s="204">
        <f t="shared" si="8"/>
        <v>0</v>
      </c>
      <c r="N78" s="181" t="s">
        <v>211</v>
      </c>
      <c r="P78" s="147"/>
      <c r="Q78" s="149"/>
    </row>
    <row r="79" spans="1:30" ht="87.75" customHeight="1" x14ac:dyDescent="0.3">
      <c r="A79" s="155">
        <f>'TD Info Completed by Auditor'!A18</f>
        <v>957</v>
      </c>
      <c r="B79" s="83" t="s">
        <v>198</v>
      </c>
      <c r="C79" s="155" t="str">
        <f>'TD Info Completed by Auditor'!B18</f>
        <v xml:space="preserve">Number of material weaknesses findings (financial statements findings only)
Exclude findings reported in questions 907, 951 </v>
      </c>
      <c r="D79" s="171"/>
      <c r="E79" s="443">
        <f>'TD Info Completed by Auditor'!C18</f>
        <v>0</v>
      </c>
      <c r="F79" s="166"/>
      <c r="G79" s="168"/>
      <c r="H79" s="165"/>
      <c r="I79" s="21"/>
      <c r="J79" s="132">
        <v>957</v>
      </c>
      <c r="K79" s="37" t="s">
        <v>200</v>
      </c>
      <c r="L79" s="204">
        <f t="shared" si="8"/>
        <v>0</v>
      </c>
      <c r="N79" s="181" t="s">
        <v>211</v>
      </c>
      <c r="P79" s="147"/>
      <c r="Q79" s="149"/>
    </row>
    <row r="80" spans="1:30" s="277" customFormat="1" ht="87.75" customHeight="1" x14ac:dyDescent="0.3">
      <c r="A80" s="213">
        <f>'TD Info Completed by Auditor'!A23</f>
        <v>1068</v>
      </c>
      <c r="B80" s="153"/>
      <c r="C80" s="142" t="str">
        <f>'TD Info Completed by Auditor'!B23</f>
        <v xml:space="preserve">Does the unit have a self-insurance fund? </v>
      </c>
      <c r="D80" s="171"/>
      <c r="E80" s="508">
        <f>IF(+'TD Info Completed by Auditor'!C23="Yes",1,IF(+'TD Info Completed by Auditor'!C23="No",2,IF(+'TD Info Completed by Auditor'!C23="N/A",3,0)))</f>
        <v>0</v>
      </c>
      <c r="F80" s="166"/>
      <c r="G80" s="168"/>
      <c r="H80" s="165"/>
      <c r="I80" s="21"/>
      <c r="J80" s="504">
        <v>1068</v>
      </c>
      <c r="K80" s="509" t="s">
        <v>891</v>
      </c>
      <c r="L80" s="204">
        <f t="shared" si="8"/>
        <v>0</v>
      </c>
      <c r="M80" s="130"/>
      <c r="N80" s="181"/>
      <c r="P80" s="147"/>
      <c r="Q80" s="149"/>
      <c r="R80" s="188"/>
      <c r="Y80" s="130"/>
      <c r="Z80" s="130"/>
      <c r="AA80" s="130"/>
      <c r="AB80" s="130"/>
      <c r="AC80" s="130"/>
      <c r="AD80" s="130"/>
    </row>
    <row r="81" spans="1:30" s="277" customFormat="1" ht="87.75" customHeight="1" x14ac:dyDescent="0.3">
      <c r="A81" s="213">
        <f>'TD Info Completed by Auditor'!A24</f>
        <v>1069</v>
      </c>
      <c r="B81" s="153"/>
      <c r="C81" s="142" t="str">
        <f>'TD Info Completed by Auditor'!B24</f>
        <v>If the unit is self-insured for employee health care, does the unit use a qualified consultant to establish rates and appropriate reserve levels?</v>
      </c>
      <c r="D81" s="171"/>
      <c r="E81" s="508">
        <f>IF(+'TD Info Completed by Auditor'!C24="Yes",1,IF(+'TD Info Completed by Auditor'!C24="No",2,IF(+'TD Info Completed by Auditor'!C24="N/A",3,0)))</f>
        <v>0</v>
      </c>
      <c r="F81" s="166"/>
      <c r="G81" s="168"/>
      <c r="H81" s="165"/>
      <c r="I81" s="21"/>
      <c r="J81" s="504">
        <v>1069</v>
      </c>
      <c r="K81" s="509" t="s">
        <v>892</v>
      </c>
      <c r="L81" s="204">
        <f t="shared" si="8"/>
        <v>0</v>
      </c>
      <c r="M81" s="130"/>
      <c r="N81" s="181"/>
      <c r="P81" s="147"/>
      <c r="Q81" s="149"/>
      <c r="R81" s="188"/>
      <c r="Y81" s="130"/>
      <c r="Z81" s="130"/>
      <c r="AA81" s="130"/>
      <c r="AB81" s="130"/>
      <c r="AC81" s="130"/>
      <c r="AD81" s="130"/>
    </row>
    <row r="82" spans="1:30" s="277" customFormat="1" ht="87.75" customHeight="1" x14ac:dyDescent="0.3">
      <c r="A82" s="213">
        <f>'TD Info Completed by Auditor'!A25</f>
        <v>1070</v>
      </c>
      <c r="B82" s="153"/>
      <c r="C82" s="142" t="str">
        <f>'TD Info Completed by Auditor'!B25</f>
        <v>Does the Unit have a non-state administered pension plan?
(Note - OPEB is not a pension plan.)</v>
      </c>
      <c r="D82" s="171"/>
      <c r="E82" s="508">
        <f>IF(+'TD Info Completed by Auditor'!C25="Yes",1,IF(+'TD Info Completed by Auditor'!C25="No",2,IF(+'TD Info Completed by Auditor'!C25="N/A",3,0)))</f>
        <v>0</v>
      </c>
      <c r="F82" s="166"/>
      <c r="G82" s="168"/>
      <c r="H82" s="165"/>
      <c r="I82" s="21"/>
      <c r="J82" s="504">
        <v>1070</v>
      </c>
      <c r="K82" s="509" t="s">
        <v>895</v>
      </c>
      <c r="L82" s="204">
        <f t="shared" si="8"/>
        <v>0</v>
      </c>
      <c r="M82" s="130"/>
      <c r="N82" s="181"/>
      <c r="P82" s="147"/>
      <c r="Q82" s="149"/>
      <c r="R82" s="188"/>
      <c r="Y82" s="130"/>
      <c r="Z82" s="130"/>
      <c r="AA82" s="130"/>
      <c r="AB82" s="130"/>
      <c r="AC82" s="130"/>
      <c r="AD82" s="130"/>
    </row>
    <row r="83" spans="1:30" s="277" customFormat="1" ht="87.75" customHeight="1" x14ac:dyDescent="0.3">
      <c r="A83" s="213">
        <f>'TD Info Completed by Auditor'!A26</f>
        <v>1071</v>
      </c>
      <c r="B83" s="153"/>
      <c r="C83" s="142" t="str">
        <f>'TD Info Completed by Auditor'!B26</f>
        <v>Please list the amount of ARPA funds expended in total this fiscal year for non-capital purposes.  Enter "0" if no ARPA funds expended for this fiscal year for non-capital purposes.</v>
      </c>
      <c r="D83" s="171"/>
      <c r="E83" s="508">
        <f>'TD Info Completed by Auditor'!C26</f>
        <v>0</v>
      </c>
      <c r="F83" s="166"/>
      <c r="G83" s="168"/>
      <c r="H83" s="165"/>
      <c r="I83" s="21"/>
      <c r="J83" s="504">
        <v>1071</v>
      </c>
      <c r="K83" s="509" t="s">
        <v>894</v>
      </c>
      <c r="L83" s="204">
        <f t="shared" si="8"/>
        <v>0</v>
      </c>
      <c r="M83" s="130"/>
      <c r="N83" s="181"/>
      <c r="P83" s="147"/>
      <c r="Q83" s="149"/>
      <c r="R83" s="188"/>
      <c r="Y83" s="130"/>
      <c r="Z83" s="130"/>
      <c r="AA83" s="130"/>
      <c r="AB83" s="130"/>
      <c r="AC83" s="130"/>
      <c r="AD83" s="130"/>
    </row>
    <row r="84" spans="1:30" ht="109.95" customHeight="1" x14ac:dyDescent="0.3">
      <c r="A84" s="224">
        <v>336</v>
      </c>
      <c r="B84" s="176"/>
      <c r="C84" s="225" t="s">
        <v>212</v>
      </c>
      <c r="D84" s="226" t="s">
        <v>206</v>
      </c>
      <c r="E84" s="227" t="s">
        <v>663</v>
      </c>
      <c r="F84" s="177" t="s">
        <v>351</v>
      </c>
      <c r="G84" s="168"/>
      <c r="H84" s="165"/>
      <c r="I84" s="21"/>
      <c r="J84" s="178">
        <v>336</v>
      </c>
      <c r="K84" s="228" t="s">
        <v>208</v>
      </c>
      <c r="L84" s="229">
        <f>L10-L11-L12-L13-L14-L15</f>
        <v>0</v>
      </c>
      <c r="N84" s="182" t="s">
        <v>207</v>
      </c>
      <c r="P84" s="147"/>
      <c r="Q84" s="149"/>
      <c r="R84" s="220"/>
    </row>
    <row r="85" spans="1:30" ht="113.4" customHeight="1" x14ac:dyDescent="0.3">
      <c r="A85" s="230"/>
      <c r="B85" s="62"/>
      <c r="C85" s="231"/>
      <c r="D85" s="86"/>
      <c r="E85" s="94"/>
      <c r="F85" s="40"/>
      <c r="G85" s="88"/>
      <c r="H85" s="89"/>
      <c r="I85" s="21"/>
      <c r="J85" s="179">
        <v>998</v>
      </c>
      <c r="K85" s="180" t="s">
        <v>97</v>
      </c>
      <c r="L85" s="232" t="e">
        <f>VLOOKUP('Unit Data from Audit Worksheet'!D2,'Unit Names(H)'!$A$2:$C$94,3,FALSE)</f>
        <v>#N/A</v>
      </c>
      <c r="N85" s="182" t="s">
        <v>209</v>
      </c>
      <c r="P85" s="147"/>
      <c r="Q85" s="149"/>
      <c r="R85" s="220"/>
    </row>
    <row r="86" spans="1:30" ht="63" customHeight="1" x14ac:dyDescent="0.3">
      <c r="A86" s="230"/>
      <c r="B86" s="62"/>
      <c r="C86" s="231"/>
      <c r="D86" s="233"/>
      <c r="E86" s="234"/>
      <c r="F86" s="235"/>
      <c r="G86" s="236"/>
      <c r="H86" s="238"/>
      <c r="I86" s="21"/>
      <c r="J86" s="109">
        <v>554</v>
      </c>
      <c r="K86" s="239" t="s">
        <v>112</v>
      </c>
      <c r="L86" s="217"/>
      <c r="N86" s="240"/>
      <c r="P86" s="147"/>
      <c r="Q86" s="149"/>
      <c r="R86" s="220"/>
    </row>
    <row r="87" spans="1:30" ht="63" customHeight="1" x14ac:dyDescent="0.3">
      <c r="A87" s="230"/>
      <c r="B87" s="62"/>
      <c r="C87" s="231"/>
      <c r="D87" s="233"/>
      <c r="E87" s="234"/>
      <c r="F87" s="235"/>
      <c r="G87" s="236"/>
      <c r="H87" s="238"/>
      <c r="I87" s="21"/>
      <c r="J87" s="109">
        <v>555</v>
      </c>
      <c r="K87" s="239" t="s">
        <v>113</v>
      </c>
      <c r="L87" s="217"/>
      <c r="N87" s="240"/>
      <c r="P87" s="147"/>
      <c r="Q87" s="149"/>
      <c r="R87" s="220"/>
    </row>
    <row r="88" spans="1:30" ht="63" customHeight="1" x14ac:dyDescent="0.3">
      <c r="A88" s="230"/>
      <c r="B88" s="62"/>
      <c r="C88" s="231"/>
      <c r="D88" s="233"/>
      <c r="E88" s="234"/>
      <c r="F88" s="235"/>
      <c r="G88" s="236"/>
      <c r="H88" s="238"/>
      <c r="I88" s="21"/>
      <c r="J88" s="109">
        <v>556</v>
      </c>
      <c r="K88" s="239" t="s">
        <v>114</v>
      </c>
      <c r="L88" s="217"/>
      <c r="N88" s="240"/>
      <c r="P88" s="147"/>
      <c r="Q88" s="149"/>
      <c r="R88" s="220"/>
    </row>
    <row r="89" spans="1:30" ht="63" customHeight="1" x14ac:dyDescent="0.3">
      <c r="A89" s="230"/>
      <c r="B89" s="62"/>
      <c r="C89" s="231"/>
      <c r="D89" s="233"/>
      <c r="E89" s="234"/>
      <c r="F89" s="235"/>
      <c r="G89" s="236"/>
      <c r="H89" s="238"/>
      <c r="I89" s="21"/>
      <c r="J89" s="109">
        <v>557</v>
      </c>
      <c r="K89" s="239" t="s">
        <v>115</v>
      </c>
      <c r="L89" s="217"/>
      <c r="N89" s="240"/>
      <c r="P89" s="147"/>
      <c r="Q89" s="149"/>
    </row>
    <row r="90" spans="1:30" ht="63" customHeight="1" x14ac:dyDescent="0.3">
      <c r="A90" s="230"/>
      <c r="B90" s="62"/>
      <c r="C90" s="231"/>
      <c r="D90" s="233"/>
      <c r="E90" s="234"/>
      <c r="F90" s="235"/>
      <c r="G90" s="236"/>
      <c r="H90" s="238"/>
      <c r="I90" s="21"/>
      <c r="J90" s="109">
        <v>606</v>
      </c>
      <c r="K90" s="239" t="s">
        <v>174</v>
      </c>
      <c r="L90" s="217"/>
      <c r="N90" s="240"/>
      <c r="P90" s="147"/>
      <c r="Q90" s="149"/>
    </row>
    <row r="91" spans="1:30" s="16" customFormat="1" ht="22.5" customHeight="1" x14ac:dyDescent="0.3">
      <c r="A91" s="230"/>
      <c r="B91" s="62"/>
      <c r="C91" s="231"/>
      <c r="D91" s="86"/>
      <c r="E91" s="87"/>
      <c r="F91" s="40"/>
      <c r="G91" s="88"/>
      <c r="H91" s="89"/>
      <c r="I91" s="21"/>
      <c r="J91" s="90"/>
      <c r="K91" s="242"/>
      <c r="L91" s="243"/>
      <c r="M91"/>
      <c r="N91" s="181"/>
      <c r="P91" s="147"/>
      <c r="Q91" s="149"/>
      <c r="R91" s="188"/>
      <c r="S91" s="2"/>
      <c r="T91" s="2"/>
      <c r="U91" s="2"/>
      <c r="V91" s="2"/>
      <c r="W91" s="2"/>
      <c r="X91" s="2"/>
      <c r="Y91"/>
      <c r="Z91"/>
      <c r="AA91"/>
      <c r="AB91"/>
      <c r="AC91"/>
      <c r="AD91"/>
    </row>
    <row r="92" spans="1:30" ht="99" customHeight="1" x14ac:dyDescent="0.3">
      <c r="A92" s="155">
        <f>'Unit Data from Audit Worksheet'!A83</f>
        <v>947</v>
      </c>
      <c r="B92" s="83"/>
      <c r="C92" s="154" t="str">
        <f>'Unit Data from Audit Worksheet'!D83</f>
        <v>First name of finance officer or interim finance officer (please enter “vacant” for first name if the position is currently vacant)</v>
      </c>
      <c r="D92" s="173"/>
      <c r="E92" s="123">
        <f>'Unit Data from Audit Worksheet'!F83</f>
        <v>0</v>
      </c>
      <c r="F92" s="166" t="str">
        <f>'Unit Data from Audit Worksheet'!G83</f>
        <v>Please do not leave blank</v>
      </c>
      <c r="G92" s="168"/>
      <c r="H92" s="165"/>
      <c r="I92" s="21"/>
      <c r="J92" s="112">
        <v>947</v>
      </c>
      <c r="K92" s="244" t="s">
        <v>150</v>
      </c>
      <c r="L92" s="245">
        <f t="shared" ref="L92:L101" si="9">IF(D92="",E92,D92)</f>
        <v>0</v>
      </c>
      <c r="N92" s="240"/>
      <c r="P92" s="147"/>
      <c r="Q92" s="149"/>
      <c r="R92" s="54"/>
    </row>
    <row r="93" spans="1:30" ht="128.25" customHeight="1" x14ac:dyDescent="0.3">
      <c r="A93" s="155">
        <f>'Unit Data from Audit Worksheet'!A84</f>
        <v>948</v>
      </c>
      <c r="B93" s="83"/>
      <c r="C93" s="154" t="str">
        <f>'Unit Data from Audit Worksheet'!D84</f>
        <v>Last name of finance officer or interim finance officer (please enter “vacant” for last name if the position is currently vacant)</v>
      </c>
      <c r="D93" s="173"/>
      <c r="E93" s="246">
        <f>'Unit Data from Audit Worksheet'!F84</f>
        <v>0</v>
      </c>
      <c r="F93" s="166" t="str">
        <f>'Unit Data from Audit Worksheet'!G84</f>
        <v>Please do not leave blank</v>
      </c>
      <c r="G93" s="168"/>
      <c r="H93" s="165"/>
      <c r="I93" s="21"/>
      <c r="J93" s="112">
        <v>948</v>
      </c>
      <c r="K93" s="244" t="s">
        <v>151</v>
      </c>
      <c r="L93" s="245">
        <f t="shared" si="9"/>
        <v>0</v>
      </c>
      <c r="N93" s="240"/>
      <c r="P93" s="148"/>
      <c r="Q93" s="149"/>
    </row>
    <row r="94" spans="1:30" ht="61.5" customHeight="1" x14ac:dyDescent="0.3">
      <c r="A94" s="155">
        <f>'Unit Data from Audit Worksheet'!A85</f>
        <v>949</v>
      </c>
      <c r="B94" s="83"/>
      <c r="C94" s="154" t="str">
        <f>'Unit Data from Audit Worksheet'!D85</f>
        <v>Is the finance officer serving in a permanent role or an interim role? (select permanent/interim/vacant)</v>
      </c>
      <c r="D94" s="173"/>
      <c r="E94" s="123">
        <f>'Unit Data from Audit Worksheet'!F85</f>
        <v>0</v>
      </c>
      <c r="F94" s="166" t="str">
        <f>'Unit Data from Audit Worksheet'!G85</f>
        <v>Please do not leave blank</v>
      </c>
      <c r="G94" s="168"/>
      <c r="H94" s="165"/>
      <c r="I94" s="21"/>
      <c r="J94" s="112">
        <v>949</v>
      </c>
      <c r="K94" s="244" t="s">
        <v>170</v>
      </c>
      <c r="L94" s="245">
        <f t="shared" si="9"/>
        <v>0</v>
      </c>
      <c r="N94" s="240"/>
      <c r="P94" s="148"/>
      <c r="Q94" s="149"/>
    </row>
    <row r="95" spans="1:30" ht="93.75" customHeight="1" x14ac:dyDescent="0.3">
      <c r="A95" s="155">
        <f>'Unit Data from Audit Worksheet'!A86</f>
        <v>950</v>
      </c>
      <c r="B95" s="83"/>
      <c r="C95" s="154" t="str">
        <f>'Unit Data from Audit Worksheet'!D86</f>
        <v>Has the finance officer been formally appointed by the local government, public authority, or designated official?  (Y/N)</v>
      </c>
      <c r="D95" s="173"/>
      <c r="E95" s="123">
        <f>'Unit Data from Audit Worksheet'!F86</f>
        <v>0</v>
      </c>
      <c r="F95" s="166" t="str">
        <f>'Unit Data from Audit Worksheet'!G86</f>
        <v>Please do not leave blank</v>
      </c>
      <c r="G95" s="168"/>
      <c r="H95" s="165"/>
      <c r="I95" s="21"/>
      <c r="J95" s="112">
        <v>950</v>
      </c>
      <c r="K95" s="244" t="s">
        <v>171</v>
      </c>
      <c r="L95" s="245">
        <f t="shared" si="9"/>
        <v>0</v>
      </c>
      <c r="N95" s="240"/>
      <c r="P95" s="148"/>
      <c r="Q95" s="149"/>
    </row>
    <row r="96" spans="1:30" ht="153.75" customHeight="1" x14ac:dyDescent="0.3">
      <c r="A96" s="155">
        <f>'Unit Data from Audit Worksheet'!A87</f>
        <v>952</v>
      </c>
      <c r="B96" s="83"/>
      <c r="C96" s="154" t="str">
        <f>'Unit Data from Audit Worksheet'!D87</f>
        <v>Date on which the local government, public authority, or designated official appointed the finance officer?     Date Format  MM/DD/YYYY</v>
      </c>
      <c r="D96" s="173"/>
      <c r="E96" s="430" t="str">
        <f>IF('Unit Data from Audit Worksheet'!F87&gt;0,'Unit Data from Audit Worksheet'!F87," ")</f>
        <v xml:space="preserve"> </v>
      </c>
      <c r="F96" s="166" t="str">
        <f>'Unit Data from Audit Worksheet'!G87</f>
        <v>Leave blank if data not available</v>
      </c>
      <c r="G96" s="168"/>
      <c r="H96" s="165"/>
      <c r="I96" s="21"/>
      <c r="J96" s="112">
        <v>952</v>
      </c>
      <c r="K96" s="244" t="s">
        <v>172</v>
      </c>
      <c r="L96" s="247" t="str">
        <f t="shared" si="9"/>
        <v xml:space="preserve"> </v>
      </c>
      <c r="N96" s="240"/>
      <c r="P96" s="148"/>
      <c r="Q96" s="149"/>
    </row>
    <row r="97" spans="1:30" ht="30.75" customHeight="1" x14ac:dyDescent="0.3">
      <c r="A97" s="248">
        <f>'Unit Data from Audit Worksheet'!A95</f>
        <v>960</v>
      </c>
      <c r="B97" s="119"/>
      <c r="C97" s="120" t="str">
        <f>'Unit Data from Audit Worksheet'!B95</f>
        <v>Name of Finance Officer</v>
      </c>
      <c r="D97" s="173"/>
      <c r="E97" s="249">
        <f>'Unit Data from Audit Worksheet'!D95</f>
        <v>0</v>
      </c>
      <c r="F97" s="250" t="str">
        <f>'Unit Data from Audit Worksheet'!F95</f>
        <v>Required</v>
      </c>
      <c r="G97" s="168"/>
      <c r="H97" s="165"/>
      <c r="I97" s="21"/>
      <c r="J97" s="122">
        <v>960</v>
      </c>
      <c r="K97" s="251" t="s">
        <v>166</v>
      </c>
      <c r="L97" s="252">
        <f t="shared" si="9"/>
        <v>0</v>
      </c>
      <c r="N97" s="216"/>
      <c r="P97" s="148"/>
      <c r="Q97" s="149"/>
    </row>
    <row r="98" spans="1:30" ht="30.75" customHeight="1" x14ac:dyDescent="0.3">
      <c r="A98" s="248">
        <f>'Unit Data from Audit Worksheet'!A96</f>
        <v>962</v>
      </c>
      <c r="B98" s="119"/>
      <c r="C98" s="120" t="str">
        <f>'Unit Data from Audit Worksheet'!B96</f>
        <v>Title of Official</v>
      </c>
      <c r="D98" s="173"/>
      <c r="E98" s="249">
        <f>'Unit Data from Audit Worksheet'!D96</f>
        <v>0</v>
      </c>
      <c r="F98" s="250" t="str">
        <f>'Unit Data from Audit Worksheet'!F96</f>
        <v>Required</v>
      </c>
      <c r="G98" s="168"/>
      <c r="H98" s="165"/>
      <c r="I98" s="21"/>
      <c r="J98" s="122">
        <v>962</v>
      </c>
      <c r="K98" s="251" t="s">
        <v>147</v>
      </c>
      <c r="L98" s="252">
        <f t="shared" si="9"/>
        <v>0</v>
      </c>
      <c r="N98" s="216"/>
      <c r="P98" s="148"/>
      <c r="Q98" s="149"/>
    </row>
    <row r="99" spans="1:30" ht="30.75" customHeight="1" x14ac:dyDescent="0.3">
      <c r="A99" s="248">
        <f>'Unit Data from Audit Worksheet'!A97</f>
        <v>964</v>
      </c>
      <c r="B99" s="119"/>
      <c r="C99" s="121" t="str">
        <f>'Unit Data from Audit Worksheet'!B97</f>
        <v>Date         (Enter as "MM/DD/YYYY")</v>
      </c>
      <c r="D99" s="173"/>
      <c r="E99" s="253">
        <f>'Unit Data from Audit Worksheet'!D97</f>
        <v>0</v>
      </c>
      <c r="F99" s="250" t="str">
        <f>'Unit Data from Audit Worksheet'!F97</f>
        <v>Required</v>
      </c>
      <c r="G99" s="405"/>
      <c r="H99" s="165"/>
      <c r="I99" s="21"/>
      <c r="J99" s="122">
        <v>964</v>
      </c>
      <c r="K99" s="251" t="s">
        <v>182</v>
      </c>
      <c r="L99" s="254">
        <f t="shared" si="9"/>
        <v>0</v>
      </c>
      <c r="N99" s="216"/>
      <c r="P99" s="148"/>
      <c r="Q99" s="149"/>
    </row>
    <row r="100" spans="1:30" ht="30.75" customHeight="1" x14ac:dyDescent="0.3">
      <c r="A100" s="248">
        <f>'Unit Data from Audit Worksheet'!A98</f>
        <v>966</v>
      </c>
      <c r="B100" s="119"/>
      <c r="C100" s="120" t="s">
        <v>352</v>
      </c>
      <c r="D100" s="173"/>
      <c r="E100" s="404" t="str">
        <f>_xlfn.TEXTJOIN(",",,TEXT('Unit Data from Audit Worksheet'!D98,"###-###-####")," "&amp;'Unit Data from Audit Worksheet'!D99)</f>
        <v xml:space="preserve">--, </v>
      </c>
      <c r="F100" s="250" t="str">
        <f>'Unit Data from Audit Worksheet'!F98</f>
        <v>Required</v>
      </c>
      <c r="G100" s="168"/>
      <c r="H100" s="165"/>
      <c r="I100" s="21"/>
      <c r="J100" s="122">
        <v>966</v>
      </c>
      <c r="K100" s="251" t="s">
        <v>148</v>
      </c>
      <c r="L100" s="252" t="str">
        <f t="shared" si="9"/>
        <v xml:space="preserve">--, </v>
      </c>
      <c r="N100" s="216"/>
      <c r="P100" s="148"/>
      <c r="Q100" s="149"/>
    </row>
    <row r="101" spans="1:30" ht="30.75" customHeight="1" x14ac:dyDescent="0.3">
      <c r="A101" s="248">
        <f>'Unit Data from Audit Worksheet'!A100</f>
        <v>968</v>
      </c>
      <c r="B101" s="119"/>
      <c r="C101" s="120" t="str">
        <f>'Unit Data from Audit Worksheet'!B100</f>
        <v>E-mail address</v>
      </c>
      <c r="D101" s="173"/>
      <c r="E101" s="249">
        <f>'Unit Data from Audit Worksheet'!D100</f>
        <v>0</v>
      </c>
      <c r="F101" s="250" t="str">
        <f>'Unit Data from Audit Worksheet'!F100</f>
        <v>Required</v>
      </c>
      <c r="G101" s="168"/>
      <c r="H101" s="165"/>
      <c r="I101" s="21"/>
      <c r="J101" s="122">
        <v>968</v>
      </c>
      <c r="K101" s="251" t="s">
        <v>149</v>
      </c>
      <c r="L101" s="252">
        <f t="shared" si="9"/>
        <v>0</v>
      </c>
      <c r="N101" s="216"/>
      <c r="P101" s="148"/>
      <c r="Q101" s="149"/>
    </row>
    <row r="102" spans="1:30" ht="83.4" customHeight="1" x14ac:dyDescent="0.3">
      <c r="A102" s="230"/>
      <c r="B102" s="62"/>
      <c r="C102" s="231"/>
      <c r="D102" s="233"/>
      <c r="E102" s="234"/>
      <c r="F102" s="235"/>
      <c r="G102" s="236"/>
      <c r="H102" s="237"/>
      <c r="I102" s="21"/>
      <c r="J102" s="112">
        <v>999</v>
      </c>
      <c r="K102" s="244" t="s">
        <v>98</v>
      </c>
      <c r="L102" s="255" t="e">
        <f>'Unit Data from Audit Worksheet'!D3</f>
        <v>#N/A</v>
      </c>
      <c r="N102" s="256" t="s">
        <v>896</v>
      </c>
      <c r="O102" s="256" t="s">
        <v>210</v>
      </c>
      <c r="P102" s="148"/>
      <c r="Q102" s="149"/>
    </row>
    <row r="103" spans="1:30" x14ac:dyDescent="0.3">
      <c r="A103" s="136"/>
      <c r="B103" s="136"/>
      <c r="C103" s="136"/>
      <c r="D103" s="136"/>
      <c r="E103" s="136"/>
      <c r="F103" s="136"/>
      <c r="G103" s="136"/>
      <c r="H103" s="136"/>
      <c r="I103" s="136"/>
      <c r="J103" s="2"/>
      <c r="K103" s="2"/>
      <c r="L103" s="2"/>
      <c r="N103" s="3"/>
      <c r="P103" s="148"/>
      <c r="Q103" s="149"/>
    </row>
    <row r="104" spans="1:30" s="277" customFormat="1" x14ac:dyDescent="0.3">
      <c r="A104" s="136"/>
      <c r="B104" s="136"/>
      <c r="C104" s="136"/>
      <c r="D104" s="136"/>
      <c r="E104" s="136"/>
      <c r="F104" s="136"/>
      <c r="G104" s="136"/>
      <c r="H104" s="136"/>
      <c r="I104" s="136"/>
      <c r="M104"/>
      <c r="N104" s="3"/>
      <c r="P104" s="148"/>
      <c r="Q104" s="149"/>
      <c r="R104" s="188"/>
      <c r="Y104"/>
      <c r="Z104"/>
      <c r="AA104"/>
      <c r="AB104"/>
      <c r="AC104"/>
      <c r="AD104"/>
    </row>
    <row r="105" spans="1:30" ht="25.8" customHeight="1" x14ac:dyDescent="0.3">
      <c r="C105" s="421"/>
      <c r="D105" s="258"/>
      <c r="E105" s="259"/>
      <c r="F105" s="259"/>
      <c r="G105" s="260"/>
      <c r="H105" s="259"/>
      <c r="I105" s="261"/>
      <c r="K105" s="471" t="s">
        <v>377</v>
      </c>
      <c r="L105" s="472" t="e">
        <f>SUM(L4:L90)</f>
        <v>#N/A</v>
      </c>
      <c r="N105" s="3"/>
      <c r="P105" s="148"/>
      <c r="Q105" s="149"/>
    </row>
    <row r="106" spans="1:30" ht="25.2" customHeight="1" x14ac:dyDescent="0.3">
      <c r="A106"/>
      <c r="B106"/>
      <c r="C106"/>
      <c r="D106"/>
      <c r="E106"/>
      <c r="F106"/>
      <c r="G106" s="260"/>
      <c r="H106" s="259"/>
      <c r="I106" s="261"/>
      <c r="K106" s="469" t="s">
        <v>360</v>
      </c>
      <c r="L106" s="470"/>
      <c r="N106" s="3"/>
      <c r="P106" s="148"/>
      <c r="Q106" s="149"/>
    </row>
    <row r="107" spans="1:30" ht="24.6" customHeight="1" x14ac:dyDescent="0.7">
      <c r="B107" s="2"/>
      <c r="C107" s="2"/>
      <c r="D107" s="52"/>
      <c r="E107" s="64"/>
      <c r="F107" s="52"/>
      <c r="G107" s="260"/>
      <c r="H107" s="259"/>
      <c r="I107" s="261"/>
      <c r="J107" s="100"/>
      <c r="K107" s="99"/>
      <c r="L107" s="472" t="e">
        <f>L105-L106</f>
        <v>#N/A</v>
      </c>
      <c r="N107" s="3"/>
      <c r="P107" s="148"/>
      <c r="Q107" s="149"/>
    </row>
    <row r="108" spans="1:30" ht="25.2" customHeight="1" x14ac:dyDescent="0.3">
      <c r="A108" s="136"/>
      <c r="B108" s="136"/>
      <c r="C108" s="136"/>
      <c r="D108" s="136"/>
      <c r="E108" s="136"/>
      <c r="F108" s="259"/>
      <c r="G108" s="260"/>
      <c r="H108" s="259"/>
      <c r="I108" s="261"/>
      <c r="K108" s="8"/>
      <c r="L108" s="262"/>
      <c r="P108" s="148"/>
      <c r="Q108" s="149"/>
    </row>
    <row r="109" spans="1:30" x14ac:dyDescent="0.3">
      <c r="A109" s="136"/>
      <c r="B109" s="136"/>
      <c r="C109" s="136"/>
      <c r="D109" s="136"/>
      <c r="E109" s="136"/>
      <c r="F109" s="259"/>
      <c r="G109" s="260"/>
      <c r="H109" s="259"/>
      <c r="I109" s="261"/>
      <c r="K109" s="8"/>
      <c r="L109" s="262"/>
      <c r="P109" s="148"/>
      <c r="Q109" s="149"/>
    </row>
    <row r="110" spans="1:30" ht="18.75" customHeight="1" x14ac:dyDescent="0.3">
      <c r="A110" s="136"/>
      <c r="B110" s="136"/>
      <c r="C110" s="136"/>
      <c r="D110" s="136"/>
      <c r="E110" s="136"/>
      <c r="F110" s="259"/>
      <c r="G110" s="260"/>
      <c r="H110" s="259"/>
      <c r="I110" s="261"/>
      <c r="K110" s="8"/>
      <c r="L110" s="262"/>
      <c r="P110" s="148"/>
      <c r="Q110" s="149"/>
    </row>
    <row r="111" spans="1:30" ht="30.75" customHeight="1" x14ac:dyDescent="0.3">
      <c r="A111" s="136"/>
      <c r="B111" s="136"/>
      <c r="C111" s="136"/>
      <c r="D111" s="136"/>
      <c r="E111" s="136"/>
      <c r="F111" s="259"/>
      <c r="G111" s="260"/>
      <c r="H111" s="259"/>
      <c r="I111" s="261"/>
      <c r="K111" s="8"/>
      <c r="L111" s="262"/>
      <c r="P111" s="148"/>
      <c r="Q111" s="149"/>
    </row>
    <row r="112" spans="1:30" ht="30.75" customHeight="1" x14ac:dyDescent="0.3">
      <c r="A112" s="136"/>
      <c r="B112" s="136"/>
      <c r="C112" s="136"/>
      <c r="D112" s="136"/>
      <c r="E112" s="136"/>
      <c r="F112" s="259"/>
      <c r="G112" s="260"/>
      <c r="H112" s="259"/>
      <c r="I112" s="261"/>
      <c r="K112" s="8"/>
      <c r="L112" s="262"/>
      <c r="P112" s="148"/>
      <c r="Q112" s="149"/>
    </row>
    <row r="113" spans="1:17" ht="30.75" customHeight="1" x14ac:dyDescent="0.3">
      <c r="A113" s="136"/>
      <c r="B113" s="136"/>
      <c r="C113" s="136"/>
      <c r="D113" s="136"/>
      <c r="E113" s="136"/>
      <c r="F113" s="259"/>
      <c r="G113" s="260"/>
      <c r="H113" s="259"/>
      <c r="I113" s="261"/>
      <c r="K113" s="8"/>
      <c r="L113" s="262"/>
      <c r="P113" s="148"/>
      <c r="Q113" s="149"/>
    </row>
    <row r="114" spans="1:17" ht="30.75" customHeight="1" x14ac:dyDescent="0.3">
      <c r="A114" s="136"/>
      <c r="B114" s="136"/>
      <c r="C114" s="136"/>
      <c r="D114" s="136"/>
      <c r="E114" s="136"/>
      <c r="F114" s="259"/>
      <c r="G114" s="260"/>
      <c r="H114" s="259"/>
      <c r="I114" s="261"/>
      <c r="K114" s="8"/>
      <c r="L114" s="262"/>
      <c r="P114" s="148"/>
      <c r="Q114" s="149"/>
    </row>
    <row r="115" spans="1:17" ht="30.75" customHeight="1" x14ac:dyDescent="0.3">
      <c r="A115" s="136"/>
      <c r="B115" s="136"/>
      <c r="C115" s="136"/>
      <c r="D115" s="136"/>
      <c r="E115" s="136"/>
      <c r="F115" s="259"/>
      <c r="G115" s="260"/>
      <c r="H115" s="259"/>
      <c r="I115" s="261"/>
      <c r="K115" s="8"/>
      <c r="L115" s="262"/>
      <c r="P115" s="148"/>
      <c r="Q115" s="149"/>
    </row>
    <row r="116" spans="1:17" x14ac:dyDescent="0.3">
      <c r="A116" s="136"/>
      <c r="B116" s="136"/>
      <c r="C116" s="136"/>
      <c r="D116" s="136"/>
      <c r="E116" s="136"/>
      <c r="I116" s="261"/>
      <c r="K116" s="8"/>
      <c r="L116" s="262"/>
      <c r="P116" s="148"/>
      <c r="Q116" s="149"/>
    </row>
    <row r="117" spans="1:17" x14ac:dyDescent="0.3">
      <c r="A117" s="136"/>
      <c r="B117" s="136"/>
      <c r="C117" s="136"/>
      <c r="D117" s="136"/>
      <c r="E117" s="136"/>
      <c r="I117" s="261"/>
      <c r="L117" s="262"/>
      <c r="P117" s="148"/>
      <c r="Q117" s="149"/>
    </row>
    <row r="118" spans="1:17" x14ac:dyDescent="0.3">
      <c r="A118" s="4"/>
      <c r="B118" s="263"/>
      <c r="C118" s="18"/>
      <c r="D118" s="51"/>
      <c r="I118" s="261"/>
      <c r="L118" s="262"/>
      <c r="P118" s="148"/>
      <c r="Q118" s="149"/>
    </row>
    <row r="119" spans="1:17" x14ac:dyDescent="0.3">
      <c r="A119" s="4"/>
      <c r="B119" s="263"/>
      <c r="C119" s="18"/>
      <c r="D119" s="51"/>
      <c r="L119" s="262"/>
      <c r="P119" s="148"/>
      <c r="Q119" s="149"/>
    </row>
    <row r="120" spans="1:17" x14ac:dyDescent="0.3">
      <c r="D120" s="51"/>
      <c r="P120" s="148"/>
      <c r="Q120" s="149"/>
    </row>
    <row r="121" spans="1:17" x14ac:dyDescent="0.3">
      <c r="D121" s="51"/>
      <c r="P121" s="148"/>
      <c r="Q121" s="149"/>
    </row>
    <row r="122" spans="1:17" x14ac:dyDescent="0.3">
      <c r="D122" s="51"/>
      <c r="P122" s="148"/>
      <c r="Q122" s="149"/>
    </row>
    <row r="123" spans="1:17" x14ac:dyDescent="0.3">
      <c r="D123" s="51"/>
      <c r="P123" s="148"/>
      <c r="Q123" s="149"/>
    </row>
    <row r="124" spans="1:17" x14ac:dyDescent="0.3">
      <c r="A124" s="4"/>
      <c r="B124" s="263"/>
      <c r="C124" s="18"/>
      <c r="D124" s="51"/>
      <c r="P124" s="148"/>
      <c r="Q124" s="149"/>
    </row>
    <row r="125" spans="1:17" x14ac:dyDescent="0.3">
      <c r="A125" s="4"/>
      <c r="B125" s="263"/>
      <c r="C125" s="18"/>
      <c r="D125" s="51"/>
      <c r="P125" s="148"/>
      <c r="Q125" s="149"/>
    </row>
    <row r="126" spans="1:17" x14ac:dyDescent="0.3">
      <c r="D126" s="51"/>
      <c r="P126" s="148"/>
      <c r="Q126" s="149"/>
    </row>
    <row r="127" spans="1:17" x14ac:dyDescent="0.3">
      <c r="D127" s="51"/>
      <c r="P127" s="148"/>
      <c r="Q127" s="149"/>
    </row>
    <row r="128" spans="1:17" x14ac:dyDescent="0.3">
      <c r="D128" s="51"/>
      <c r="P128" s="148"/>
      <c r="Q128" s="149"/>
    </row>
    <row r="129" spans="1:17" x14ac:dyDescent="0.3">
      <c r="D129" s="51"/>
      <c r="P129" s="148"/>
      <c r="Q129" s="149"/>
    </row>
    <row r="130" spans="1:17" x14ac:dyDescent="0.3">
      <c r="A130" s="4"/>
      <c r="B130" s="263"/>
      <c r="C130" s="18"/>
      <c r="D130" s="51"/>
      <c r="P130" s="148"/>
      <c r="Q130" s="149"/>
    </row>
    <row r="131" spans="1:17" x14ac:dyDescent="0.3">
      <c r="A131" s="4"/>
      <c r="B131" s="263"/>
      <c r="C131" s="18"/>
      <c r="D131" s="51"/>
      <c r="P131" s="148"/>
      <c r="Q131" s="149"/>
    </row>
    <row r="132" spans="1:17" x14ac:dyDescent="0.3">
      <c r="D132" s="51"/>
      <c r="P132" s="148"/>
      <c r="Q132" s="149"/>
    </row>
    <row r="133" spans="1:17" x14ac:dyDescent="0.3">
      <c r="D133" s="51"/>
      <c r="P133" s="148"/>
      <c r="Q133" s="149"/>
    </row>
    <row r="134" spans="1:17" x14ac:dyDescent="0.3">
      <c r="D134" s="51"/>
      <c r="P134" s="148"/>
      <c r="Q134" s="149"/>
    </row>
    <row r="135" spans="1:17" x14ac:dyDescent="0.3">
      <c r="D135" s="51"/>
      <c r="P135" s="148"/>
      <c r="Q135" s="149"/>
    </row>
    <row r="136" spans="1:17" x14ac:dyDescent="0.3">
      <c r="A136" s="4"/>
      <c r="B136" s="263"/>
      <c r="C136" s="18"/>
      <c r="D136" s="51"/>
      <c r="P136" s="148"/>
      <c r="Q136" s="149"/>
    </row>
    <row r="137" spans="1:17" x14ac:dyDescent="0.3">
      <c r="A137" s="4"/>
      <c r="B137" s="263"/>
      <c r="C137" s="18"/>
      <c r="D137" s="51"/>
      <c r="P137" s="148"/>
      <c r="Q137" s="149"/>
    </row>
    <row r="138" spans="1:17" x14ac:dyDescent="0.3">
      <c r="A138" s="4"/>
      <c r="B138" s="263"/>
      <c r="C138" s="18"/>
      <c r="D138" s="51"/>
      <c r="P138" s="148"/>
      <c r="Q138" s="149"/>
    </row>
    <row r="139" spans="1:17" x14ac:dyDescent="0.3">
      <c r="A139" s="4"/>
      <c r="B139" s="263"/>
      <c r="C139" s="18"/>
      <c r="D139" s="51"/>
      <c r="P139" s="148"/>
      <c r="Q139" s="149"/>
    </row>
    <row r="140" spans="1:17" x14ac:dyDescent="0.3">
      <c r="D140" s="51"/>
      <c r="P140" s="148"/>
      <c r="Q140" s="149"/>
    </row>
    <row r="141" spans="1:17" x14ac:dyDescent="0.3">
      <c r="D141" s="51"/>
      <c r="P141" s="148"/>
      <c r="Q141" s="149"/>
    </row>
    <row r="142" spans="1:17" x14ac:dyDescent="0.3">
      <c r="D142" s="51"/>
      <c r="P142" s="148"/>
      <c r="Q142" s="149"/>
    </row>
    <row r="143" spans="1:17" x14ac:dyDescent="0.3">
      <c r="A143" s="4"/>
      <c r="B143" s="263"/>
      <c r="C143" s="18"/>
      <c r="D143" s="51"/>
      <c r="P143" s="148"/>
      <c r="Q143" s="149"/>
    </row>
    <row r="144" spans="1:17" x14ac:dyDescent="0.3">
      <c r="A144" s="4"/>
      <c r="B144" s="263"/>
      <c r="C144" s="18"/>
      <c r="D144" s="51"/>
      <c r="P144" s="148"/>
      <c r="Q144" s="149"/>
    </row>
    <row r="145" spans="1:17" x14ac:dyDescent="0.3">
      <c r="A145" s="4"/>
      <c r="B145" s="263"/>
      <c r="C145" s="18"/>
      <c r="D145" s="51"/>
      <c r="P145" s="148"/>
      <c r="Q145" s="149"/>
    </row>
    <row r="146" spans="1:17" x14ac:dyDescent="0.3">
      <c r="A146" s="4"/>
      <c r="B146" s="263"/>
      <c r="C146" s="18"/>
      <c r="D146" s="51"/>
      <c r="P146" s="148"/>
      <c r="Q146" s="149"/>
    </row>
    <row r="147" spans="1:17" x14ac:dyDescent="0.3">
      <c r="A147" s="4"/>
      <c r="B147" s="263"/>
      <c r="C147" s="18"/>
      <c r="D147" s="51"/>
      <c r="P147" s="148"/>
      <c r="Q147" s="149"/>
    </row>
    <row r="148" spans="1:17" x14ac:dyDescent="0.3">
      <c r="A148" s="4"/>
      <c r="B148" s="263"/>
      <c r="C148" s="18"/>
      <c r="D148" s="51"/>
      <c r="P148" s="148"/>
      <c r="Q148" s="149"/>
    </row>
    <row r="149" spans="1:17" x14ac:dyDescent="0.3">
      <c r="A149" s="4"/>
      <c r="B149" s="263"/>
      <c r="C149" s="18"/>
      <c r="D149" s="51"/>
      <c r="P149" s="148"/>
      <c r="Q149" s="149"/>
    </row>
    <row r="150" spans="1:17" x14ac:dyDescent="0.3">
      <c r="A150" s="4"/>
      <c r="B150" s="263"/>
      <c r="C150" s="18"/>
      <c r="D150" s="51"/>
      <c r="P150" s="148"/>
      <c r="Q150" s="149"/>
    </row>
    <row r="151" spans="1:17" x14ac:dyDescent="0.3">
      <c r="A151" s="4"/>
      <c r="B151" s="263"/>
      <c r="C151" s="18"/>
      <c r="D151" s="51"/>
      <c r="P151" s="148"/>
      <c r="Q151" s="149"/>
    </row>
    <row r="152" spans="1:17" x14ac:dyDescent="0.3">
      <c r="A152" s="4"/>
      <c r="B152" s="263"/>
      <c r="C152" s="18"/>
      <c r="D152" s="51"/>
      <c r="P152" s="148"/>
      <c r="Q152" s="149"/>
    </row>
    <row r="153" spans="1:17" x14ac:dyDescent="0.3">
      <c r="A153" s="4"/>
      <c r="B153" s="263"/>
      <c r="C153" s="18"/>
      <c r="D153" s="51"/>
      <c r="P153" s="148"/>
      <c r="Q153" s="149"/>
    </row>
    <row r="154" spans="1:17" x14ac:dyDescent="0.3">
      <c r="A154" s="4"/>
      <c r="B154" s="263"/>
      <c r="C154" s="18"/>
      <c r="D154" s="51"/>
      <c r="P154" s="148"/>
      <c r="Q154" s="149"/>
    </row>
    <row r="155" spans="1:17" x14ac:dyDescent="0.3">
      <c r="A155" s="4"/>
      <c r="B155" s="263"/>
      <c r="C155" s="18"/>
      <c r="D155" s="51"/>
      <c r="P155" s="148"/>
      <c r="Q155" s="149"/>
    </row>
    <row r="156" spans="1:17" x14ac:dyDescent="0.3">
      <c r="A156" s="4"/>
      <c r="B156" s="263"/>
      <c r="C156" s="18"/>
      <c r="D156" s="51"/>
      <c r="P156" s="148"/>
      <c r="Q156" s="149"/>
    </row>
    <row r="157" spans="1:17" x14ac:dyDescent="0.3">
      <c r="A157" s="4"/>
      <c r="B157" s="263"/>
      <c r="C157" s="18"/>
      <c r="D157" s="51"/>
      <c r="P157" s="148"/>
      <c r="Q157" s="149"/>
    </row>
    <row r="158" spans="1:17" x14ac:dyDescent="0.3">
      <c r="A158" s="4"/>
      <c r="B158" s="263"/>
      <c r="C158" s="18"/>
      <c r="D158" s="51"/>
      <c r="P158" s="148"/>
      <c r="Q158" s="149"/>
    </row>
    <row r="159" spans="1:17" x14ac:dyDescent="0.3">
      <c r="A159" s="4"/>
      <c r="B159" s="263"/>
      <c r="C159" s="18"/>
      <c r="D159" s="51"/>
      <c r="P159" s="148"/>
      <c r="Q159" s="149"/>
    </row>
    <row r="160" spans="1:17" x14ac:dyDescent="0.3">
      <c r="A160" s="4"/>
      <c r="B160" s="263"/>
      <c r="C160" s="18"/>
      <c r="D160" s="51"/>
      <c r="P160" s="148"/>
      <c r="Q160" s="149"/>
    </row>
    <row r="161" spans="1:17" x14ac:dyDescent="0.3">
      <c r="A161" s="4"/>
      <c r="B161" s="263"/>
      <c r="C161" s="18"/>
      <c r="D161" s="51"/>
      <c r="P161" s="148"/>
      <c r="Q161" s="149"/>
    </row>
    <row r="162" spans="1:17" x14ac:dyDescent="0.3">
      <c r="A162" s="4"/>
      <c r="B162" s="263"/>
      <c r="C162" s="18"/>
      <c r="D162" s="51"/>
      <c r="P162" s="148"/>
      <c r="Q162" s="149"/>
    </row>
    <row r="163" spans="1:17" x14ac:dyDescent="0.3">
      <c r="A163" s="4"/>
      <c r="B163" s="263"/>
      <c r="C163" s="18"/>
      <c r="D163" s="51"/>
      <c r="P163" s="148"/>
      <c r="Q163" s="149"/>
    </row>
    <row r="164" spans="1:17" x14ac:dyDescent="0.3">
      <c r="A164" s="4"/>
      <c r="B164" s="263"/>
      <c r="C164" s="18"/>
      <c r="D164" s="51"/>
      <c r="P164" s="148"/>
      <c r="Q164" s="149"/>
    </row>
    <row r="165" spans="1:17" x14ac:dyDescent="0.3">
      <c r="A165" s="4"/>
      <c r="B165" s="263"/>
      <c r="C165" s="18"/>
      <c r="D165" s="51"/>
      <c r="P165" s="148"/>
      <c r="Q165" s="149"/>
    </row>
    <row r="166" spans="1:17" x14ac:dyDescent="0.3">
      <c r="A166" s="4"/>
      <c r="B166" s="263"/>
      <c r="C166" s="18"/>
      <c r="D166" s="51"/>
      <c r="P166" s="148"/>
      <c r="Q166" s="149"/>
    </row>
    <row r="167" spans="1:17" x14ac:dyDescent="0.3">
      <c r="A167" s="4"/>
      <c r="B167" s="263"/>
      <c r="C167" s="18"/>
      <c r="D167" s="51"/>
      <c r="P167" s="148"/>
      <c r="Q167" s="149"/>
    </row>
    <row r="168" spans="1:17" x14ac:dyDescent="0.3">
      <c r="A168" s="4"/>
      <c r="B168" s="263"/>
      <c r="C168" s="18"/>
      <c r="D168" s="51"/>
      <c r="P168" s="148"/>
      <c r="Q168" s="149"/>
    </row>
    <row r="169" spans="1:17" x14ac:dyDescent="0.3">
      <c r="A169" s="4"/>
      <c r="B169" s="263"/>
      <c r="C169" s="18"/>
      <c r="D169" s="51"/>
      <c r="P169" s="148"/>
      <c r="Q169" s="149"/>
    </row>
    <row r="170" spans="1:17" x14ac:dyDescent="0.3">
      <c r="A170" s="4"/>
      <c r="B170" s="263"/>
      <c r="C170" s="18"/>
      <c r="D170" s="51"/>
      <c r="P170" s="148"/>
      <c r="Q170" s="149"/>
    </row>
    <row r="171" spans="1:17" x14ac:dyDescent="0.3">
      <c r="A171" s="4"/>
      <c r="B171" s="263"/>
      <c r="C171" s="18"/>
      <c r="D171" s="51"/>
      <c r="P171" s="148"/>
      <c r="Q171" s="149"/>
    </row>
    <row r="172" spans="1:17" x14ac:dyDescent="0.3">
      <c r="A172" s="4"/>
      <c r="B172" s="263"/>
      <c r="C172" s="18"/>
      <c r="D172" s="51"/>
      <c r="P172" s="148"/>
      <c r="Q172" s="149"/>
    </row>
    <row r="173" spans="1:17" x14ac:dyDescent="0.3">
      <c r="A173" s="4"/>
      <c r="B173" s="263"/>
      <c r="C173" s="18"/>
      <c r="D173" s="51"/>
      <c r="P173" s="148"/>
      <c r="Q173" s="149"/>
    </row>
    <row r="174" spans="1:17" x14ac:dyDescent="0.3">
      <c r="A174" s="4"/>
      <c r="B174" s="263"/>
      <c r="C174" s="18"/>
      <c r="D174" s="51"/>
      <c r="P174" s="148"/>
      <c r="Q174" s="149"/>
    </row>
    <row r="175" spans="1:17" x14ac:dyDescent="0.3">
      <c r="A175" s="4"/>
      <c r="B175" s="263"/>
      <c r="C175" s="18"/>
      <c r="D175" s="51"/>
      <c r="P175" s="148"/>
      <c r="Q175" s="149"/>
    </row>
    <row r="176" spans="1:17" x14ac:dyDescent="0.3">
      <c r="A176" s="4"/>
      <c r="B176" s="263"/>
      <c r="C176" s="18"/>
      <c r="D176" s="51"/>
      <c r="P176" s="148"/>
      <c r="Q176" s="149"/>
    </row>
    <row r="177" spans="1:17" x14ac:dyDescent="0.3">
      <c r="A177" s="4"/>
      <c r="B177" s="263"/>
      <c r="C177" s="18"/>
      <c r="D177" s="51"/>
      <c r="P177" s="148"/>
      <c r="Q177" s="149"/>
    </row>
    <row r="178" spans="1:17" x14ac:dyDescent="0.3">
      <c r="A178" s="4"/>
      <c r="B178" s="263"/>
      <c r="C178" s="18"/>
      <c r="D178" s="51"/>
      <c r="P178" s="148"/>
      <c r="Q178" s="149"/>
    </row>
    <row r="179" spans="1:17" x14ac:dyDescent="0.3">
      <c r="A179" s="4"/>
      <c r="B179" s="263"/>
      <c r="C179" s="18"/>
      <c r="D179" s="51"/>
      <c r="P179" s="148"/>
      <c r="Q179" s="149"/>
    </row>
    <row r="180" spans="1:17" x14ac:dyDescent="0.3">
      <c r="A180" s="4"/>
      <c r="B180" s="263"/>
      <c r="C180" s="18"/>
      <c r="D180" s="51"/>
      <c r="P180" s="148"/>
      <c r="Q180" s="149"/>
    </row>
    <row r="181" spans="1:17" x14ac:dyDescent="0.3">
      <c r="A181" s="4"/>
      <c r="B181" s="263"/>
      <c r="C181" s="18"/>
      <c r="D181" s="51"/>
      <c r="P181" s="148"/>
      <c r="Q181" s="149"/>
    </row>
    <row r="182" spans="1:17" x14ac:dyDescent="0.3">
      <c r="A182" s="4"/>
      <c r="B182" s="263"/>
      <c r="C182" s="18"/>
      <c r="D182" s="51"/>
      <c r="P182" s="148"/>
      <c r="Q182" s="149"/>
    </row>
    <row r="183" spans="1:17" x14ac:dyDescent="0.3">
      <c r="A183" s="4"/>
      <c r="B183" s="263"/>
      <c r="C183" s="18"/>
      <c r="D183" s="51"/>
      <c r="P183" s="148"/>
      <c r="Q183" s="149"/>
    </row>
    <row r="184" spans="1:17" x14ac:dyDescent="0.3">
      <c r="A184" s="4"/>
      <c r="B184" s="263"/>
      <c r="C184" s="18"/>
      <c r="D184" s="51"/>
      <c r="P184" s="148"/>
      <c r="Q184" s="149"/>
    </row>
    <row r="185" spans="1:17" x14ac:dyDescent="0.3">
      <c r="A185" s="4"/>
      <c r="B185" s="263"/>
      <c r="C185" s="18"/>
      <c r="D185" s="51"/>
      <c r="P185" s="148"/>
      <c r="Q185" s="149"/>
    </row>
    <row r="186" spans="1:17" x14ac:dyDescent="0.3">
      <c r="A186" s="4"/>
      <c r="B186" s="263"/>
      <c r="C186" s="18"/>
      <c r="D186" s="51"/>
      <c r="P186" s="148"/>
      <c r="Q186" s="149"/>
    </row>
    <row r="187" spans="1:17" x14ac:dyDescent="0.3">
      <c r="A187" s="4"/>
      <c r="B187" s="263"/>
      <c r="C187" s="18"/>
      <c r="D187" s="51"/>
      <c r="P187" s="148"/>
      <c r="Q187" s="149"/>
    </row>
    <row r="188" spans="1:17" x14ac:dyDescent="0.3">
      <c r="A188" s="4"/>
      <c r="B188" s="263"/>
      <c r="C188" s="18"/>
      <c r="D188" s="51"/>
      <c r="P188" s="148"/>
      <c r="Q188" s="149"/>
    </row>
    <row r="189" spans="1:17" x14ac:dyDescent="0.3">
      <c r="A189" s="4"/>
      <c r="B189" s="263"/>
      <c r="C189" s="18"/>
      <c r="D189" s="51"/>
      <c r="P189" s="148"/>
      <c r="Q189" s="149"/>
    </row>
    <row r="190" spans="1:17" x14ac:dyDescent="0.3">
      <c r="A190" s="4"/>
      <c r="B190" s="263"/>
      <c r="C190" s="18"/>
      <c r="D190" s="51"/>
      <c r="P190" s="148"/>
      <c r="Q190" s="149"/>
    </row>
    <row r="191" spans="1:17" x14ac:dyDescent="0.3">
      <c r="A191" s="4"/>
      <c r="B191" s="263"/>
      <c r="C191" s="18"/>
      <c r="D191" s="51"/>
      <c r="P191" s="148"/>
      <c r="Q191" s="149"/>
    </row>
    <row r="192" spans="1:17" x14ac:dyDescent="0.3">
      <c r="A192" s="4"/>
      <c r="B192" s="263"/>
      <c r="C192" s="18"/>
      <c r="D192" s="51"/>
      <c r="P192" s="148"/>
      <c r="Q192" s="149"/>
    </row>
    <row r="193" spans="1:17" x14ac:dyDescent="0.3">
      <c r="A193" s="4"/>
      <c r="B193" s="263"/>
      <c r="C193" s="18"/>
      <c r="D193" s="51"/>
      <c r="P193" s="148"/>
      <c r="Q193" s="149"/>
    </row>
    <row r="194" spans="1:17" x14ac:dyDescent="0.3">
      <c r="A194" s="4"/>
      <c r="B194" s="263"/>
      <c r="C194" s="18"/>
      <c r="D194" s="51"/>
      <c r="P194" s="148"/>
      <c r="Q194" s="149"/>
    </row>
    <row r="195" spans="1:17" x14ac:dyDescent="0.3">
      <c r="A195" s="4"/>
      <c r="B195" s="263"/>
      <c r="C195" s="18"/>
      <c r="D195" s="51"/>
      <c r="P195" s="148"/>
      <c r="Q195" s="149"/>
    </row>
    <row r="196" spans="1:17" x14ac:dyDescent="0.3">
      <c r="A196" s="4"/>
      <c r="B196" s="263"/>
      <c r="C196" s="18"/>
      <c r="D196" s="51"/>
      <c r="P196" s="148"/>
      <c r="Q196" s="149"/>
    </row>
    <row r="197" spans="1:17" x14ac:dyDescent="0.3">
      <c r="A197" s="4"/>
      <c r="B197" s="263"/>
      <c r="C197" s="18"/>
      <c r="D197" s="51"/>
      <c r="P197" s="148"/>
      <c r="Q197" s="149"/>
    </row>
    <row r="198" spans="1:17" x14ac:dyDescent="0.3">
      <c r="A198" s="4"/>
      <c r="B198" s="263"/>
      <c r="C198" s="18"/>
      <c r="D198" s="51"/>
      <c r="P198" s="148"/>
      <c r="Q198" s="149"/>
    </row>
    <row r="199" spans="1:17" x14ac:dyDescent="0.3">
      <c r="A199" s="4"/>
      <c r="B199" s="263"/>
      <c r="C199" s="18"/>
      <c r="D199" s="51"/>
      <c r="P199" s="148"/>
      <c r="Q199" s="149"/>
    </row>
    <row r="200" spans="1:17" x14ac:dyDescent="0.3">
      <c r="A200" s="4"/>
      <c r="B200" s="263"/>
      <c r="C200" s="18"/>
      <c r="D200" s="51"/>
      <c r="P200" s="148"/>
      <c r="Q200" s="149"/>
    </row>
    <row r="201" spans="1:17" x14ac:dyDescent="0.3">
      <c r="A201" s="4"/>
      <c r="B201" s="263"/>
      <c r="C201" s="18"/>
      <c r="D201" s="51"/>
      <c r="P201" s="148"/>
      <c r="Q201" s="149"/>
    </row>
    <row r="202" spans="1:17" x14ac:dyDescent="0.3">
      <c r="A202" s="4"/>
      <c r="B202" s="263"/>
      <c r="C202" s="18"/>
      <c r="D202" s="51"/>
      <c r="P202" s="148"/>
      <c r="Q202" s="149"/>
    </row>
    <row r="203" spans="1:17" x14ac:dyDescent="0.3">
      <c r="A203" s="4"/>
      <c r="B203" s="263"/>
      <c r="C203" s="18"/>
      <c r="D203" s="51"/>
      <c r="P203" s="148"/>
      <c r="Q203" s="149"/>
    </row>
    <row r="204" spans="1:17" x14ac:dyDescent="0.3">
      <c r="A204" s="4"/>
      <c r="B204" s="263"/>
      <c r="C204" s="18"/>
      <c r="D204" s="51"/>
      <c r="P204" s="148"/>
      <c r="Q204" s="149"/>
    </row>
    <row r="205" spans="1:17" x14ac:dyDescent="0.3">
      <c r="A205" s="4"/>
      <c r="B205" s="263"/>
      <c r="C205" s="18"/>
      <c r="D205" s="51"/>
      <c r="P205" s="148"/>
      <c r="Q205" s="149"/>
    </row>
    <row r="206" spans="1:17" x14ac:dyDescent="0.3">
      <c r="A206" s="4"/>
      <c r="B206" s="263"/>
      <c r="C206" s="18"/>
      <c r="D206" s="51"/>
      <c r="P206" s="148"/>
      <c r="Q206" s="149"/>
    </row>
    <row r="207" spans="1:17" x14ac:dyDescent="0.3">
      <c r="A207" s="4"/>
      <c r="B207" s="263"/>
      <c r="C207" s="18"/>
      <c r="D207" s="51"/>
      <c r="P207" s="148"/>
      <c r="Q207" s="149"/>
    </row>
    <row r="208" spans="1:17" x14ac:dyDescent="0.3">
      <c r="A208" s="4"/>
      <c r="B208" s="263"/>
      <c r="C208" s="18"/>
      <c r="D208" s="51"/>
      <c r="P208" s="148"/>
      <c r="Q208" s="149"/>
    </row>
    <row r="209" spans="1:17" x14ac:dyDescent="0.3">
      <c r="A209" s="4"/>
      <c r="B209" s="263"/>
      <c r="C209" s="18"/>
      <c r="D209" s="51"/>
      <c r="P209" s="148"/>
      <c r="Q209" s="149"/>
    </row>
    <row r="210" spans="1:17" x14ac:dyDescent="0.3">
      <c r="A210" s="4"/>
      <c r="B210" s="263"/>
      <c r="C210" s="18"/>
      <c r="D210" s="51"/>
      <c r="P210" s="148"/>
      <c r="Q210" s="149"/>
    </row>
    <row r="211" spans="1:17" x14ac:dyDescent="0.3">
      <c r="A211" s="4"/>
      <c r="B211" s="263"/>
      <c r="C211" s="18"/>
      <c r="D211" s="51"/>
      <c r="P211" s="148"/>
      <c r="Q211" s="149"/>
    </row>
    <row r="212" spans="1:17" x14ac:dyDescent="0.3">
      <c r="A212" s="4"/>
      <c r="B212" s="263"/>
      <c r="C212" s="18"/>
      <c r="D212" s="51"/>
      <c r="P212" s="148"/>
      <c r="Q212" s="149"/>
    </row>
    <row r="213" spans="1:17" x14ac:dyDescent="0.3">
      <c r="A213" s="4"/>
      <c r="B213" s="263"/>
      <c r="C213" s="18"/>
      <c r="D213" s="51"/>
      <c r="P213" s="148"/>
      <c r="Q213" s="149"/>
    </row>
    <row r="214" spans="1:17" x14ac:dyDescent="0.3">
      <c r="A214" s="4"/>
      <c r="B214" s="263"/>
      <c r="C214" s="18"/>
      <c r="D214" s="51"/>
      <c r="P214" s="148"/>
      <c r="Q214" s="149"/>
    </row>
    <row r="215" spans="1:17" x14ac:dyDescent="0.3">
      <c r="A215" s="4"/>
      <c r="B215" s="263"/>
      <c r="C215" s="18"/>
      <c r="D215" s="51"/>
      <c r="P215" s="148"/>
      <c r="Q215" s="149"/>
    </row>
    <row r="216" spans="1:17" x14ac:dyDescent="0.3">
      <c r="A216" s="4"/>
      <c r="B216" s="263"/>
      <c r="C216" s="18"/>
      <c r="D216" s="51"/>
      <c r="P216" s="148"/>
      <c r="Q216" s="149"/>
    </row>
    <row r="217" spans="1:17" x14ac:dyDescent="0.3">
      <c r="A217" s="4"/>
      <c r="B217" s="263"/>
      <c r="C217" s="18"/>
      <c r="D217" s="51"/>
      <c r="P217" s="148"/>
      <c r="Q217" s="149"/>
    </row>
    <row r="218" spans="1:17" x14ac:dyDescent="0.3">
      <c r="A218" s="4"/>
      <c r="B218" s="263"/>
      <c r="C218" s="18"/>
      <c r="D218" s="51"/>
      <c r="P218" s="148"/>
      <c r="Q218" s="149"/>
    </row>
    <row r="219" spans="1:17" x14ac:dyDescent="0.3">
      <c r="A219" s="4"/>
      <c r="B219" s="263"/>
      <c r="C219" s="18"/>
      <c r="D219" s="51"/>
      <c r="P219" s="148"/>
      <c r="Q219" s="149"/>
    </row>
    <row r="220" spans="1:17" x14ac:dyDescent="0.3">
      <c r="A220" s="4"/>
      <c r="B220" s="263"/>
      <c r="C220" s="18"/>
      <c r="D220" s="51"/>
      <c r="P220" s="148"/>
      <c r="Q220" s="149"/>
    </row>
    <row r="221" spans="1:17" x14ac:dyDescent="0.3">
      <c r="A221" s="4"/>
      <c r="B221" s="263"/>
      <c r="C221" s="18"/>
      <c r="D221" s="51"/>
      <c r="P221" s="148"/>
      <c r="Q221" s="149"/>
    </row>
    <row r="222" spans="1:17" x14ac:dyDescent="0.3">
      <c r="A222" s="4"/>
      <c r="B222" s="263"/>
      <c r="C222" s="18"/>
      <c r="D222" s="51"/>
      <c r="P222" s="148"/>
      <c r="Q222" s="149"/>
    </row>
    <row r="223" spans="1:17" x14ac:dyDescent="0.3">
      <c r="A223" s="4"/>
      <c r="B223" s="263"/>
      <c r="C223" s="18"/>
      <c r="D223" s="51"/>
      <c r="P223" s="148"/>
      <c r="Q223" s="149"/>
    </row>
    <row r="224" spans="1:17" x14ac:dyDescent="0.3">
      <c r="A224" s="4"/>
      <c r="B224" s="263"/>
      <c r="C224" s="18"/>
      <c r="D224" s="51"/>
      <c r="P224" s="148"/>
      <c r="Q224" s="149"/>
    </row>
    <row r="225" spans="1:17" x14ac:dyDescent="0.3">
      <c r="A225" s="4"/>
      <c r="B225" s="263"/>
      <c r="C225" s="18"/>
      <c r="D225" s="51"/>
      <c r="P225" s="148"/>
      <c r="Q225" s="149"/>
    </row>
    <row r="226" spans="1:17" x14ac:dyDescent="0.3">
      <c r="A226" s="4"/>
      <c r="B226" s="263"/>
      <c r="C226" s="18"/>
      <c r="D226" s="51"/>
      <c r="P226" s="148"/>
      <c r="Q226" s="149"/>
    </row>
    <row r="227" spans="1:17" x14ac:dyDescent="0.3">
      <c r="A227" s="4"/>
      <c r="B227" s="263"/>
      <c r="C227" s="18"/>
      <c r="D227" s="51"/>
      <c r="Q227" s="149"/>
    </row>
    <row r="228" spans="1:17" x14ac:dyDescent="0.3">
      <c r="A228" s="4"/>
      <c r="B228" s="263"/>
      <c r="C228" s="18"/>
      <c r="D228" s="51"/>
      <c r="P228" s="148"/>
      <c r="Q228" s="149"/>
    </row>
    <row r="229" spans="1:17" x14ac:dyDescent="0.3">
      <c r="A229" s="4"/>
      <c r="B229" s="263"/>
      <c r="C229" s="18"/>
      <c r="D229" s="51"/>
      <c r="Q229" s="149"/>
    </row>
    <row r="230" spans="1:17" x14ac:dyDescent="0.3">
      <c r="A230" s="4"/>
      <c r="B230" s="263"/>
      <c r="C230" s="18"/>
      <c r="D230" s="51"/>
      <c r="Q230" s="149"/>
    </row>
    <row r="231" spans="1:17" x14ac:dyDescent="0.3">
      <c r="A231" s="4"/>
      <c r="B231" s="263"/>
      <c r="C231" s="18"/>
      <c r="D231" s="51"/>
      <c r="Q231" s="149"/>
    </row>
    <row r="232" spans="1:17" x14ac:dyDescent="0.3">
      <c r="A232" s="4"/>
      <c r="B232" s="263"/>
      <c r="C232" s="18"/>
      <c r="D232" s="51"/>
      <c r="Q232" s="149"/>
    </row>
    <row r="233" spans="1:17" x14ac:dyDescent="0.3">
      <c r="A233" s="4"/>
      <c r="B233" s="263"/>
      <c r="C233" s="18"/>
      <c r="D233" s="51"/>
      <c r="Q233" s="149"/>
    </row>
    <row r="234" spans="1:17" x14ac:dyDescent="0.3">
      <c r="A234" s="4"/>
      <c r="B234" s="263"/>
      <c r="C234" s="18"/>
      <c r="D234" s="51"/>
      <c r="Q234" s="149"/>
    </row>
    <row r="235" spans="1:17" x14ac:dyDescent="0.3">
      <c r="A235" s="4"/>
      <c r="B235" s="263"/>
      <c r="C235" s="18"/>
      <c r="D235" s="51"/>
      <c r="Q235" s="149"/>
    </row>
    <row r="236" spans="1:17" x14ac:dyDescent="0.3">
      <c r="A236" s="4"/>
      <c r="B236" s="263"/>
      <c r="C236" s="18"/>
      <c r="D236" s="51"/>
      <c r="Q236" s="149"/>
    </row>
    <row r="237" spans="1:17" x14ac:dyDescent="0.3">
      <c r="A237" s="4"/>
      <c r="B237" s="263"/>
      <c r="C237" s="18"/>
      <c r="D237" s="51"/>
      <c r="Q237" s="149"/>
    </row>
    <row r="238" spans="1:17" x14ac:dyDescent="0.3">
      <c r="A238" s="4"/>
      <c r="B238" s="263"/>
      <c r="C238" s="18"/>
      <c r="D238" s="51"/>
      <c r="Q238" s="149"/>
    </row>
    <row r="239" spans="1:17" x14ac:dyDescent="0.3">
      <c r="A239" s="4"/>
      <c r="B239" s="263"/>
      <c r="C239" s="18"/>
      <c r="D239" s="51"/>
      <c r="Q239" s="149"/>
    </row>
    <row r="240" spans="1:17" x14ac:dyDescent="0.3">
      <c r="A240" s="4"/>
      <c r="B240" s="263"/>
      <c r="C240" s="18"/>
      <c r="D240" s="51"/>
      <c r="Q240" s="149"/>
    </row>
    <row r="241" spans="1:17" x14ac:dyDescent="0.3">
      <c r="A241" s="4"/>
      <c r="B241" s="263"/>
      <c r="C241" s="18"/>
      <c r="D241" s="51"/>
      <c r="Q241" s="149"/>
    </row>
    <row r="242" spans="1:17" x14ac:dyDescent="0.3">
      <c r="A242" s="4"/>
      <c r="B242" s="263"/>
      <c r="C242" s="18"/>
      <c r="D242" s="51"/>
      <c r="Q242" s="149"/>
    </row>
    <row r="243" spans="1:17" x14ac:dyDescent="0.3">
      <c r="A243" s="4"/>
      <c r="B243" s="263"/>
      <c r="C243" s="18"/>
      <c r="D243" s="51"/>
      <c r="Q243" s="149"/>
    </row>
    <row r="244" spans="1:17" x14ac:dyDescent="0.3">
      <c r="A244" s="4"/>
      <c r="B244" s="263"/>
      <c r="C244" s="18"/>
      <c r="D244" s="51"/>
      <c r="Q244" s="149"/>
    </row>
    <row r="245" spans="1:17" x14ac:dyDescent="0.3">
      <c r="A245" s="4"/>
      <c r="B245" s="263"/>
      <c r="C245" s="18"/>
      <c r="D245" s="51"/>
      <c r="Q245" s="149"/>
    </row>
    <row r="246" spans="1:17" x14ac:dyDescent="0.3">
      <c r="A246" s="4"/>
      <c r="B246" s="263"/>
      <c r="C246" s="18"/>
      <c r="D246" s="51"/>
      <c r="Q246" s="149"/>
    </row>
    <row r="247" spans="1:17" x14ac:dyDescent="0.3">
      <c r="A247" s="4"/>
      <c r="B247" s="263"/>
      <c r="C247" s="18"/>
      <c r="D247" s="51"/>
      <c r="Q247" s="149"/>
    </row>
    <row r="248" spans="1:17" x14ac:dyDescent="0.3">
      <c r="A248" s="4"/>
      <c r="B248" s="263"/>
      <c r="C248" s="18"/>
      <c r="D248" s="51"/>
      <c r="Q248" s="149"/>
    </row>
    <row r="249" spans="1:17" x14ac:dyDescent="0.3">
      <c r="A249" s="4"/>
      <c r="B249" s="263"/>
      <c r="C249" s="18"/>
      <c r="D249" s="51"/>
      <c r="Q249" s="149"/>
    </row>
    <row r="250" spans="1:17" x14ac:dyDescent="0.3">
      <c r="A250" s="4"/>
      <c r="B250" s="263"/>
      <c r="C250" s="18"/>
      <c r="D250" s="51"/>
      <c r="Q250" s="149"/>
    </row>
    <row r="251" spans="1:17" x14ac:dyDescent="0.3">
      <c r="A251" s="4"/>
      <c r="B251" s="263"/>
      <c r="C251" s="18"/>
      <c r="D251" s="51"/>
      <c r="Q251" s="149"/>
    </row>
    <row r="252" spans="1:17" x14ac:dyDescent="0.3">
      <c r="A252" s="4"/>
      <c r="B252" s="263"/>
      <c r="C252" s="18"/>
      <c r="D252" s="51"/>
      <c r="Q252" s="149"/>
    </row>
    <row r="253" spans="1:17" x14ac:dyDescent="0.3">
      <c r="A253" s="4"/>
      <c r="B253" s="263"/>
      <c r="C253" s="18"/>
      <c r="D253" s="51"/>
      <c r="Q253" s="149"/>
    </row>
    <row r="254" spans="1:17" x14ac:dyDescent="0.3">
      <c r="A254" s="4"/>
      <c r="B254" s="263"/>
      <c r="C254" s="18"/>
      <c r="D254" s="51"/>
      <c r="Q254" s="149"/>
    </row>
    <row r="255" spans="1:17" x14ac:dyDescent="0.3">
      <c r="D255" s="51"/>
      <c r="Q255" s="149"/>
    </row>
    <row r="256" spans="1:17" x14ac:dyDescent="0.3">
      <c r="D256" s="51"/>
      <c r="Q256" s="149"/>
    </row>
    <row r="257" spans="4:17" x14ac:dyDescent="0.3">
      <c r="D257" s="51"/>
      <c r="Q257" s="149"/>
    </row>
    <row r="258" spans="4:17" x14ac:dyDescent="0.3">
      <c r="D258" s="51"/>
      <c r="Q258" s="149"/>
    </row>
    <row r="259" spans="4:17" x14ac:dyDescent="0.3">
      <c r="D259" s="51"/>
      <c r="Q259" s="149"/>
    </row>
    <row r="260" spans="4:17" x14ac:dyDescent="0.3">
      <c r="D260" s="51"/>
      <c r="Q260" s="149"/>
    </row>
    <row r="261" spans="4:17" x14ac:dyDescent="0.3">
      <c r="D261" s="51"/>
      <c r="Q261" s="149"/>
    </row>
    <row r="262" spans="4:17" x14ac:dyDescent="0.3">
      <c r="D262" s="51"/>
    </row>
    <row r="263" spans="4:17" x14ac:dyDescent="0.3">
      <c r="D263" s="51"/>
    </row>
    <row r="264" spans="4:17" x14ac:dyDescent="0.3">
      <c r="D264" s="51"/>
    </row>
    <row r="265" spans="4:17" x14ac:dyDescent="0.3">
      <c r="D265" s="51"/>
    </row>
    <row r="266" spans="4:17" x14ac:dyDescent="0.3">
      <c r="D266" s="51"/>
    </row>
    <row r="267" spans="4:17" x14ac:dyDescent="0.3">
      <c r="D267" s="51"/>
    </row>
    <row r="268" spans="4:17" x14ac:dyDescent="0.3">
      <c r="D268" s="51"/>
    </row>
    <row r="269" spans="4:17" x14ac:dyDescent="0.3">
      <c r="D269" s="51"/>
    </row>
    <row r="270" spans="4:17" x14ac:dyDescent="0.3">
      <c r="D270" s="51"/>
    </row>
    <row r="271" spans="4:17" x14ac:dyDescent="0.3">
      <c r="D271" s="51"/>
    </row>
    <row r="272" spans="4:17" x14ac:dyDescent="0.3">
      <c r="D272" s="51"/>
    </row>
    <row r="273" spans="4:4" x14ac:dyDescent="0.3">
      <c r="D273" s="51"/>
    </row>
    <row r="274" spans="4:4" x14ac:dyDescent="0.3">
      <c r="D274" s="51"/>
    </row>
    <row r="275" spans="4:4" x14ac:dyDescent="0.3">
      <c r="D275" s="51"/>
    </row>
    <row r="276" spans="4:4" x14ac:dyDescent="0.3">
      <c r="D276" s="51"/>
    </row>
    <row r="277" spans="4:4" x14ac:dyDescent="0.3">
      <c r="D277" s="51"/>
    </row>
    <row r="278" spans="4:4" x14ac:dyDescent="0.3">
      <c r="D278" s="51"/>
    </row>
    <row r="279" spans="4:4" x14ac:dyDescent="0.3">
      <c r="D279" s="51"/>
    </row>
    <row r="280" spans="4:4" x14ac:dyDescent="0.3">
      <c r="D280" s="51"/>
    </row>
    <row r="281" spans="4:4" x14ac:dyDescent="0.3">
      <c r="D281" s="51"/>
    </row>
    <row r="282" spans="4:4" x14ac:dyDescent="0.3">
      <c r="D282" s="51"/>
    </row>
    <row r="283" spans="4:4" x14ac:dyDescent="0.3">
      <c r="D283" s="51"/>
    </row>
    <row r="284" spans="4:4" x14ac:dyDescent="0.3">
      <c r="D284" s="51"/>
    </row>
    <row r="285" spans="4:4" x14ac:dyDescent="0.3">
      <c r="D285" s="51"/>
    </row>
    <row r="286" spans="4:4" x14ac:dyDescent="0.3">
      <c r="D286" s="51"/>
    </row>
    <row r="287" spans="4:4" x14ac:dyDescent="0.3">
      <c r="D287" s="51"/>
    </row>
    <row r="288" spans="4:4" x14ac:dyDescent="0.3">
      <c r="D288" s="51"/>
    </row>
    <row r="289" spans="4:4" x14ac:dyDescent="0.3">
      <c r="D289" s="51"/>
    </row>
    <row r="290" spans="4:4" x14ac:dyDescent="0.3">
      <c r="D290" s="51"/>
    </row>
    <row r="291" spans="4:4" x14ac:dyDescent="0.3">
      <c r="D291" s="51"/>
    </row>
    <row r="292" spans="4:4" x14ac:dyDescent="0.3">
      <c r="D292" s="51"/>
    </row>
    <row r="293" spans="4:4" x14ac:dyDescent="0.3">
      <c r="D293" s="51"/>
    </row>
    <row r="294" spans="4:4" x14ac:dyDescent="0.3">
      <c r="D294" s="51"/>
    </row>
    <row r="295" spans="4:4" x14ac:dyDescent="0.3">
      <c r="D295" s="51"/>
    </row>
    <row r="296" spans="4:4" x14ac:dyDescent="0.3">
      <c r="D296" s="51"/>
    </row>
    <row r="297" spans="4:4" x14ac:dyDescent="0.3">
      <c r="D297" s="51"/>
    </row>
    <row r="298" spans="4:4" x14ac:dyDescent="0.3">
      <c r="D298" s="51"/>
    </row>
    <row r="299" spans="4:4" x14ac:dyDescent="0.3">
      <c r="D299" s="51"/>
    </row>
    <row r="300" spans="4:4" x14ac:dyDescent="0.3">
      <c r="D300" s="51"/>
    </row>
    <row r="301" spans="4:4" x14ac:dyDescent="0.3">
      <c r="D301" s="51"/>
    </row>
    <row r="302" spans="4:4" x14ac:dyDescent="0.3">
      <c r="D302" s="51"/>
    </row>
    <row r="303" spans="4:4" x14ac:dyDescent="0.3">
      <c r="D303" s="51"/>
    </row>
    <row r="304" spans="4:4" x14ac:dyDescent="0.3">
      <c r="D304" s="51"/>
    </row>
    <row r="305" spans="4:4" x14ac:dyDescent="0.3">
      <c r="D305" s="51"/>
    </row>
    <row r="306" spans="4:4" x14ac:dyDescent="0.3">
      <c r="D306" s="51"/>
    </row>
    <row r="307" spans="4:4" x14ac:dyDescent="0.3">
      <c r="D307" s="51"/>
    </row>
    <row r="308" spans="4:4" x14ac:dyDescent="0.3">
      <c r="D308" s="51"/>
    </row>
    <row r="309" spans="4:4" x14ac:dyDescent="0.3">
      <c r="D309" s="51"/>
    </row>
    <row r="310" spans="4:4" x14ac:dyDescent="0.3">
      <c r="D310" s="51"/>
    </row>
    <row r="311" spans="4:4" x14ac:dyDescent="0.3">
      <c r="D311" s="51"/>
    </row>
    <row r="312" spans="4:4" x14ac:dyDescent="0.3">
      <c r="D312" s="51"/>
    </row>
    <row r="313" spans="4:4" x14ac:dyDescent="0.3">
      <c r="D313" s="51"/>
    </row>
    <row r="314" spans="4:4" x14ac:dyDescent="0.3">
      <c r="D314" s="51"/>
    </row>
    <row r="315" spans="4:4" x14ac:dyDescent="0.3">
      <c r="D315" s="51"/>
    </row>
    <row r="316" spans="4:4" x14ac:dyDescent="0.3">
      <c r="D316" s="51"/>
    </row>
    <row r="317" spans="4:4" x14ac:dyDescent="0.3">
      <c r="D317" s="51"/>
    </row>
    <row r="318" spans="4:4" x14ac:dyDescent="0.3">
      <c r="D318" s="51"/>
    </row>
    <row r="319" spans="4:4" x14ac:dyDescent="0.3">
      <c r="D319" s="51"/>
    </row>
    <row r="320" spans="4:4" x14ac:dyDescent="0.3">
      <c r="D320" s="51"/>
    </row>
    <row r="321" spans="4:4" x14ac:dyDescent="0.3">
      <c r="D321" s="51"/>
    </row>
    <row r="322" spans="4:4" x14ac:dyDescent="0.3">
      <c r="D322" s="51"/>
    </row>
    <row r="323" spans="4:4" x14ac:dyDescent="0.3">
      <c r="D323" s="51"/>
    </row>
    <row r="324" spans="4:4" x14ac:dyDescent="0.3">
      <c r="D324" s="51"/>
    </row>
    <row r="325" spans="4:4" x14ac:dyDescent="0.3">
      <c r="D325" s="51"/>
    </row>
    <row r="326" spans="4:4" x14ac:dyDescent="0.3">
      <c r="D326" s="51"/>
    </row>
    <row r="327" spans="4:4" x14ac:dyDescent="0.3">
      <c r="D327" s="51"/>
    </row>
    <row r="328" spans="4:4" x14ac:dyDescent="0.3">
      <c r="D328" s="51"/>
    </row>
    <row r="329" spans="4:4" x14ac:dyDescent="0.3">
      <c r="D329" s="51"/>
    </row>
    <row r="330" spans="4:4" x14ac:dyDescent="0.3">
      <c r="D330" s="51"/>
    </row>
    <row r="331" spans="4:4" x14ac:dyDescent="0.3">
      <c r="D331" s="51"/>
    </row>
    <row r="332" spans="4:4" x14ac:dyDescent="0.3">
      <c r="D332" s="51"/>
    </row>
    <row r="333" spans="4:4" x14ac:dyDescent="0.3">
      <c r="D333" s="51"/>
    </row>
    <row r="334" spans="4:4" x14ac:dyDescent="0.3">
      <c r="D334" s="51"/>
    </row>
    <row r="335" spans="4:4" x14ac:dyDescent="0.3">
      <c r="D335" s="51"/>
    </row>
    <row r="336" spans="4:4" x14ac:dyDescent="0.3">
      <c r="D336" s="51"/>
    </row>
    <row r="337" spans="4:4" x14ac:dyDescent="0.3">
      <c r="D337" s="51"/>
    </row>
    <row r="338" spans="4:4" x14ac:dyDescent="0.3">
      <c r="D338" s="51"/>
    </row>
    <row r="339" spans="4:4" x14ac:dyDescent="0.3">
      <c r="D339" s="51"/>
    </row>
    <row r="340" spans="4:4" x14ac:dyDescent="0.3">
      <c r="D340" s="51"/>
    </row>
    <row r="341" spans="4:4" x14ac:dyDescent="0.3">
      <c r="D341" s="51"/>
    </row>
    <row r="342" spans="4:4" x14ac:dyDescent="0.3">
      <c r="D342" s="51"/>
    </row>
    <row r="343" spans="4:4" x14ac:dyDescent="0.3">
      <c r="D343" s="51"/>
    </row>
    <row r="344" spans="4:4" x14ac:dyDescent="0.3">
      <c r="D344" s="51"/>
    </row>
    <row r="345" spans="4:4" x14ac:dyDescent="0.3">
      <c r="D345" s="51"/>
    </row>
    <row r="346" spans="4:4" x14ac:dyDescent="0.3">
      <c r="D346" s="51"/>
    </row>
    <row r="347" spans="4:4" x14ac:dyDescent="0.3">
      <c r="D347" s="51"/>
    </row>
    <row r="348" spans="4:4" x14ac:dyDescent="0.3">
      <c r="D348" s="51"/>
    </row>
    <row r="349" spans="4:4" x14ac:dyDescent="0.3">
      <c r="D349" s="51"/>
    </row>
    <row r="350" spans="4:4" x14ac:dyDescent="0.3">
      <c r="D350" s="51"/>
    </row>
    <row r="351" spans="4:4" x14ac:dyDescent="0.3">
      <c r="D351" s="51"/>
    </row>
    <row r="352" spans="4:4" x14ac:dyDescent="0.3">
      <c r="D352" s="51"/>
    </row>
    <row r="353" spans="4:4" x14ac:dyDescent="0.3">
      <c r="D353" s="51"/>
    </row>
    <row r="354" spans="4:4" x14ac:dyDescent="0.3">
      <c r="D354" s="51"/>
    </row>
    <row r="355" spans="4:4" x14ac:dyDescent="0.3">
      <c r="D355" s="51"/>
    </row>
    <row r="356" spans="4:4" x14ac:dyDescent="0.3">
      <c r="D356" s="51"/>
    </row>
    <row r="357" spans="4:4" x14ac:dyDescent="0.3">
      <c r="D357" s="51"/>
    </row>
    <row r="358" spans="4:4" x14ac:dyDescent="0.3">
      <c r="D358" s="51"/>
    </row>
    <row r="359" spans="4:4" x14ac:dyDescent="0.3">
      <c r="D359" s="51"/>
    </row>
    <row r="360" spans="4:4" x14ac:dyDescent="0.3">
      <c r="D360" s="51"/>
    </row>
    <row r="361" spans="4:4" x14ac:dyDescent="0.3">
      <c r="D361" s="51"/>
    </row>
    <row r="362" spans="4:4" x14ac:dyDescent="0.3">
      <c r="D362" s="51"/>
    </row>
    <row r="363" spans="4:4" x14ac:dyDescent="0.3">
      <c r="D363" s="51"/>
    </row>
    <row r="364" spans="4:4" x14ac:dyDescent="0.3">
      <c r="D364" s="51"/>
    </row>
    <row r="365" spans="4:4" x14ac:dyDescent="0.3">
      <c r="D365" s="51"/>
    </row>
    <row r="366" spans="4:4" x14ac:dyDescent="0.3">
      <c r="D366" s="51"/>
    </row>
    <row r="367" spans="4:4" x14ac:dyDescent="0.3">
      <c r="D367" s="51"/>
    </row>
    <row r="368" spans="4:4" x14ac:dyDescent="0.3">
      <c r="D368" s="51"/>
    </row>
    <row r="369" spans="4:4" x14ac:dyDescent="0.3">
      <c r="D369" s="51"/>
    </row>
    <row r="370" spans="4:4" x14ac:dyDescent="0.3">
      <c r="D370" s="51"/>
    </row>
    <row r="371" spans="4:4" x14ac:dyDescent="0.3">
      <c r="D371" s="51"/>
    </row>
    <row r="372" spans="4:4" x14ac:dyDescent="0.3">
      <c r="D372" s="51"/>
    </row>
    <row r="373" spans="4:4" x14ac:dyDescent="0.3">
      <c r="D373" s="51"/>
    </row>
    <row r="374" spans="4:4" x14ac:dyDescent="0.3">
      <c r="D374" s="51"/>
    </row>
    <row r="375" spans="4:4" x14ac:dyDescent="0.3">
      <c r="D375" s="51"/>
    </row>
    <row r="376" spans="4:4" x14ac:dyDescent="0.3">
      <c r="D376" s="51"/>
    </row>
    <row r="377" spans="4:4" x14ac:dyDescent="0.3">
      <c r="D377" s="51"/>
    </row>
    <row r="378" spans="4:4" x14ac:dyDescent="0.3">
      <c r="D378" s="51"/>
    </row>
    <row r="379" spans="4:4" x14ac:dyDescent="0.3">
      <c r="D379" s="51"/>
    </row>
    <row r="380" spans="4:4" x14ac:dyDescent="0.3">
      <c r="D380" s="51"/>
    </row>
    <row r="381" spans="4:4" x14ac:dyDescent="0.3">
      <c r="D381" s="51"/>
    </row>
    <row r="382" spans="4:4" x14ac:dyDescent="0.3">
      <c r="D382" s="51"/>
    </row>
    <row r="383" spans="4:4" x14ac:dyDescent="0.3">
      <c r="D383" s="51"/>
    </row>
    <row r="384" spans="4:4" x14ac:dyDescent="0.3">
      <c r="D384" s="51"/>
    </row>
    <row r="385" spans="4:4" x14ac:dyDescent="0.3">
      <c r="D385" s="51"/>
    </row>
    <row r="386" spans="4:4" x14ac:dyDescent="0.3">
      <c r="D386" s="51"/>
    </row>
    <row r="387" spans="4:4" x14ac:dyDescent="0.3">
      <c r="D387" s="51"/>
    </row>
    <row r="388" spans="4:4" x14ac:dyDescent="0.3">
      <c r="D388" s="51"/>
    </row>
    <row r="389" spans="4:4" x14ac:dyDescent="0.3">
      <c r="D389" s="51"/>
    </row>
    <row r="390" spans="4:4" x14ac:dyDescent="0.3">
      <c r="D390" s="51"/>
    </row>
    <row r="391" spans="4:4" x14ac:dyDescent="0.3">
      <c r="D391" s="51"/>
    </row>
    <row r="392" spans="4:4" x14ac:dyDescent="0.3">
      <c r="D392" s="51"/>
    </row>
    <row r="393" spans="4:4" x14ac:dyDescent="0.3">
      <c r="D393" s="51"/>
    </row>
    <row r="394" spans="4:4" x14ac:dyDescent="0.3">
      <c r="D394" s="51"/>
    </row>
    <row r="395" spans="4:4" x14ac:dyDescent="0.3">
      <c r="D395" s="51"/>
    </row>
    <row r="396" spans="4:4" x14ac:dyDescent="0.3">
      <c r="D396" s="51"/>
    </row>
    <row r="397" spans="4:4" x14ac:dyDescent="0.3">
      <c r="D397" s="51"/>
    </row>
    <row r="398" spans="4:4" x14ac:dyDescent="0.3">
      <c r="D398" s="51"/>
    </row>
    <row r="399" spans="4:4" x14ac:dyDescent="0.3">
      <c r="D399" s="51"/>
    </row>
    <row r="400" spans="4:4" x14ac:dyDescent="0.3">
      <c r="D400" s="51"/>
    </row>
    <row r="401" spans="4:4" x14ac:dyDescent="0.3">
      <c r="D401" s="51"/>
    </row>
    <row r="402" spans="4:4" x14ac:dyDescent="0.3">
      <c r="D402" s="51"/>
    </row>
    <row r="403" spans="4:4" x14ac:dyDescent="0.3">
      <c r="D403" s="51"/>
    </row>
    <row r="404" spans="4:4" x14ac:dyDescent="0.3">
      <c r="D404" s="51"/>
    </row>
    <row r="405" spans="4:4" x14ac:dyDescent="0.3">
      <c r="D405" s="51"/>
    </row>
    <row r="406" spans="4:4" x14ac:dyDescent="0.3">
      <c r="D406" s="51"/>
    </row>
    <row r="407" spans="4:4" x14ac:dyDescent="0.3">
      <c r="D407" s="51"/>
    </row>
    <row r="408" spans="4:4" x14ac:dyDescent="0.3">
      <c r="D408" s="51"/>
    </row>
    <row r="409" spans="4:4" x14ac:dyDescent="0.3">
      <c r="D409" s="51"/>
    </row>
    <row r="410" spans="4:4" x14ac:dyDescent="0.3">
      <c r="D410" s="51"/>
    </row>
    <row r="411" spans="4:4" x14ac:dyDescent="0.3">
      <c r="D411" s="51"/>
    </row>
    <row r="412" spans="4:4" x14ac:dyDescent="0.3">
      <c r="D412" s="51"/>
    </row>
    <row r="413" spans="4:4" x14ac:dyDescent="0.3">
      <c r="D413" s="51"/>
    </row>
    <row r="414" spans="4:4" x14ac:dyDescent="0.3">
      <c r="D414" s="51"/>
    </row>
    <row r="415" spans="4:4" x14ac:dyDescent="0.3">
      <c r="D415" s="51"/>
    </row>
    <row r="416" spans="4:4" x14ac:dyDescent="0.3">
      <c r="D416" s="51"/>
    </row>
    <row r="417" spans="4:4" x14ac:dyDescent="0.3">
      <c r="D417" s="51"/>
    </row>
    <row r="418" spans="4:4" x14ac:dyDescent="0.3">
      <c r="D418" s="51"/>
    </row>
    <row r="419" spans="4:4" x14ac:dyDescent="0.3">
      <c r="D419" s="51"/>
    </row>
    <row r="420" spans="4:4" x14ac:dyDescent="0.3">
      <c r="D420" s="51"/>
    </row>
    <row r="421" spans="4:4" x14ac:dyDescent="0.3">
      <c r="D421" s="51"/>
    </row>
    <row r="422" spans="4:4" x14ac:dyDescent="0.3">
      <c r="D422" s="51"/>
    </row>
    <row r="423" spans="4:4" x14ac:dyDescent="0.3">
      <c r="D423" s="51"/>
    </row>
    <row r="424" spans="4:4" x14ac:dyDescent="0.3">
      <c r="D424" s="51"/>
    </row>
    <row r="425" spans="4:4" x14ac:dyDescent="0.3">
      <c r="D425" s="51"/>
    </row>
    <row r="426" spans="4:4" x14ac:dyDescent="0.3">
      <c r="D426" s="51"/>
    </row>
    <row r="427" spans="4:4" x14ac:dyDescent="0.3">
      <c r="D427" s="51"/>
    </row>
    <row r="428" spans="4:4" x14ac:dyDescent="0.3">
      <c r="D428" s="51"/>
    </row>
    <row r="429" spans="4:4" x14ac:dyDescent="0.3">
      <c r="D429" s="51"/>
    </row>
    <row r="430" spans="4:4" x14ac:dyDescent="0.3">
      <c r="D430" s="51"/>
    </row>
    <row r="431" spans="4:4" x14ac:dyDescent="0.3">
      <c r="D431" s="51"/>
    </row>
    <row r="432" spans="4:4" x14ac:dyDescent="0.3">
      <c r="D432" s="51"/>
    </row>
    <row r="433" spans="4:4" x14ac:dyDescent="0.3">
      <c r="D433" s="51"/>
    </row>
    <row r="434" spans="4:4" x14ac:dyDescent="0.3">
      <c r="D434" s="51"/>
    </row>
    <row r="435" spans="4:4" x14ac:dyDescent="0.3">
      <c r="D435" s="51"/>
    </row>
    <row r="436" spans="4:4" x14ac:dyDescent="0.3">
      <c r="D436" s="51"/>
    </row>
    <row r="437" spans="4:4" x14ac:dyDescent="0.3">
      <c r="D437" s="51"/>
    </row>
    <row r="438" spans="4:4" x14ac:dyDescent="0.3">
      <c r="D438" s="51"/>
    </row>
    <row r="439" spans="4:4" x14ac:dyDescent="0.3">
      <c r="D439" s="51"/>
    </row>
    <row r="440" spans="4:4" x14ac:dyDescent="0.3">
      <c r="D440" s="51"/>
    </row>
    <row r="441" spans="4:4" x14ac:dyDescent="0.3">
      <c r="D441" s="51"/>
    </row>
    <row r="442" spans="4:4" x14ac:dyDescent="0.3">
      <c r="D442" s="51"/>
    </row>
    <row r="443" spans="4:4" x14ac:dyDescent="0.3">
      <c r="D443" s="51"/>
    </row>
    <row r="444" spans="4:4" x14ac:dyDescent="0.3">
      <c r="D444" s="51"/>
    </row>
    <row r="445" spans="4:4" x14ac:dyDescent="0.3">
      <c r="D445" s="51"/>
    </row>
    <row r="446" spans="4:4" x14ac:dyDescent="0.3">
      <c r="D446" s="51"/>
    </row>
    <row r="447" spans="4:4" x14ac:dyDescent="0.3">
      <c r="D447" s="51"/>
    </row>
    <row r="448" spans="4:4" x14ac:dyDescent="0.3">
      <c r="D448" s="51"/>
    </row>
    <row r="449" spans="4:4" x14ac:dyDescent="0.3">
      <c r="D449" s="51"/>
    </row>
    <row r="450" spans="4:4" x14ac:dyDescent="0.3">
      <c r="D450" s="51"/>
    </row>
    <row r="451" spans="4:4" x14ac:dyDescent="0.3">
      <c r="D451" s="51"/>
    </row>
    <row r="452" spans="4:4" x14ac:dyDescent="0.3">
      <c r="D452" s="51"/>
    </row>
    <row r="453" spans="4:4" x14ac:dyDescent="0.3">
      <c r="D453" s="51"/>
    </row>
    <row r="454" spans="4:4" x14ac:dyDescent="0.3">
      <c r="D454" s="51"/>
    </row>
    <row r="455" spans="4:4" x14ac:dyDescent="0.3">
      <c r="D455" s="51"/>
    </row>
    <row r="456" spans="4:4" x14ac:dyDescent="0.3">
      <c r="D456" s="51"/>
    </row>
    <row r="457" spans="4:4" x14ac:dyDescent="0.3">
      <c r="D457" s="51"/>
    </row>
    <row r="458" spans="4:4" x14ac:dyDescent="0.3">
      <c r="D458" s="51"/>
    </row>
    <row r="459" spans="4:4" x14ac:dyDescent="0.3">
      <c r="D459" s="51"/>
    </row>
    <row r="460" spans="4:4" x14ac:dyDescent="0.3">
      <c r="D460" s="51"/>
    </row>
    <row r="461" spans="4:4" x14ac:dyDescent="0.3">
      <c r="D461" s="51"/>
    </row>
    <row r="462" spans="4:4" x14ac:dyDescent="0.3">
      <c r="D462" s="51"/>
    </row>
    <row r="463" spans="4:4" x14ac:dyDescent="0.3">
      <c r="D463" s="51"/>
    </row>
    <row r="464" spans="4:4" x14ac:dyDescent="0.3">
      <c r="D464" s="51"/>
    </row>
    <row r="465" spans="4:4" x14ac:dyDescent="0.3">
      <c r="D465" s="51"/>
    </row>
    <row r="466" spans="4:4" x14ac:dyDescent="0.3">
      <c r="D466" s="51"/>
    </row>
    <row r="467" spans="4:4" x14ac:dyDescent="0.3">
      <c r="D467" s="51"/>
    </row>
    <row r="468" spans="4:4" x14ac:dyDescent="0.3">
      <c r="D468" s="51"/>
    </row>
    <row r="469" spans="4:4" x14ac:dyDescent="0.3">
      <c r="D469" s="51"/>
    </row>
    <row r="470" spans="4:4" x14ac:dyDescent="0.3">
      <c r="D470" s="51"/>
    </row>
    <row r="471" spans="4:4" x14ac:dyDescent="0.3">
      <c r="D471" s="51"/>
    </row>
    <row r="472" spans="4:4" x14ac:dyDescent="0.3">
      <c r="D472" s="51"/>
    </row>
    <row r="473" spans="4:4" x14ac:dyDescent="0.3">
      <c r="D473" s="51"/>
    </row>
    <row r="474" spans="4:4" x14ac:dyDescent="0.3">
      <c r="D474" s="51"/>
    </row>
    <row r="475" spans="4:4" x14ac:dyDescent="0.3">
      <c r="D475" s="51"/>
    </row>
    <row r="476" spans="4:4" x14ac:dyDescent="0.3">
      <c r="D476" s="51"/>
    </row>
    <row r="477" spans="4:4" x14ac:dyDescent="0.3">
      <c r="D477" s="51"/>
    </row>
    <row r="478" spans="4:4" x14ac:dyDescent="0.3">
      <c r="D478" s="51"/>
    </row>
    <row r="479" spans="4:4" x14ac:dyDescent="0.3">
      <c r="D479" s="51"/>
    </row>
    <row r="480" spans="4:4" x14ac:dyDescent="0.3">
      <c r="D480" s="51"/>
    </row>
    <row r="481" spans="4:4" x14ac:dyDescent="0.3">
      <c r="D481" s="51"/>
    </row>
    <row r="482" spans="4:4" x14ac:dyDescent="0.3">
      <c r="D482" s="51"/>
    </row>
    <row r="483" spans="4:4" x14ac:dyDescent="0.3">
      <c r="D483" s="51"/>
    </row>
    <row r="484" spans="4:4" x14ac:dyDescent="0.3">
      <c r="D484" s="51"/>
    </row>
    <row r="485" spans="4:4" x14ac:dyDescent="0.3">
      <c r="D485" s="51"/>
    </row>
    <row r="486" spans="4:4" x14ac:dyDescent="0.3">
      <c r="D486" s="51"/>
    </row>
    <row r="487" spans="4:4" x14ac:dyDescent="0.3">
      <c r="D487" s="51"/>
    </row>
    <row r="488" spans="4:4" x14ac:dyDescent="0.3">
      <c r="D488" s="51"/>
    </row>
    <row r="489" spans="4:4" x14ac:dyDescent="0.3">
      <c r="D489" s="51"/>
    </row>
    <row r="490" spans="4:4" x14ac:dyDescent="0.3">
      <c r="D490" s="51"/>
    </row>
    <row r="491" spans="4:4" x14ac:dyDescent="0.3">
      <c r="D491" s="51"/>
    </row>
    <row r="492" spans="4:4" x14ac:dyDescent="0.3">
      <c r="D492" s="51"/>
    </row>
    <row r="493" spans="4:4" x14ac:dyDescent="0.3">
      <c r="D493" s="51"/>
    </row>
    <row r="494" spans="4:4" x14ac:dyDescent="0.3">
      <c r="D494" s="51"/>
    </row>
    <row r="495" spans="4:4" x14ac:dyDescent="0.3">
      <c r="D495" s="51"/>
    </row>
    <row r="496" spans="4:4" x14ac:dyDescent="0.3">
      <c r="D496" s="51"/>
    </row>
    <row r="497" spans="4:4" x14ac:dyDescent="0.3">
      <c r="D497" s="51"/>
    </row>
    <row r="498" spans="4:4" x14ac:dyDescent="0.3">
      <c r="D498" s="51"/>
    </row>
    <row r="499" spans="4:4" x14ac:dyDescent="0.3">
      <c r="D499" s="51"/>
    </row>
    <row r="500" spans="4:4" x14ac:dyDescent="0.3">
      <c r="D500" s="51"/>
    </row>
    <row r="501" spans="4:4" x14ac:dyDescent="0.3">
      <c r="D501" s="51"/>
    </row>
    <row r="502" spans="4:4" x14ac:dyDescent="0.3">
      <c r="D502" s="51"/>
    </row>
    <row r="503" spans="4:4" x14ac:dyDescent="0.3">
      <c r="D503" s="51"/>
    </row>
    <row r="504" spans="4:4" x14ac:dyDescent="0.3">
      <c r="D504" s="51"/>
    </row>
    <row r="505" spans="4:4" x14ac:dyDescent="0.3">
      <c r="D505" s="51"/>
    </row>
    <row r="506" spans="4:4" x14ac:dyDescent="0.3">
      <c r="D506" s="51"/>
    </row>
    <row r="507" spans="4:4" x14ac:dyDescent="0.3">
      <c r="D507" s="51"/>
    </row>
    <row r="508" spans="4:4" x14ac:dyDescent="0.3">
      <c r="D508" s="51"/>
    </row>
    <row r="509" spans="4:4" x14ac:dyDescent="0.3">
      <c r="D509" s="51"/>
    </row>
    <row r="510" spans="4:4" x14ac:dyDescent="0.3">
      <c r="D510" s="51"/>
    </row>
    <row r="511" spans="4:4" x14ac:dyDescent="0.3">
      <c r="D511" s="51"/>
    </row>
    <row r="512" spans="4:4" x14ac:dyDescent="0.3">
      <c r="D512" s="51"/>
    </row>
    <row r="513" spans="4:4" x14ac:dyDescent="0.3">
      <c r="D513" s="51"/>
    </row>
    <row r="514" spans="4:4" x14ac:dyDescent="0.3">
      <c r="D514" s="51"/>
    </row>
    <row r="515" spans="4:4" x14ac:dyDescent="0.3">
      <c r="D515" s="51"/>
    </row>
    <row r="516" spans="4:4" x14ac:dyDescent="0.3">
      <c r="D516" s="51"/>
    </row>
    <row r="517" spans="4:4" x14ac:dyDescent="0.3">
      <c r="D517" s="51"/>
    </row>
    <row r="518" spans="4:4" x14ac:dyDescent="0.3">
      <c r="D518" s="51"/>
    </row>
    <row r="519" spans="4:4" x14ac:dyDescent="0.3">
      <c r="D519" s="51"/>
    </row>
    <row r="520" spans="4:4" x14ac:dyDescent="0.3">
      <c r="D520" s="51"/>
    </row>
    <row r="521" spans="4:4" x14ac:dyDescent="0.3">
      <c r="D521" s="51"/>
    </row>
    <row r="522" spans="4:4" x14ac:dyDescent="0.3">
      <c r="D522" s="51"/>
    </row>
    <row r="523" spans="4:4" x14ac:dyDescent="0.3">
      <c r="D523" s="51"/>
    </row>
    <row r="524" spans="4:4" x14ac:dyDescent="0.3">
      <c r="D524" s="51"/>
    </row>
    <row r="525" spans="4:4" x14ac:dyDescent="0.3">
      <c r="D525" s="51"/>
    </row>
    <row r="526" spans="4:4" x14ac:dyDescent="0.3">
      <c r="D526" s="51"/>
    </row>
    <row r="527" spans="4:4" x14ac:dyDescent="0.3">
      <c r="D527" s="51"/>
    </row>
    <row r="528" spans="4:4" x14ac:dyDescent="0.3">
      <c r="D528" s="51"/>
    </row>
    <row r="529" spans="4:4" x14ac:dyDescent="0.3">
      <c r="D529" s="51"/>
    </row>
    <row r="530" spans="4:4" x14ac:dyDescent="0.3">
      <c r="D530" s="51"/>
    </row>
    <row r="531" spans="4:4" x14ac:dyDescent="0.3">
      <c r="D531" s="51"/>
    </row>
    <row r="532" spans="4:4" x14ac:dyDescent="0.3">
      <c r="D532" s="51"/>
    </row>
    <row r="533" spans="4:4" x14ac:dyDescent="0.3">
      <c r="D533" s="51"/>
    </row>
    <row r="534" spans="4:4" x14ac:dyDescent="0.3">
      <c r="D534" s="51"/>
    </row>
    <row r="535" spans="4:4" x14ac:dyDescent="0.3">
      <c r="D535" s="51"/>
    </row>
    <row r="536" spans="4:4" x14ac:dyDescent="0.3">
      <c r="D536" s="51"/>
    </row>
    <row r="537" spans="4:4" x14ac:dyDescent="0.3">
      <c r="D537" s="51"/>
    </row>
    <row r="538" spans="4:4" x14ac:dyDescent="0.3">
      <c r="D538" s="51"/>
    </row>
    <row r="539" spans="4:4" x14ac:dyDescent="0.3">
      <c r="D539" s="51"/>
    </row>
    <row r="540" spans="4:4" x14ac:dyDescent="0.3">
      <c r="D540" s="51"/>
    </row>
    <row r="541" spans="4:4" x14ac:dyDescent="0.3">
      <c r="D541" s="51"/>
    </row>
    <row r="542" spans="4:4" x14ac:dyDescent="0.3">
      <c r="D542" s="51"/>
    </row>
    <row r="543" spans="4:4" x14ac:dyDescent="0.3">
      <c r="D543" s="51"/>
    </row>
    <row r="544" spans="4:4" x14ac:dyDescent="0.3">
      <c r="D544" s="51"/>
    </row>
    <row r="545" spans="4:4" x14ac:dyDescent="0.3">
      <c r="D545" s="51"/>
    </row>
    <row r="546" spans="4:4" x14ac:dyDescent="0.3">
      <c r="D546" s="51"/>
    </row>
    <row r="547" spans="4:4" x14ac:dyDescent="0.3">
      <c r="D547" s="51"/>
    </row>
    <row r="548" spans="4:4" x14ac:dyDescent="0.3">
      <c r="D548" s="51"/>
    </row>
    <row r="549" spans="4:4" x14ac:dyDescent="0.3">
      <c r="D549" s="51"/>
    </row>
    <row r="550" spans="4:4" x14ac:dyDescent="0.3">
      <c r="D550" s="51"/>
    </row>
    <row r="551" spans="4:4" x14ac:dyDescent="0.3">
      <c r="D551" s="51"/>
    </row>
    <row r="552" spans="4:4" x14ac:dyDescent="0.3">
      <c r="D552" s="51"/>
    </row>
    <row r="553" spans="4:4" x14ac:dyDescent="0.3">
      <c r="D553" s="51"/>
    </row>
    <row r="554" spans="4:4" x14ac:dyDescent="0.3">
      <c r="D554" s="51"/>
    </row>
    <row r="555" spans="4:4" x14ac:dyDescent="0.3">
      <c r="D555" s="51"/>
    </row>
    <row r="556" spans="4:4" x14ac:dyDescent="0.3">
      <c r="D556" s="51"/>
    </row>
  </sheetData>
  <sheetProtection formatCells="0" formatColumns="0" formatRows="0"/>
  <conditionalFormatting sqref="G31 G53:G60">
    <cfRule type="cellIs" dxfId="7" priority="93" stopIfTrue="1" operator="notEqual">
      <formula>0</formula>
    </cfRule>
  </conditionalFormatting>
  <conditionalFormatting sqref="G32">
    <cfRule type="cellIs" dxfId="6" priority="92" stopIfTrue="1" operator="notEqual">
      <formula>0</formula>
    </cfRule>
  </conditionalFormatting>
  <conditionalFormatting sqref="G46">
    <cfRule type="cellIs" dxfId="5" priority="91" stopIfTrue="1" operator="notEqual">
      <formula>0</formula>
    </cfRule>
  </conditionalFormatting>
  <conditionalFormatting sqref="G20">
    <cfRule type="cellIs" dxfId="4" priority="73" stopIfTrue="1" operator="notEqual">
      <formula>0</formula>
    </cfRule>
  </conditionalFormatting>
  <conditionalFormatting sqref="G7">
    <cfRule type="containsText" dxfId="3" priority="71" stopIfTrue="1" operator="containsText" text="Included in error count">
      <formula>NOT(ISERROR(SEARCH("Included in error count",G7)))</formula>
    </cfRule>
    <cfRule type="cellIs" dxfId="2" priority="72" stopIfTrue="1" operator="equal">
      <formula>1</formula>
    </cfRule>
  </conditionalFormatting>
  <conditionalFormatting sqref="G38">
    <cfRule type="containsText" dxfId="1" priority="69" stopIfTrue="1" operator="containsText" text="Included in error count">
      <formula>NOT(ISERROR(SEARCH("Included in error count",G38)))</formula>
    </cfRule>
    <cfRule type="cellIs" dxfId="0" priority="70" stopIfTrue="1" operator="equal">
      <formula>1</formula>
    </cfRule>
  </conditionalFormatting>
  <pageMargins left="0.7" right="0.7" top="0.75" bottom="0.75" header="0.3" footer="0.3"/>
  <pageSetup scale="46" fitToHeight="0" orientation="landscape" r:id="rId1"/>
  <ignoredErrors>
    <ignoredError sqref="F7"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D984C-748E-470B-9B07-FAFA53848210}">
  <dimension ref="A1:I7"/>
  <sheetViews>
    <sheetView showGridLines="0" zoomScale="70" zoomScaleNormal="70" workbookViewId="0"/>
  </sheetViews>
  <sheetFormatPr defaultColWidth="9.109375" defaultRowHeight="14.4" x14ac:dyDescent="0.3"/>
  <cols>
    <col min="1" max="1" width="44.5546875" style="371" customWidth="1"/>
    <col min="2" max="2" width="17.109375" style="371" customWidth="1"/>
    <col min="3" max="3" width="19" style="371" customWidth="1"/>
    <col min="4" max="4" width="19.109375" style="371" customWidth="1"/>
    <col min="5" max="5" width="15.109375" style="371" customWidth="1"/>
    <col min="6" max="6" width="12.88671875" style="371" customWidth="1"/>
    <col min="7" max="7" width="43.88671875" style="465" hidden="1" customWidth="1"/>
    <col min="8" max="8" width="77.5546875" style="371" customWidth="1"/>
    <col min="9" max="9" width="70.44140625" style="372" customWidth="1"/>
    <col min="10" max="16384" width="9.109375" style="371"/>
  </cols>
  <sheetData>
    <row r="1" spans="1:9" s="372" customFormat="1" x14ac:dyDescent="0.3">
      <c r="A1" s="373"/>
      <c r="B1" s="373"/>
      <c r="C1" s="373"/>
      <c r="D1" s="373"/>
      <c r="E1" s="373"/>
      <c r="F1" s="373"/>
      <c r="G1" s="464"/>
      <c r="H1" s="373"/>
      <c r="I1" s="374"/>
    </row>
    <row r="7" spans="1:9" s="372" customFormat="1" ht="147" customHeight="1" x14ac:dyDescent="0.85">
      <c r="A7" s="568" t="s">
        <v>1200</v>
      </c>
      <c r="B7" s="569"/>
      <c r="C7" s="569"/>
      <c r="D7" s="569"/>
      <c r="E7" s="569"/>
      <c r="F7" s="569"/>
      <c r="G7" s="569"/>
      <c r="H7" s="569"/>
      <c r="I7" s="570"/>
    </row>
  </sheetData>
  <sheetProtection algorithmName="SHA-512" hashValue="a30gf2NS+Vl33HZx7hT/IQwwHA4AskvI3FrGIfBs1UxcaaQBCzt8ndFuK8Qz6f3VBizo0/06CA1GfxyLRWwOxA==" saltValue="ZY8fal2oLFqrbXoaOuBxwA==" spinCount="100000" sheet="1" objects="1" scenarios="1"/>
  <mergeCells count="1">
    <mergeCell ref="A7:I7"/>
  </mergeCells>
  <pageMargins left="0.25" right="0.25" top="0.05" bottom="0.05" header="0.3" footer="0.3"/>
  <pageSetup scale="48" fitToWidth="0"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361AA-1F33-41CA-842B-46C9999153DA}">
  <dimension ref="A1:BJ173"/>
  <sheetViews>
    <sheetView zoomScaleNormal="100" workbookViewId="0">
      <pane xSplit="3" topLeftCell="D1" activePane="topRight" state="frozen"/>
      <selection pane="topRight" activeCell="J10" sqref="J10"/>
    </sheetView>
  </sheetViews>
  <sheetFormatPr defaultRowHeight="14.4" x14ac:dyDescent="0.3"/>
  <cols>
    <col min="1" max="1" width="8.88671875" style="538"/>
    <col min="2" max="2" width="56.88671875" style="538" customWidth="1"/>
    <col min="3" max="3" width="30" style="538" customWidth="1"/>
    <col min="4" max="44" width="15.77734375" style="538" customWidth="1"/>
    <col min="45" max="45" width="20.44140625" style="538" customWidth="1"/>
    <col min="46" max="46" width="19.21875" style="538" customWidth="1"/>
    <col min="47" max="62" width="15.77734375" style="538" customWidth="1"/>
    <col min="63" max="16384" width="8.88671875" style="538"/>
  </cols>
  <sheetData>
    <row r="1" spans="1:62" x14ac:dyDescent="0.3">
      <c r="A1" s="538" t="s">
        <v>883</v>
      </c>
      <c r="B1" s="458" t="s">
        <v>1201</v>
      </c>
      <c r="C1" s="538" t="s">
        <v>128</v>
      </c>
      <c r="D1" s="538" t="s">
        <v>391</v>
      </c>
      <c r="E1" s="538" t="s">
        <v>392</v>
      </c>
      <c r="F1" s="538" t="s">
        <v>393</v>
      </c>
      <c r="G1" s="538" t="s">
        <v>394</v>
      </c>
      <c r="H1" s="538" t="s">
        <v>395</v>
      </c>
      <c r="I1" s="538" t="s">
        <v>396</v>
      </c>
      <c r="J1" s="538" t="s">
        <v>397</v>
      </c>
      <c r="K1" s="538" t="s">
        <v>398</v>
      </c>
      <c r="L1" s="538" t="s">
        <v>399</v>
      </c>
      <c r="M1" s="538" t="s">
        <v>400</v>
      </c>
      <c r="N1" s="538" t="s">
        <v>401</v>
      </c>
      <c r="O1" s="538" t="s">
        <v>402</v>
      </c>
      <c r="P1" s="538" t="s">
        <v>403</v>
      </c>
      <c r="Q1" s="538" t="s">
        <v>404</v>
      </c>
      <c r="R1" s="538" t="s">
        <v>405</v>
      </c>
      <c r="S1" s="538" t="s">
        <v>406</v>
      </c>
      <c r="T1" s="538" t="s">
        <v>407</v>
      </c>
      <c r="U1" s="538" t="s">
        <v>408</v>
      </c>
      <c r="V1" s="538" t="s">
        <v>409</v>
      </c>
      <c r="W1" s="538" t="s">
        <v>410</v>
      </c>
      <c r="X1" s="538" t="s">
        <v>411</v>
      </c>
      <c r="Y1" s="538" t="s">
        <v>412</v>
      </c>
      <c r="Z1" s="538" t="s">
        <v>413</v>
      </c>
      <c r="AA1" s="538" t="s">
        <v>414</v>
      </c>
      <c r="AB1" s="538" t="s">
        <v>415</v>
      </c>
      <c r="AC1" s="538" t="s">
        <v>416</v>
      </c>
      <c r="AD1" s="538" t="s">
        <v>417</v>
      </c>
      <c r="AE1" s="538" t="s">
        <v>418</v>
      </c>
      <c r="AF1" s="538" t="s">
        <v>419</v>
      </c>
      <c r="AG1" s="538" t="s">
        <v>420</v>
      </c>
      <c r="AH1" s="538" t="s">
        <v>421</v>
      </c>
      <c r="AI1" s="538" t="s">
        <v>422</v>
      </c>
      <c r="AJ1" s="538" t="s">
        <v>423</v>
      </c>
      <c r="AK1" s="538" t="s">
        <v>424</v>
      </c>
      <c r="AL1" s="538" t="s">
        <v>425</v>
      </c>
      <c r="AM1" s="538" t="s">
        <v>426</v>
      </c>
      <c r="AN1" s="538" t="s">
        <v>427</v>
      </c>
      <c r="AO1" s="538" t="s">
        <v>428</v>
      </c>
      <c r="AP1" s="538" t="s">
        <v>429</v>
      </c>
      <c r="AQ1" s="538" t="s">
        <v>430</v>
      </c>
      <c r="AR1" s="538" t="s">
        <v>431</v>
      </c>
      <c r="AS1" s="538" t="s">
        <v>432</v>
      </c>
      <c r="AT1" s="538" t="s">
        <v>433</v>
      </c>
      <c r="AU1" s="538" t="s">
        <v>434</v>
      </c>
      <c r="AV1" s="538" t="s">
        <v>435</v>
      </c>
      <c r="AW1" s="538" t="s">
        <v>436</v>
      </c>
      <c r="AX1" s="538" t="s">
        <v>437</v>
      </c>
      <c r="AY1" s="538" t="s">
        <v>438</v>
      </c>
      <c r="AZ1" s="538" t="s">
        <v>439</v>
      </c>
      <c r="BA1" s="538" t="s">
        <v>440</v>
      </c>
      <c r="BB1" s="538" t="s">
        <v>441</v>
      </c>
      <c r="BC1" s="538" t="s">
        <v>442</v>
      </c>
      <c r="BD1" s="538" t="s">
        <v>443</v>
      </c>
      <c r="BE1" s="538" t="s">
        <v>444</v>
      </c>
      <c r="BF1" s="538" t="s">
        <v>445</v>
      </c>
      <c r="BG1" s="538" t="s">
        <v>446</v>
      </c>
      <c r="BH1" s="538" t="s">
        <v>447</v>
      </c>
      <c r="BI1" s="538" t="s">
        <v>448</v>
      </c>
      <c r="BJ1" s="538" t="s">
        <v>449</v>
      </c>
    </row>
    <row r="2" spans="1:62" x14ac:dyDescent="0.3">
      <c r="A2" s="538" t="s">
        <v>271</v>
      </c>
      <c r="B2" s="538" t="s">
        <v>10</v>
      </c>
      <c r="C2" s="538" t="s">
        <v>2</v>
      </c>
      <c r="D2" s="538">
        <v>52765</v>
      </c>
      <c r="E2" s="538">
        <v>52767</v>
      </c>
      <c r="F2" s="538">
        <v>52768</v>
      </c>
      <c r="G2" s="538">
        <v>52769</v>
      </c>
      <c r="H2" s="538">
        <v>52770</v>
      </c>
      <c r="I2" s="538">
        <v>52771</v>
      </c>
      <c r="J2" s="538">
        <v>52772</v>
      </c>
      <c r="K2" s="538">
        <v>52773</v>
      </c>
      <c r="L2" s="538">
        <v>52774</v>
      </c>
      <c r="M2" s="538">
        <v>52775</v>
      </c>
      <c r="N2" s="538">
        <v>52776</v>
      </c>
      <c r="O2" s="538">
        <v>52777</v>
      </c>
      <c r="P2" s="538">
        <v>52778</v>
      </c>
      <c r="Q2" s="538">
        <v>52779</v>
      </c>
      <c r="R2" s="538">
        <v>52781</v>
      </c>
      <c r="S2" s="538">
        <v>52782</v>
      </c>
      <c r="T2" s="538">
        <v>52783</v>
      </c>
      <c r="U2" s="538">
        <v>52784</v>
      </c>
      <c r="V2" s="538">
        <v>52785</v>
      </c>
      <c r="W2" s="538">
        <v>52786</v>
      </c>
      <c r="X2" s="538">
        <v>52989</v>
      </c>
      <c r="Y2" s="538">
        <v>52990</v>
      </c>
      <c r="Z2" s="538">
        <v>52787</v>
      </c>
      <c r="AA2" s="538">
        <v>52788</v>
      </c>
      <c r="AB2" s="538">
        <v>52789</v>
      </c>
      <c r="AC2" s="538">
        <v>52790</v>
      </c>
      <c r="AD2" s="538">
        <v>52791</v>
      </c>
      <c r="AE2" s="538">
        <v>52792</v>
      </c>
      <c r="AF2" s="538">
        <v>52793</v>
      </c>
      <c r="AG2" s="538">
        <v>52794</v>
      </c>
      <c r="AH2" s="538">
        <v>52795</v>
      </c>
      <c r="AI2" s="538">
        <v>52796</v>
      </c>
      <c r="AJ2" s="538">
        <v>52797</v>
      </c>
      <c r="AK2" s="538">
        <v>52798</v>
      </c>
      <c r="AL2" s="538">
        <v>52799</v>
      </c>
      <c r="AM2" s="538">
        <v>52998</v>
      </c>
      <c r="AN2" s="538">
        <v>52991</v>
      </c>
      <c r="AO2" s="538">
        <v>52801</v>
      </c>
      <c r="AP2" s="538">
        <v>52992</v>
      </c>
      <c r="AQ2" s="538">
        <v>52802</v>
      </c>
      <c r="AR2" s="538">
        <v>52803</v>
      </c>
      <c r="AS2" s="538">
        <v>52804</v>
      </c>
      <c r="AT2" s="538">
        <v>52805</v>
      </c>
      <c r="AU2" s="538">
        <v>52806</v>
      </c>
      <c r="AV2" s="538">
        <v>52807</v>
      </c>
      <c r="AW2" s="538">
        <v>52808</v>
      </c>
      <c r="AX2" s="538">
        <v>52809</v>
      </c>
      <c r="AY2" s="538">
        <v>52997</v>
      </c>
      <c r="AZ2" s="538">
        <v>52811</v>
      </c>
      <c r="BA2" s="538">
        <v>52812</v>
      </c>
      <c r="BB2" s="538">
        <v>52813</v>
      </c>
      <c r="BC2" s="538">
        <v>52814</v>
      </c>
      <c r="BD2" s="538">
        <v>52815</v>
      </c>
      <c r="BE2" s="538">
        <v>52816</v>
      </c>
      <c r="BF2" s="538">
        <v>52817</v>
      </c>
      <c r="BG2" s="538">
        <v>52993</v>
      </c>
      <c r="BH2" s="538">
        <v>52818</v>
      </c>
      <c r="BI2" s="538">
        <v>52819</v>
      </c>
      <c r="BJ2" s="538">
        <v>52820</v>
      </c>
    </row>
    <row r="3" spans="1:62" x14ac:dyDescent="0.3">
      <c r="A3" s="538">
        <v>4</v>
      </c>
      <c r="B3" s="538" t="s">
        <v>37</v>
      </c>
      <c r="D3" s="538">
        <v>6822917</v>
      </c>
      <c r="E3" s="538">
        <v>1558135</v>
      </c>
      <c r="F3" s="538">
        <v>1523011</v>
      </c>
      <c r="G3" s="538">
        <v>240226</v>
      </c>
      <c r="H3" s="538">
        <v>268652</v>
      </c>
      <c r="I3" s="538">
        <v>791872</v>
      </c>
      <c r="J3" s="538">
        <v>619290</v>
      </c>
      <c r="K3" s="538">
        <v>262050</v>
      </c>
      <c r="L3" s="538">
        <v>295611</v>
      </c>
      <c r="M3" s="538">
        <v>211191</v>
      </c>
      <c r="N3" s="538">
        <v>114604</v>
      </c>
      <c r="O3" s="538">
        <v>1637656</v>
      </c>
      <c r="P3" s="538">
        <v>2138497</v>
      </c>
      <c r="Q3" s="538">
        <v>657821</v>
      </c>
      <c r="R3" s="538">
        <v>7532133</v>
      </c>
      <c r="S3" s="538">
        <v>5447423</v>
      </c>
      <c r="T3" s="538">
        <v>90</v>
      </c>
      <c r="U3" s="538">
        <v>481502</v>
      </c>
      <c r="V3" s="538">
        <v>455370</v>
      </c>
      <c r="W3" s="538">
        <v>962498</v>
      </c>
      <c r="X3" s="538">
        <v>2129512</v>
      </c>
      <c r="Y3" s="538">
        <v>53084000</v>
      </c>
      <c r="Z3" s="538">
        <v>977015</v>
      </c>
      <c r="AA3" s="538">
        <v>55531</v>
      </c>
      <c r="AB3" s="538">
        <v>125942</v>
      </c>
      <c r="AC3" s="538">
        <v>1401933</v>
      </c>
      <c r="AD3" s="538">
        <v>132345</v>
      </c>
      <c r="AE3" s="538">
        <v>716947</v>
      </c>
      <c r="AF3" s="538">
        <v>828295</v>
      </c>
      <c r="AG3" s="538">
        <v>13054786</v>
      </c>
      <c r="AH3" s="538">
        <v>168497</v>
      </c>
      <c r="AI3" s="538">
        <v>555563</v>
      </c>
      <c r="AJ3" s="538">
        <v>1583228</v>
      </c>
      <c r="AK3" s="538">
        <v>1218272</v>
      </c>
      <c r="AL3" s="538">
        <v>373189</v>
      </c>
      <c r="AM3" s="538">
        <v>6307681</v>
      </c>
      <c r="AN3" s="538">
        <v>267407</v>
      </c>
      <c r="AO3" s="538">
        <v>1551589</v>
      </c>
      <c r="AP3" s="538">
        <v>653181</v>
      </c>
      <c r="AQ3" s="538">
        <v>270776</v>
      </c>
      <c r="AR3" s="538">
        <v>767803</v>
      </c>
      <c r="AS3" s="538">
        <v>9115757</v>
      </c>
      <c r="AT3" s="538">
        <v>59842</v>
      </c>
      <c r="AU3" s="538">
        <v>545378</v>
      </c>
      <c r="AV3" s="538">
        <v>378559</v>
      </c>
      <c r="AW3" s="538">
        <v>173724</v>
      </c>
      <c r="AX3" s="538">
        <v>21127218</v>
      </c>
      <c r="AY3" s="538">
        <v>704156</v>
      </c>
      <c r="AZ3" s="538">
        <v>928020</v>
      </c>
      <c r="BA3" s="538">
        <v>773834</v>
      </c>
      <c r="BB3" s="538">
        <v>445230</v>
      </c>
      <c r="BC3" s="538">
        <v>391729</v>
      </c>
      <c r="BD3" s="538">
        <v>633522</v>
      </c>
      <c r="BE3" s="538">
        <v>1922000</v>
      </c>
      <c r="BF3" s="538">
        <v>33405</v>
      </c>
      <c r="BG3" s="538">
        <v>5432465</v>
      </c>
      <c r="BH3" s="538">
        <v>719163</v>
      </c>
      <c r="BI3" s="538">
        <v>10128864</v>
      </c>
      <c r="BJ3" s="538">
        <v>20513</v>
      </c>
    </row>
    <row r="4" spans="1:62" x14ac:dyDescent="0.3">
      <c r="A4" s="538">
        <v>5</v>
      </c>
      <c r="B4" s="538" t="s">
        <v>38</v>
      </c>
      <c r="D4" s="538">
        <v>0</v>
      </c>
      <c r="E4" s="538">
        <v>0</v>
      </c>
      <c r="F4" s="538">
        <v>0</v>
      </c>
      <c r="G4" s="538">
        <v>0</v>
      </c>
      <c r="H4" s="538">
        <v>0</v>
      </c>
      <c r="I4" s="538">
        <v>0</v>
      </c>
      <c r="J4" s="538">
        <v>0</v>
      </c>
      <c r="K4" s="538">
        <v>0</v>
      </c>
      <c r="L4" s="538">
        <v>0</v>
      </c>
      <c r="M4" s="538">
        <v>0</v>
      </c>
      <c r="N4" s="538">
        <v>0</v>
      </c>
      <c r="O4" s="538">
        <v>0</v>
      </c>
      <c r="P4" s="538">
        <v>0</v>
      </c>
      <c r="Q4" s="538">
        <v>0</v>
      </c>
      <c r="R4" s="538">
        <v>0</v>
      </c>
      <c r="S4" s="538">
        <v>0</v>
      </c>
      <c r="T4" s="538">
        <v>0</v>
      </c>
      <c r="U4" s="538">
        <v>0</v>
      </c>
      <c r="V4" s="538">
        <v>0</v>
      </c>
      <c r="W4" s="538">
        <v>0</v>
      </c>
      <c r="X4" s="538">
        <v>0</v>
      </c>
      <c r="Y4" s="538">
        <v>0</v>
      </c>
      <c r="Z4" s="538">
        <v>0</v>
      </c>
      <c r="AA4" s="538">
        <v>0</v>
      </c>
      <c r="AB4" s="538">
        <v>0</v>
      </c>
      <c r="AC4" s="538">
        <v>0</v>
      </c>
      <c r="AD4" s="538">
        <v>0</v>
      </c>
      <c r="AE4" s="538">
        <v>0</v>
      </c>
      <c r="AF4" s="538">
        <v>0</v>
      </c>
      <c r="AG4" s="538">
        <v>0</v>
      </c>
      <c r="AH4" s="538">
        <v>0</v>
      </c>
      <c r="AI4" s="538">
        <v>0</v>
      </c>
      <c r="AJ4" s="538">
        <v>0</v>
      </c>
      <c r="AK4" s="538">
        <v>0</v>
      </c>
      <c r="AL4" s="538">
        <v>0</v>
      </c>
      <c r="AM4" s="538">
        <v>0</v>
      </c>
      <c r="AN4" s="538">
        <v>0</v>
      </c>
      <c r="AO4" s="538">
        <v>0</v>
      </c>
      <c r="AP4" s="538">
        <v>0</v>
      </c>
      <c r="AQ4" s="538">
        <v>0</v>
      </c>
      <c r="AR4" s="538">
        <v>0</v>
      </c>
      <c r="AS4" s="538">
        <v>0</v>
      </c>
      <c r="AT4" s="538">
        <v>0</v>
      </c>
      <c r="AU4" s="538">
        <v>0</v>
      </c>
      <c r="AV4" s="538">
        <v>0</v>
      </c>
      <c r="AW4" s="538">
        <v>21179</v>
      </c>
      <c r="AX4" s="538">
        <v>0</v>
      </c>
      <c r="AY4" s="538">
        <v>0</v>
      </c>
      <c r="AZ4" s="538">
        <v>0</v>
      </c>
      <c r="BA4" s="538">
        <v>0</v>
      </c>
      <c r="BB4" s="538">
        <v>0</v>
      </c>
      <c r="BC4" s="538">
        <v>0</v>
      </c>
      <c r="BD4" s="538">
        <v>0</v>
      </c>
      <c r="BE4" s="538">
        <v>0</v>
      </c>
      <c r="BF4" s="538">
        <v>0</v>
      </c>
      <c r="BG4" s="538">
        <v>0</v>
      </c>
      <c r="BH4" s="538">
        <v>0</v>
      </c>
      <c r="BI4" s="538">
        <v>0</v>
      </c>
      <c r="BJ4" s="538">
        <v>0</v>
      </c>
    </row>
    <row r="5" spans="1:62" x14ac:dyDescent="0.3">
      <c r="A5" s="538">
        <v>6</v>
      </c>
      <c r="B5" s="538" t="s">
        <v>94</v>
      </c>
      <c r="D5" s="538">
        <v>0</v>
      </c>
      <c r="E5" s="538">
        <v>0</v>
      </c>
      <c r="F5" s="538">
        <v>0</v>
      </c>
      <c r="G5" s="538">
        <v>0</v>
      </c>
      <c r="H5" s="538">
        <v>0</v>
      </c>
      <c r="I5" s="538">
        <v>295032</v>
      </c>
      <c r="J5" s="538">
        <v>0</v>
      </c>
      <c r="K5" s="538">
        <v>0</v>
      </c>
      <c r="L5" s="538">
        <v>0</v>
      </c>
      <c r="M5" s="538">
        <v>0</v>
      </c>
      <c r="N5" s="538">
        <v>0</v>
      </c>
      <c r="O5" s="538">
        <v>0</v>
      </c>
      <c r="P5" s="538">
        <v>0</v>
      </c>
      <c r="Q5" s="538">
        <v>0</v>
      </c>
      <c r="R5" s="538">
        <v>2062234</v>
      </c>
      <c r="S5" s="538">
        <v>0</v>
      </c>
      <c r="T5" s="538">
        <v>0</v>
      </c>
      <c r="U5" s="538">
        <v>27482</v>
      </c>
      <c r="V5" s="538">
        <v>0</v>
      </c>
      <c r="W5" s="538">
        <v>0</v>
      </c>
      <c r="X5" s="538">
        <v>77781</v>
      </c>
      <c r="Y5" s="538">
        <v>34444000</v>
      </c>
      <c r="Z5" s="538">
        <v>0</v>
      </c>
      <c r="AA5" s="538">
        <v>0</v>
      </c>
      <c r="AB5" s="538">
        <v>0</v>
      </c>
      <c r="AC5" s="538">
        <v>0</v>
      </c>
      <c r="AD5" s="538">
        <v>0</v>
      </c>
      <c r="AE5" s="538">
        <v>0</v>
      </c>
      <c r="AF5" s="538">
        <v>519676</v>
      </c>
      <c r="AG5" s="538">
        <v>762873</v>
      </c>
      <c r="AH5" s="538">
        <v>0</v>
      </c>
      <c r="AI5" s="538">
        <v>0</v>
      </c>
      <c r="AJ5" s="538">
        <v>0</v>
      </c>
      <c r="AK5" s="538">
        <v>0</v>
      </c>
      <c r="AL5" s="538">
        <v>0</v>
      </c>
      <c r="AM5" s="538">
        <v>0</v>
      </c>
      <c r="AN5" s="538">
        <v>0</v>
      </c>
      <c r="AO5" s="538">
        <v>0</v>
      </c>
      <c r="AP5" s="538">
        <v>0</v>
      </c>
      <c r="AQ5" s="538">
        <v>0</v>
      </c>
      <c r="AR5" s="538">
        <v>0</v>
      </c>
      <c r="AS5" s="538">
        <v>0</v>
      </c>
      <c r="AT5" s="538">
        <v>0</v>
      </c>
      <c r="AU5" s="538">
        <v>0</v>
      </c>
      <c r="AV5" s="538">
        <v>0</v>
      </c>
      <c r="AW5" s="538">
        <v>0</v>
      </c>
      <c r="AX5" s="538">
        <v>3027723</v>
      </c>
      <c r="AY5" s="538">
        <v>0</v>
      </c>
      <c r="AZ5" s="538">
        <v>0</v>
      </c>
      <c r="BA5" s="538">
        <v>0</v>
      </c>
      <c r="BB5" s="538">
        <v>0</v>
      </c>
      <c r="BC5" s="538">
        <v>0</v>
      </c>
      <c r="BD5" s="538">
        <v>0</v>
      </c>
      <c r="BE5" s="538">
        <v>0</v>
      </c>
      <c r="BF5" s="538">
        <v>0</v>
      </c>
      <c r="BG5" s="538">
        <v>0</v>
      </c>
      <c r="BH5" s="538">
        <v>0</v>
      </c>
      <c r="BI5" s="538">
        <v>0</v>
      </c>
      <c r="BJ5" s="538">
        <v>0</v>
      </c>
    </row>
    <row r="6" spans="1:62" x14ac:dyDescent="0.3">
      <c r="A6" s="538">
        <v>7</v>
      </c>
      <c r="B6" s="538" t="s">
        <v>84</v>
      </c>
      <c r="D6" s="538">
        <v>0</v>
      </c>
      <c r="E6" s="538">
        <v>0</v>
      </c>
      <c r="F6" s="538">
        <v>0</v>
      </c>
      <c r="G6" s="538">
        <v>0</v>
      </c>
      <c r="H6" s="538">
        <v>0</v>
      </c>
      <c r="I6" s="538">
        <v>0</v>
      </c>
      <c r="J6" s="538">
        <v>0</v>
      </c>
      <c r="K6" s="538">
        <v>107893</v>
      </c>
      <c r="L6" s="538">
        <v>0</v>
      </c>
      <c r="M6" s="538">
        <v>8391</v>
      </c>
      <c r="N6" s="538">
        <v>47235</v>
      </c>
      <c r="O6" s="538">
        <v>1336339</v>
      </c>
      <c r="P6" s="538">
        <v>107810</v>
      </c>
      <c r="Q6" s="538">
        <v>0</v>
      </c>
      <c r="R6" s="538">
        <v>1106316</v>
      </c>
      <c r="S6" s="538">
        <v>690155</v>
      </c>
      <c r="T6" s="538">
        <v>0</v>
      </c>
      <c r="U6" s="538">
        <v>667634</v>
      </c>
      <c r="V6" s="538">
        <v>0</v>
      </c>
      <c r="W6" s="538">
        <v>713022</v>
      </c>
      <c r="X6" s="538">
        <v>1221272</v>
      </c>
      <c r="Y6" s="538">
        <v>1859000</v>
      </c>
      <c r="Z6" s="538">
        <v>0</v>
      </c>
      <c r="AA6" s="538">
        <v>184068</v>
      </c>
      <c r="AB6" s="538">
        <v>74251</v>
      </c>
      <c r="AC6" s="538">
        <v>0</v>
      </c>
      <c r="AD6" s="538">
        <v>0</v>
      </c>
      <c r="AE6" s="538">
        <v>274618</v>
      </c>
      <c r="AF6" s="538">
        <v>387825</v>
      </c>
      <c r="AG6" s="538">
        <v>513322</v>
      </c>
      <c r="AH6" s="538">
        <v>0</v>
      </c>
      <c r="AI6" s="538">
        <v>204094</v>
      </c>
      <c r="AJ6" s="538">
        <v>0</v>
      </c>
      <c r="AK6" s="538">
        <v>0</v>
      </c>
      <c r="AL6" s="538">
        <v>380076</v>
      </c>
      <c r="AM6" s="538">
        <v>235732</v>
      </c>
      <c r="AN6" s="538">
        <v>0</v>
      </c>
      <c r="AO6" s="538">
        <v>248542</v>
      </c>
      <c r="AP6" s="538">
        <v>0</v>
      </c>
      <c r="AQ6" s="538">
        <v>0</v>
      </c>
      <c r="AR6" s="538">
        <v>117246</v>
      </c>
      <c r="AS6" s="538">
        <v>0</v>
      </c>
      <c r="AT6" s="538">
        <v>0</v>
      </c>
      <c r="AU6" s="538">
        <v>0</v>
      </c>
      <c r="AV6" s="538">
        <v>0</v>
      </c>
      <c r="AW6" s="538">
        <v>0</v>
      </c>
      <c r="AX6" s="538">
        <v>1652522</v>
      </c>
      <c r="AY6" s="538">
        <v>183383</v>
      </c>
      <c r="AZ6" s="538">
        <v>1221453</v>
      </c>
      <c r="BA6" s="538">
        <v>0</v>
      </c>
      <c r="BB6" s="538">
        <v>0</v>
      </c>
      <c r="BC6" s="538">
        <v>120654</v>
      </c>
      <c r="BD6" s="538">
        <v>0</v>
      </c>
      <c r="BE6" s="538">
        <v>0</v>
      </c>
      <c r="BF6" s="538">
        <v>0</v>
      </c>
      <c r="BG6" s="538">
        <v>0</v>
      </c>
      <c r="BH6" s="538">
        <v>0</v>
      </c>
      <c r="BI6" s="538">
        <v>0</v>
      </c>
      <c r="BJ6" s="538">
        <v>0</v>
      </c>
    </row>
    <row r="7" spans="1:62" x14ac:dyDescent="0.3">
      <c r="A7" s="538">
        <v>9</v>
      </c>
      <c r="B7" s="538" t="s">
        <v>85</v>
      </c>
      <c r="D7" s="538">
        <v>1176834</v>
      </c>
      <c r="E7" s="538">
        <v>1905388</v>
      </c>
      <c r="F7" s="538">
        <v>2113086</v>
      </c>
      <c r="G7" s="538">
        <v>4632111</v>
      </c>
      <c r="H7" s="538">
        <v>2903091</v>
      </c>
      <c r="I7" s="538">
        <v>4736838</v>
      </c>
      <c r="J7" s="538">
        <v>10555656</v>
      </c>
      <c r="K7" s="538">
        <v>2121245</v>
      </c>
      <c r="L7" s="538">
        <v>1270239</v>
      </c>
      <c r="M7" s="538">
        <v>2676315</v>
      </c>
      <c r="N7" s="538">
        <v>1390944</v>
      </c>
      <c r="O7" s="538">
        <v>28194882</v>
      </c>
      <c r="P7" s="538">
        <v>10580002</v>
      </c>
      <c r="Q7" s="538">
        <v>3367238</v>
      </c>
      <c r="R7" s="538">
        <v>8914004</v>
      </c>
      <c r="S7" s="538">
        <v>17298774</v>
      </c>
      <c r="T7" s="538">
        <v>360463</v>
      </c>
      <c r="U7" s="538">
        <v>2624454</v>
      </c>
      <c r="V7" s="538">
        <v>1763123</v>
      </c>
      <c r="W7" s="538">
        <v>8236870</v>
      </c>
      <c r="X7" s="538">
        <v>5518276</v>
      </c>
      <c r="Y7" s="538">
        <v>70328000</v>
      </c>
      <c r="Z7" s="538">
        <v>5872430</v>
      </c>
      <c r="AA7" s="538">
        <v>1221684</v>
      </c>
      <c r="AB7" s="538">
        <v>237321</v>
      </c>
      <c r="AC7" s="538">
        <v>4404685</v>
      </c>
      <c r="AD7" s="538">
        <v>5180278</v>
      </c>
      <c r="AE7" s="538">
        <v>2407224</v>
      </c>
      <c r="AF7" s="538">
        <v>17839595</v>
      </c>
      <c r="AG7" s="538">
        <v>42476339</v>
      </c>
      <c r="AH7" s="538">
        <v>1851787</v>
      </c>
      <c r="AI7" s="538">
        <v>1981528</v>
      </c>
      <c r="AJ7" s="538">
        <v>10360947</v>
      </c>
      <c r="AK7" s="538">
        <v>3741342</v>
      </c>
      <c r="AL7" s="538">
        <v>6375381</v>
      </c>
      <c r="AM7" s="538">
        <v>17388700</v>
      </c>
      <c r="AN7" s="538">
        <v>3012049</v>
      </c>
      <c r="AO7" s="538">
        <v>2264877</v>
      </c>
      <c r="AP7" s="538">
        <v>7898480</v>
      </c>
      <c r="AQ7" s="538">
        <v>742306</v>
      </c>
      <c r="AR7" s="538">
        <v>4378260</v>
      </c>
      <c r="AS7" s="538">
        <v>6011207</v>
      </c>
      <c r="AT7" s="538">
        <v>1016090</v>
      </c>
      <c r="AU7" s="538">
        <v>16191</v>
      </c>
      <c r="AV7" s="538">
        <v>7882426</v>
      </c>
      <c r="AW7" s="538">
        <v>1786494</v>
      </c>
      <c r="AX7" s="538">
        <v>15614273</v>
      </c>
      <c r="AY7" s="538">
        <v>3357011</v>
      </c>
      <c r="AZ7" s="538">
        <v>7231128</v>
      </c>
      <c r="BA7" s="538">
        <v>1693732</v>
      </c>
      <c r="BB7" s="538">
        <v>7532525</v>
      </c>
      <c r="BC7" s="538">
        <v>1404280</v>
      </c>
      <c r="BD7" s="538">
        <v>3673260</v>
      </c>
      <c r="BE7" s="538">
        <v>1153110</v>
      </c>
      <c r="BF7" s="538">
        <v>1129406</v>
      </c>
      <c r="BG7" s="538">
        <v>9600695</v>
      </c>
      <c r="BH7" s="538">
        <v>2868850</v>
      </c>
      <c r="BI7" s="538">
        <v>24938664</v>
      </c>
      <c r="BJ7" s="538">
        <v>859133</v>
      </c>
    </row>
    <row r="8" spans="1:62" x14ac:dyDescent="0.3">
      <c r="A8" s="538">
        <v>16</v>
      </c>
      <c r="B8" s="538" t="s">
        <v>86</v>
      </c>
      <c r="D8" s="538">
        <v>48165944</v>
      </c>
      <c r="E8" s="538">
        <v>7436936</v>
      </c>
      <c r="F8" s="538">
        <v>2676106</v>
      </c>
      <c r="G8" s="538">
        <v>4956867</v>
      </c>
      <c r="H8" s="538">
        <v>6272204</v>
      </c>
      <c r="I8" s="538">
        <v>10367770</v>
      </c>
      <c r="J8" s="538">
        <v>27056596</v>
      </c>
      <c r="K8" s="538">
        <v>6788130</v>
      </c>
      <c r="L8" s="538">
        <v>15608040</v>
      </c>
      <c r="M8" s="538">
        <v>3441794</v>
      </c>
      <c r="N8" s="538">
        <v>8173972</v>
      </c>
      <c r="O8" s="538">
        <v>51897252</v>
      </c>
      <c r="P8" s="538">
        <v>82788159</v>
      </c>
      <c r="Q8" s="538">
        <v>16598373</v>
      </c>
      <c r="R8" s="538">
        <v>84455992</v>
      </c>
      <c r="S8" s="538">
        <v>24302391</v>
      </c>
      <c r="T8" s="538">
        <v>3018446</v>
      </c>
      <c r="U8" s="538">
        <v>27150890</v>
      </c>
      <c r="V8" s="538">
        <v>2783630</v>
      </c>
      <c r="W8" s="538">
        <v>29921919</v>
      </c>
      <c r="X8" s="538">
        <v>82484084</v>
      </c>
      <c r="Y8" s="538">
        <v>568896000</v>
      </c>
      <c r="Z8" s="538">
        <v>39316036</v>
      </c>
      <c r="AA8" s="538">
        <v>7267569</v>
      </c>
      <c r="AB8" s="538">
        <v>1899461</v>
      </c>
      <c r="AC8" s="538">
        <v>26370981</v>
      </c>
      <c r="AD8" s="538">
        <v>6191378</v>
      </c>
      <c r="AE8" s="538">
        <v>6283035</v>
      </c>
      <c r="AF8" s="538">
        <v>26974638</v>
      </c>
      <c r="AG8" s="538">
        <v>90564458</v>
      </c>
      <c r="AH8" s="538">
        <v>13406964</v>
      </c>
      <c r="AI8" s="538">
        <v>23504890</v>
      </c>
      <c r="AJ8" s="538">
        <v>25413822</v>
      </c>
      <c r="AK8" s="538">
        <v>13519823</v>
      </c>
      <c r="AL8" s="538">
        <v>9990516</v>
      </c>
      <c r="AM8" s="538">
        <v>172199705</v>
      </c>
      <c r="AN8" s="538">
        <v>4955010</v>
      </c>
      <c r="AO8" s="538">
        <v>8183256</v>
      </c>
      <c r="AP8" s="538">
        <v>11621258</v>
      </c>
      <c r="AQ8" s="538">
        <v>2384743</v>
      </c>
      <c r="AR8" s="538">
        <v>22854128</v>
      </c>
      <c r="AS8" s="538">
        <v>53868903</v>
      </c>
      <c r="AT8" s="538">
        <v>2986813</v>
      </c>
      <c r="AU8" s="538">
        <v>1527195</v>
      </c>
      <c r="AV8" s="538">
        <v>18560864</v>
      </c>
      <c r="AW8" s="538">
        <v>5591464</v>
      </c>
      <c r="AX8" s="538">
        <v>249068432</v>
      </c>
      <c r="AY8" s="538">
        <v>5009451</v>
      </c>
      <c r="AZ8" s="538">
        <v>26884365</v>
      </c>
      <c r="BA8" s="538">
        <v>17271006</v>
      </c>
      <c r="BB8" s="538">
        <v>32132759</v>
      </c>
      <c r="BC8" s="538">
        <v>4436618</v>
      </c>
      <c r="BD8" s="538">
        <v>7402811</v>
      </c>
      <c r="BE8" s="538">
        <v>6142209</v>
      </c>
      <c r="BF8" s="538">
        <v>1746938</v>
      </c>
      <c r="BG8" s="538">
        <v>51382808</v>
      </c>
      <c r="BH8" s="538">
        <v>9286793</v>
      </c>
      <c r="BI8" s="538">
        <v>78073781</v>
      </c>
      <c r="BJ8" s="538">
        <v>1858049</v>
      </c>
    </row>
    <row r="9" spans="1:62" x14ac:dyDescent="0.3">
      <c r="A9" s="538">
        <v>17</v>
      </c>
      <c r="B9" s="538" t="s">
        <v>88</v>
      </c>
      <c r="D9" s="538">
        <v>0</v>
      </c>
      <c r="E9" s="538">
        <v>0</v>
      </c>
      <c r="F9" s="538">
        <v>0</v>
      </c>
      <c r="G9" s="538">
        <v>0</v>
      </c>
      <c r="H9" s="538">
        <v>0</v>
      </c>
      <c r="I9" s="538">
        <v>0</v>
      </c>
      <c r="J9" s="538">
        <v>0</v>
      </c>
      <c r="K9" s="538">
        <v>0</v>
      </c>
      <c r="L9" s="538">
        <v>0</v>
      </c>
      <c r="M9" s="538">
        <v>0</v>
      </c>
      <c r="N9" s="538">
        <v>0</v>
      </c>
      <c r="O9" s="538">
        <v>0</v>
      </c>
      <c r="P9" s="538">
        <v>0</v>
      </c>
      <c r="Q9" s="538">
        <v>0</v>
      </c>
      <c r="R9" s="538">
        <v>0</v>
      </c>
      <c r="S9" s="538">
        <v>0</v>
      </c>
      <c r="T9" s="538">
        <v>0</v>
      </c>
      <c r="U9" s="538">
        <v>0</v>
      </c>
      <c r="V9" s="538">
        <v>0</v>
      </c>
      <c r="W9" s="538">
        <v>0</v>
      </c>
      <c r="X9" s="538">
        <v>0</v>
      </c>
      <c r="Y9" s="538">
        <v>0</v>
      </c>
      <c r="Z9" s="538">
        <v>0</v>
      </c>
      <c r="AA9" s="538">
        <v>0</v>
      </c>
      <c r="AB9" s="538">
        <v>0</v>
      </c>
      <c r="AC9" s="538">
        <v>0</v>
      </c>
      <c r="AD9" s="538">
        <v>0</v>
      </c>
      <c r="AE9" s="538">
        <v>0</v>
      </c>
      <c r="AF9" s="538">
        <v>0</v>
      </c>
      <c r="AG9" s="538">
        <v>0</v>
      </c>
      <c r="AH9" s="538">
        <v>0</v>
      </c>
      <c r="AI9" s="538">
        <v>0</v>
      </c>
      <c r="AJ9" s="538">
        <v>0</v>
      </c>
      <c r="AK9" s="538">
        <v>0</v>
      </c>
      <c r="AL9" s="538">
        <v>0</v>
      </c>
      <c r="AM9" s="538">
        <v>0</v>
      </c>
      <c r="AN9" s="538">
        <v>0</v>
      </c>
      <c r="AO9" s="538">
        <v>0</v>
      </c>
      <c r="AP9" s="538">
        <v>0</v>
      </c>
      <c r="AQ9" s="538">
        <v>0</v>
      </c>
      <c r="AR9" s="538">
        <v>0</v>
      </c>
      <c r="AS9" s="538">
        <v>0</v>
      </c>
      <c r="AT9" s="538">
        <v>828000</v>
      </c>
      <c r="AU9" s="538">
        <v>0</v>
      </c>
      <c r="AV9" s="538">
        <v>0</v>
      </c>
      <c r="AW9" s="538">
        <v>0</v>
      </c>
      <c r="AX9" s="538">
        <v>0</v>
      </c>
      <c r="AY9" s="538">
        <v>0</v>
      </c>
      <c r="AZ9" s="538">
        <v>0</v>
      </c>
      <c r="BA9" s="538">
        <v>0</v>
      </c>
      <c r="BB9" s="538">
        <v>0</v>
      </c>
      <c r="BC9" s="538">
        <v>0</v>
      </c>
      <c r="BD9" s="538">
        <v>0</v>
      </c>
      <c r="BE9" s="538">
        <v>0</v>
      </c>
      <c r="BF9" s="538">
        <v>0</v>
      </c>
      <c r="BG9" s="538">
        <v>0</v>
      </c>
      <c r="BH9" s="538">
        <v>0</v>
      </c>
      <c r="BI9" s="538">
        <v>0</v>
      </c>
      <c r="BJ9" s="538">
        <v>0</v>
      </c>
    </row>
    <row r="10" spans="1:62" x14ac:dyDescent="0.3">
      <c r="A10" s="538">
        <v>20</v>
      </c>
      <c r="B10" s="538" t="s">
        <v>89</v>
      </c>
      <c r="D10" s="538">
        <v>0</v>
      </c>
      <c r="E10" s="538">
        <v>0</v>
      </c>
      <c r="F10" s="538">
        <v>0</v>
      </c>
      <c r="G10" s="538">
        <v>0</v>
      </c>
      <c r="H10" s="538">
        <v>0</v>
      </c>
      <c r="I10" s="538">
        <v>0</v>
      </c>
      <c r="J10" s="538">
        <v>564197</v>
      </c>
      <c r="K10" s="538">
        <v>0</v>
      </c>
      <c r="L10" s="538">
        <v>0</v>
      </c>
      <c r="M10" s="538">
        <v>0</v>
      </c>
      <c r="N10" s="538">
        <v>0</v>
      </c>
      <c r="O10" s="538">
        <v>94937</v>
      </c>
      <c r="P10" s="538">
        <v>699364</v>
      </c>
      <c r="Q10" s="538">
        <v>0</v>
      </c>
      <c r="R10" s="538">
        <v>0</v>
      </c>
      <c r="S10" s="538">
        <v>0</v>
      </c>
      <c r="T10" s="538">
        <v>0</v>
      </c>
      <c r="U10" s="538">
        <v>0</v>
      </c>
      <c r="V10" s="538">
        <v>0</v>
      </c>
      <c r="W10" s="538">
        <v>0</v>
      </c>
      <c r="X10" s="538">
        <v>0</v>
      </c>
      <c r="Y10" s="538">
        <v>104000</v>
      </c>
      <c r="Z10" s="538">
        <v>0</v>
      </c>
      <c r="AA10" s="538">
        <v>0</v>
      </c>
      <c r="AB10" s="538">
        <v>0</v>
      </c>
      <c r="AC10" s="538">
        <v>0</v>
      </c>
      <c r="AD10" s="538">
        <v>0</v>
      </c>
      <c r="AE10" s="538">
        <v>0</v>
      </c>
      <c r="AF10" s="538">
        <v>0</v>
      </c>
      <c r="AG10" s="538">
        <v>0</v>
      </c>
      <c r="AH10" s="538">
        <v>0</v>
      </c>
      <c r="AI10" s="538">
        <v>0</v>
      </c>
      <c r="AJ10" s="538">
        <v>0</v>
      </c>
      <c r="AK10" s="538">
        <v>0</v>
      </c>
      <c r="AL10" s="538">
        <v>0</v>
      </c>
      <c r="AM10" s="538">
        <v>0</v>
      </c>
      <c r="AN10" s="538">
        <v>0</v>
      </c>
      <c r="AO10" s="538">
        <v>0</v>
      </c>
      <c r="AP10" s="538">
        <v>0</v>
      </c>
      <c r="AQ10" s="538">
        <v>0</v>
      </c>
      <c r="AR10" s="538">
        <v>60000</v>
      </c>
      <c r="AS10" s="538">
        <v>0</v>
      </c>
      <c r="AT10" s="538">
        <v>0</v>
      </c>
      <c r="AU10" s="538">
        <v>0</v>
      </c>
      <c r="AV10" s="538">
        <v>0</v>
      </c>
      <c r="AW10" s="538">
        <v>0</v>
      </c>
      <c r="AX10" s="538">
        <v>34751</v>
      </c>
      <c r="AY10" s="538">
        <v>0</v>
      </c>
      <c r="AZ10" s="538">
        <v>0</v>
      </c>
      <c r="BA10" s="538">
        <v>0</v>
      </c>
      <c r="BB10" s="538">
        <v>36999</v>
      </c>
      <c r="BC10" s="538">
        <v>0</v>
      </c>
      <c r="BD10" s="538">
        <v>0</v>
      </c>
      <c r="BE10" s="538">
        <v>0</v>
      </c>
      <c r="BF10" s="538">
        <v>0</v>
      </c>
      <c r="BG10" s="538">
        <v>4000000</v>
      </c>
      <c r="BH10" s="538">
        <v>0</v>
      </c>
      <c r="BI10" s="538">
        <v>0</v>
      </c>
      <c r="BJ10" s="538">
        <v>0</v>
      </c>
    </row>
    <row r="11" spans="1:62" x14ac:dyDescent="0.3">
      <c r="A11" s="538">
        <v>23</v>
      </c>
      <c r="B11" s="538" t="s">
        <v>91</v>
      </c>
      <c r="D11" s="538">
        <v>-2395384</v>
      </c>
      <c r="E11" s="538">
        <v>-212823</v>
      </c>
      <c r="F11" s="538">
        <v>-304391</v>
      </c>
      <c r="G11" s="538">
        <v>-290356</v>
      </c>
      <c r="H11" s="538">
        <v>85900</v>
      </c>
      <c r="I11" s="538">
        <v>-352342</v>
      </c>
      <c r="J11" s="538">
        <v>1493964</v>
      </c>
      <c r="K11" s="538">
        <v>4183</v>
      </c>
      <c r="L11" s="538">
        <v>35602</v>
      </c>
      <c r="M11" s="538">
        <v>138876</v>
      </c>
      <c r="N11" s="538">
        <v>558831</v>
      </c>
      <c r="O11" s="538">
        <v>1325506</v>
      </c>
      <c r="P11" s="538">
        <v>-354034</v>
      </c>
      <c r="Q11" s="538">
        <v>100076</v>
      </c>
      <c r="R11" s="538">
        <v>-822810</v>
      </c>
      <c r="S11" s="538">
        <v>1571284</v>
      </c>
      <c r="T11" s="538">
        <v>-421171</v>
      </c>
      <c r="U11" s="538">
        <v>-1051989</v>
      </c>
      <c r="V11" s="538">
        <v>-747461</v>
      </c>
      <c r="W11" s="538">
        <v>525503</v>
      </c>
      <c r="X11" s="538">
        <v>-6488671</v>
      </c>
      <c r="Y11" s="538">
        <v>-5484000</v>
      </c>
      <c r="Z11" s="538">
        <v>-2487616</v>
      </c>
      <c r="AA11" s="538">
        <v>-380956</v>
      </c>
      <c r="AB11" s="538">
        <v>-47758</v>
      </c>
      <c r="AC11" s="538">
        <v>-2023283</v>
      </c>
      <c r="AD11" s="538">
        <v>644879</v>
      </c>
      <c r="AE11" s="538">
        <v>156002</v>
      </c>
      <c r="AF11" s="538">
        <v>532859</v>
      </c>
      <c r="AG11" s="538">
        <v>3955338</v>
      </c>
      <c r="AH11" s="538">
        <v>70774</v>
      </c>
      <c r="AI11" s="538">
        <v>-3025942</v>
      </c>
      <c r="AJ11" s="538">
        <v>-1104788</v>
      </c>
      <c r="AK11" s="538">
        <v>18829</v>
      </c>
      <c r="AL11" s="538">
        <v>1063066</v>
      </c>
      <c r="AM11" s="538">
        <v>-1159514</v>
      </c>
      <c r="AN11" s="538">
        <v>201441</v>
      </c>
      <c r="AO11" s="538">
        <v>-929252</v>
      </c>
      <c r="AP11" s="538">
        <v>21263</v>
      </c>
      <c r="AQ11" s="538">
        <v>-414470</v>
      </c>
      <c r="AR11" s="538">
        <v>-2295567</v>
      </c>
      <c r="AS11" s="538">
        <v>648289</v>
      </c>
      <c r="AT11" s="538">
        <v>70157</v>
      </c>
      <c r="AU11" s="538">
        <v>-858</v>
      </c>
      <c r="AV11" s="538">
        <v>-980859</v>
      </c>
      <c r="AW11" s="538">
        <v>226830</v>
      </c>
      <c r="AX11" s="538">
        <v>-6182207</v>
      </c>
      <c r="AY11" s="538">
        <v>-155975</v>
      </c>
      <c r="AZ11" s="538">
        <v>-432024</v>
      </c>
      <c r="BA11" s="538">
        <v>-51002</v>
      </c>
      <c r="BB11" s="538">
        <v>7600</v>
      </c>
      <c r="BC11" s="538">
        <v>-1418466</v>
      </c>
      <c r="BD11" s="538">
        <v>147200</v>
      </c>
      <c r="BE11" s="538">
        <v>-142825</v>
      </c>
      <c r="BF11" s="538">
        <v>-839</v>
      </c>
      <c r="BG11" s="538">
        <v>-4265910</v>
      </c>
      <c r="BH11" s="538">
        <v>-479104</v>
      </c>
      <c r="BI11" s="538">
        <v>-6353983</v>
      </c>
      <c r="BJ11" s="538">
        <v>-162</v>
      </c>
    </row>
    <row r="12" spans="1:62" x14ac:dyDescent="0.3">
      <c r="A12" s="538">
        <v>31</v>
      </c>
      <c r="B12" s="538" t="s">
        <v>272</v>
      </c>
      <c r="D12" s="538">
        <v>-579858</v>
      </c>
      <c r="E12" s="538">
        <v>268093</v>
      </c>
      <c r="F12" s="538">
        <v>48600</v>
      </c>
      <c r="G12" s="538">
        <v>-282648</v>
      </c>
      <c r="H12" s="538">
        <v>-172657</v>
      </c>
      <c r="I12" s="538">
        <v>-111139</v>
      </c>
      <c r="J12" s="538">
        <v>-128944</v>
      </c>
      <c r="K12" s="538">
        <v>-179588</v>
      </c>
      <c r="L12" s="538">
        <v>0</v>
      </c>
      <c r="M12" s="538">
        <v>45533</v>
      </c>
      <c r="N12" s="538">
        <v>529369</v>
      </c>
      <c r="O12" s="538">
        <v>1215265</v>
      </c>
      <c r="P12" s="538">
        <v>-725481</v>
      </c>
      <c r="Q12" s="538">
        <v>350799</v>
      </c>
      <c r="R12" s="538">
        <v>6392785</v>
      </c>
      <c r="S12" s="538">
        <v>982337</v>
      </c>
      <c r="T12" s="538">
        <v>-129382</v>
      </c>
      <c r="U12" s="538">
        <v>-810475</v>
      </c>
      <c r="V12" s="538">
        <v>99502</v>
      </c>
      <c r="W12" s="538">
        <v>2221267</v>
      </c>
      <c r="X12" s="538">
        <v>-1025704</v>
      </c>
      <c r="Y12" s="538">
        <v>16681000</v>
      </c>
      <c r="Z12" s="538">
        <v>-760608</v>
      </c>
      <c r="AA12" s="538">
        <v>309439</v>
      </c>
      <c r="AB12" s="538">
        <v>20783</v>
      </c>
      <c r="AC12" s="538">
        <v>902541</v>
      </c>
      <c r="AD12" s="538">
        <v>-269926</v>
      </c>
      <c r="AE12" s="538">
        <v>628855</v>
      </c>
      <c r="AF12" s="538">
        <v>360526</v>
      </c>
      <c r="AG12" s="538">
        <v>3789146</v>
      </c>
      <c r="AH12" s="538">
        <v>-252438</v>
      </c>
      <c r="AI12" s="538">
        <v>-29264</v>
      </c>
      <c r="AJ12" s="538">
        <v>409793</v>
      </c>
      <c r="AK12" s="538">
        <v>75376</v>
      </c>
      <c r="AL12" s="538">
        <v>2264582</v>
      </c>
      <c r="AM12" s="538">
        <v>-2786142</v>
      </c>
      <c r="AN12" s="538">
        <v>131746</v>
      </c>
      <c r="AO12" s="538">
        <v>1163528</v>
      </c>
      <c r="AP12" s="538">
        <v>660049</v>
      </c>
      <c r="AQ12" s="538">
        <v>119258</v>
      </c>
      <c r="AR12" s="538">
        <v>717179</v>
      </c>
      <c r="AS12" s="538">
        <v>-1047763</v>
      </c>
      <c r="AT12" s="538">
        <v>-232774</v>
      </c>
      <c r="AU12" s="538">
        <v>-49526</v>
      </c>
      <c r="AV12" s="538">
        <v>-180435</v>
      </c>
      <c r="AW12" s="538">
        <v>-149432</v>
      </c>
      <c r="AX12" s="538">
        <v>2838234</v>
      </c>
      <c r="AY12" s="538">
        <v>131591</v>
      </c>
      <c r="AZ12" s="538">
        <v>3266633</v>
      </c>
      <c r="BA12" s="538">
        <v>-497840</v>
      </c>
      <c r="BB12" s="538">
        <v>751638</v>
      </c>
      <c r="BC12" s="538">
        <v>382482</v>
      </c>
      <c r="BD12" s="538">
        <v>211395</v>
      </c>
      <c r="BE12" s="538">
        <v>879274</v>
      </c>
      <c r="BF12" s="538">
        <v>161244</v>
      </c>
      <c r="BG12" s="538">
        <v>2489209</v>
      </c>
      <c r="BH12" s="538">
        <v>27399</v>
      </c>
      <c r="BI12" s="538">
        <v>6429830</v>
      </c>
      <c r="BJ12" s="538">
        <v>-88457</v>
      </c>
    </row>
    <row r="13" spans="1:62" x14ac:dyDescent="0.3">
      <c r="A13" s="538">
        <v>149</v>
      </c>
      <c r="B13" s="538" t="s">
        <v>273</v>
      </c>
      <c r="D13" s="538">
        <v>46812319</v>
      </c>
      <c r="E13" s="538">
        <v>7317428</v>
      </c>
      <c r="F13" s="538">
        <v>2647156</v>
      </c>
      <c r="G13" s="538">
        <v>4823473</v>
      </c>
      <c r="H13" s="538">
        <v>6173091</v>
      </c>
      <c r="I13" s="538">
        <v>6390613</v>
      </c>
      <c r="J13" s="538">
        <v>15254804</v>
      </c>
      <c r="K13" s="538">
        <v>4974999</v>
      </c>
      <c r="L13" s="538">
        <v>15190740</v>
      </c>
      <c r="M13" s="538">
        <v>3027671</v>
      </c>
      <c r="N13" s="538">
        <v>7831658</v>
      </c>
      <c r="O13" s="538">
        <v>50272806</v>
      </c>
      <c r="P13" s="538">
        <v>82493728</v>
      </c>
      <c r="Q13" s="538">
        <v>16303008</v>
      </c>
      <c r="R13" s="538">
        <v>80950508</v>
      </c>
      <c r="S13" s="538">
        <v>14859916</v>
      </c>
      <c r="T13" s="538">
        <v>2800000</v>
      </c>
      <c r="U13" s="538">
        <v>26423790</v>
      </c>
      <c r="V13" s="538">
        <v>2600000</v>
      </c>
      <c r="W13" s="538">
        <v>29631129</v>
      </c>
      <c r="X13" s="538">
        <v>55007882</v>
      </c>
      <c r="Y13" s="538">
        <v>557956000</v>
      </c>
      <c r="Z13" s="538">
        <v>39036170</v>
      </c>
      <c r="AA13" s="538">
        <v>6893185</v>
      </c>
      <c r="AB13" s="538">
        <v>1755903</v>
      </c>
      <c r="AC13" s="538">
        <v>11990378</v>
      </c>
      <c r="AD13" s="538">
        <v>3667513</v>
      </c>
      <c r="AE13" s="538">
        <v>6128175</v>
      </c>
      <c r="AF13" s="538">
        <v>22004991</v>
      </c>
      <c r="AG13" s="538">
        <v>84305166</v>
      </c>
      <c r="AH13" s="538">
        <v>13078302</v>
      </c>
      <c r="AI13" s="538">
        <v>22873139</v>
      </c>
      <c r="AJ13" s="538">
        <v>24345593</v>
      </c>
      <c r="AK13" s="538">
        <v>12975194</v>
      </c>
      <c r="AL13" s="538">
        <v>9464000</v>
      </c>
      <c r="AM13" s="538">
        <v>170643487</v>
      </c>
      <c r="AN13" s="538">
        <v>3786322</v>
      </c>
      <c r="AO13" s="538">
        <v>7873905</v>
      </c>
      <c r="AP13" s="538">
        <v>11364000</v>
      </c>
      <c r="AQ13" s="538">
        <v>1202040</v>
      </c>
      <c r="AR13" s="538">
        <v>21910978</v>
      </c>
      <c r="AS13" s="538">
        <v>52501704</v>
      </c>
      <c r="AT13" s="538">
        <v>2953000</v>
      </c>
      <c r="AU13" s="538">
        <v>1263000</v>
      </c>
      <c r="AV13" s="538">
        <v>18063294</v>
      </c>
      <c r="AW13" s="538">
        <v>2585000</v>
      </c>
      <c r="AX13" s="538">
        <v>244810398</v>
      </c>
      <c r="AY13" s="538">
        <v>2419208</v>
      </c>
      <c r="AZ13" s="538">
        <v>26121589</v>
      </c>
      <c r="BA13" s="538">
        <v>16890470</v>
      </c>
      <c r="BB13" s="538">
        <v>31378000</v>
      </c>
      <c r="BC13" s="538">
        <v>4353318</v>
      </c>
      <c r="BD13" s="538">
        <v>7293729</v>
      </c>
      <c r="BE13" s="538">
        <v>5937500</v>
      </c>
      <c r="BF13" s="538">
        <v>1712000</v>
      </c>
      <c r="BG13" s="538">
        <v>49475584</v>
      </c>
      <c r="BH13" s="538">
        <v>9055397</v>
      </c>
      <c r="BI13" s="538">
        <v>77573000</v>
      </c>
      <c r="BJ13" s="538">
        <v>1738458</v>
      </c>
    </row>
    <row r="14" spans="1:62" x14ac:dyDescent="0.3">
      <c r="A14" s="538">
        <v>150</v>
      </c>
      <c r="B14" s="538" t="s">
        <v>274</v>
      </c>
      <c r="D14" s="538">
        <v>51655162</v>
      </c>
      <c r="E14" s="538">
        <v>1410706</v>
      </c>
      <c r="F14" s="538">
        <v>645146</v>
      </c>
      <c r="G14" s="538">
        <v>500000</v>
      </c>
      <c r="H14" s="538">
        <v>318072</v>
      </c>
      <c r="I14" s="538">
        <v>10494785</v>
      </c>
      <c r="J14" s="538">
        <v>3593014</v>
      </c>
      <c r="K14" s="538">
        <v>1525914</v>
      </c>
      <c r="L14" s="538">
        <v>2223702</v>
      </c>
      <c r="M14" s="538">
        <v>375000</v>
      </c>
      <c r="N14" s="538">
        <v>655563</v>
      </c>
      <c r="O14" s="538">
        <v>15844038</v>
      </c>
      <c r="P14" s="538">
        <v>29561491</v>
      </c>
      <c r="Q14" s="538">
        <v>2957627</v>
      </c>
      <c r="R14" s="538">
        <v>41243862</v>
      </c>
      <c r="S14" s="538">
        <v>5121378</v>
      </c>
      <c r="T14" s="538">
        <v>0</v>
      </c>
      <c r="U14" s="538">
        <v>11021009</v>
      </c>
      <c r="V14" s="538">
        <v>3454339</v>
      </c>
      <c r="W14" s="538">
        <v>16676432</v>
      </c>
      <c r="X14" s="538">
        <v>13911014</v>
      </c>
      <c r="Y14" s="538">
        <v>231155000</v>
      </c>
      <c r="Z14" s="538">
        <v>10662141</v>
      </c>
      <c r="AA14" s="538">
        <v>2440697</v>
      </c>
      <c r="AB14" s="538">
        <v>75000</v>
      </c>
      <c r="AC14" s="538">
        <v>19704613</v>
      </c>
      <c r="AD14" s="538">
        <v>390170</v>
      </c>
      <c r="AE14" s="538">
        <v>24051344</v>
      </c>
      <c r="AF14" s="538">
        <v>2002453</v>
      </c>
      <c r="AG14" s="538">
        <v>10122937</v>
      </c>
      <c r="AH14" s="538">
        <v>1400000</v>
      </c>
      <c r="AI14" s="538">
        <v>1793734</v>
      </c>
      <c r="AJ14" s="538">
        <v>5395791</v>
      </c>
      <c r="AK14" s="538">
        <v>2980054</v>
      </c>
      <c r="AL14" s="538">
        <v>916593</v>
      </c>
      <c r="AM14" s="538">
        <v>91285797</v>
      </c>
      <c r="AN14" s="538">
        <v>436330</v>
      </c>
      <c r="AO14" s="538">
        <v>1223400</v>
      </c>
      <c r="AP14" s="538">
        <v>1814410</v>
      </c>
      <c r="AQ14" s="538">
        <v>285146</v>
      </c>
      <c r="AR14" s="538">
        <v>1500000</v>
      </c>
      <c r="AS14" s="538">
        <v>13993280</v>
      </c>
      <c r="AT14" s="538">
        <v>1028000</v>
      </c>
      <c r="AU14" s="538">
        <v>346140</v>
      </c>
      <c r="AV14" s="538">
        <v>2447288</v>
      </c>
      <c r="AW14" s="538">
        <v>1065334</v>
      </c>
      <c r="AX14" s="538">
        <v>64337026</v>
      </c>
      <c r="AY14" s="538">
        <v>991889</v>
      </c>
      <c r="AZ14" s="538">
        <v>20620103</v>
      </c>
      <c r="BA14" s="538">
        <v>809363</v>
      </c>
      <c r="BB14" s="538">
        <v>62440000</v>
      </c>
      <c r="BC14" s="538">
        <v>1185595</v>
      </c>
      <c r="BD14" s="538">
        <v>1448877</v>
      </c>
      <c r="BE14" s="538">
        <v>974495</v>
      </c>
      <c r="BF14" s="538">
        <v>484609</v>
      </c>
      <c r="BG14" s="538">
        <v>9325934</v>
      </c>
      <c r="BH14" s="538">
        <v>1455700</v>
      </c>
      <c r="BI14" s="538">
        <v>26394805</v>
      </c>
      <c r="BJ14" s="538">
        <v>2604032</v>
      </c>
    </row>
    <row r="15" spans="1:62" x14ac:dyDescent="0.3">
      <c r="A15" s="538">
        <v>252</v>
      </c>
      <c r="B15" s="538" t="s">
        <v>28</v>
      </c>
      <c r="D15" s="538">
        <v>218700212</v>
      </c>
      <c r="E15" s="538">
        <v>32952852</v>
      </c>
      <c r="F15" s="538">
        <v>18407543</v>
      </c>
      <c r="G15" s="538">
        <v>26083271</v>
      </c>
      <c r="H15" s="538">
        <v>27004488</v>
      </c>
      <c r="I15" s="538">
        <v>79862663</v>
      </c>
      <c r="J15" s="538">
        <v>81459906</v>
      </c>
      <c r="K15" s="538">
        <v>32273804</v>
      </c>
      <c r="L15" s="538">
        <v>64525213</v>
      </c>
      <c r="M15" s="538">
        <v>7198262</v>
      </c>
      <c r="N15" s="538">
        <v>57834924</v>
      </c>
      <c r="O15" s="538">
        <v>164174113</v>
      </c>
      <c r="P15" s="538">
        <v>341211537</v>
      </c>
      <c r="Q15" s="538">
        <v>108572195</v>
      </c>
      <c r="R15" s="538">
        <v>590249114</v>
      </c>
      <c r="S15" s="538">
        <v>74458583</v>
      </c>
      <c r="T15" s="538">
        <v>21033238</v>
      </c>
      <c r="U15" s="538">
        <v>101166903</v>
      </c>
      <c r="V15" s="538">
        <v>49976584</v>
      </c>
      <c r="W15" s="538">
        <v>152457163</v>
      </c>
      <c r="X15" s="538">
        <v>219009360</v>
      </c>
      <c r="Y15" s="538">
        <v>2638481000</v>
      </c>
      <c r="Z15" s="538">
        <v>190052842</v>
      </c>
      <c r="AA15" s="538">
        <v>39085274</v>
      </c>
      <c r="AB15" s="538">
        <v>10561665</v>
      </c>
      <c r="AC15" s="538">
        <v>106876450</v>
      </c>
      <c r="AD15" s="538">
        <v>28591862</v>
      </c>
      <c r="AE15" s="538">
        <v>80392321</v>
      </c>
      <c r="AF15" s="538">
        <v>77609120</v>
      </c>
      <c r="AG15" s="538">
        <v>235501666</v>
      </c>
      <c r="AH15" s="538">
        <v>63639522</v>
      </c>
      <c r="AI15" s="538">
        <v>119262111</v>
      </c>
      <c r="AJ15" s="538">
        <v>171580853</v>
      </c>
      <c r="AK15" s="538">
        <v>32510790</v>
      </c>
      <c r="AL15" s="538">
        <v>94390601</v>
      </c>
      <c r="AM15" s="538">
        <v>484258719</v>
      </c>
      <c r="AN15" s="538">
        <v>19911864</v>
      </c>
      <c r="AO15" s="538">
        <v>35077576</v>
      </c>
      <c r="AP15" s="538">
        <v>49757548</v>
      </c>
      <c r="AQ15" s="538">
        <v>15351846</v>
      </c>
      <c r="AR15" s="538">
        <v>114786828</v>
      </c>
      <c r="AS15" s="538">
        <v>243750358</v>
      </c>
      <c r="AT15" s="538">
        <v>18638247</v>
      </c>
      <c r="AU15" s="538">
        <v>9835626</v>
      </c>
      <c r="AV15" s="538">
        <v>81385002</v>
      </c>
      <c r="AW15" s="538">
        <v>29083330</v>
      </c>
      <c r="AX15" s="538">
        <v>869487301</v>
      </c>
      <c r="AY15" s="538">
        <v>34976404</v>
      </c>
      <c r="AZ15" s="538">
        <v>275189494</v>
      </c>
      <c r="BA15" s="538">
        <v>63324055</v>
      </c>
      <c r="BB15" s="538">
        <v>146800991</v>
      </c>
      <c r="BC15" s="538">
        <v>15070619</v>
      </c>
      <c r="BD15" s="538">
        <v>47770169</v>
      </c>
      <c r="BE15" s="538">
        <v>64294742</v>
      </c>
      <c r="BF15" s="538">
        <v>18034780</v>
      </c>
      <c r="BG15" s="538">
        <v>93844446</v>
      </c>
      <c r="BH15" s="538">
        <v>41643438</v>
      </c>
      <c r="BI15" s="538">
        <v>535624198</v>
      </c>
      <c r="BJ15" s="538">
        <v>7273901</v>
      </c>
    </row>
    <row r="16" spans="1:62" x14ac:dyDescent="0.3">
      <c r="A16" s="538">
        <v>253</v>
      </c>
      <c r="B16" s="538" t="s">
        <v>29</v>
      </c>
      <c r="D16" s="538">
        <v>5250908</v>
      </c>
      <c r="E16" s="538">
        <v>3118734</v>
      </c>
      <c r="F16" s="538">
        <v>2104505</v>
      </c>
      <c r="G16" s="538">
        <v>5995176</v>
      </c>
      <c r="H16" s="538">
        <v>1967090</v>
      </c>
      <c r="I16" s="538">
        <v>3727550</v>
      </c>
      <c r="J16" s="538">
        <v>5592795</v>
      </c>
      <c r="K16" s="538">
        <v>723200</v>
      </c>
      <c r="L16" s="538">
        <v>2512168</v>
      </c>
      <c r="M16" s="538">
        <v>1472997</v>
      </c>
      <c r="N16" s="538">
        <v>3638376</v>
      </c>
      <c r="O16" s="538">
        <v>11554913</v>
      </c>
      <c r="P16" s="538">
        <v>29917355</v>
      </c>
      <c r="Q16" s="538">
        <v>7659164</v>
      </c>
      <c r="R16" s="538">
        <v>11808661</v>
      </c>
      <c r="S16" s="538">
        <v>7338817</v>
      </c>
      <c r="T16" s="538">
        <v>1273285</v>
      </c>
      <c r="U16" s="538">
        <v>10481239</v>
      </c>
      <c r="V16" s="538">
        <v>2243284</v>
      </c>
      <c r="W16" s="538">
        <v>5606019</v>
      </c>
      <c r="X16" s="538">
        <v>6096482</v>
      </c>
      <c r="Y16" s="538">
        <v>83787000</v>
      </c>
      <c r="Z16" s="538">
        <v>3530601</v>
      </c>
      <c r="AA16" s="538">
        <v>3754033</v>
      </c>
      <c r="AB16" s="538">
        <v>639550</v>
      </c>
      <c r="AC16" s="538">
        <v>10606979</v>
      </c>
      <c r="AD16" s="538">
        <v>971520</v>
      </c>
      <c r="AE16" s="538">
        <v>8607494</v>
      </c>
      <c r="AF16" s="538">
        <v>4328619</v>
      </c>
      <c r="AG16" s="538">
        <v>12408436</v>
      </c>
      <c r="AH16" s="538">
        <v>1742524</v>
      </c>
      <c r="AI16" s="538">
        <v>3221809</v>
      </c>
      <c r="AJ16" s="538">
        <v>7915149</v>
      </c>
      <c r="AK16" s="538">
        <v>5651515</v>
      </c>
      <c r="AL16" s="538">
        <v>2216649</v>
      </c>
      <c r="AM16" s="538">
        <v>16136840</v>
      </c>
      <c r="AN16" s="538">
        <v>1200553</v>
      </c>
      <c r="AO16" s="538">
        <v>2834954</v>
      </c>
      <c r="AP16" s="538">
        <v>2407397</v>
      </c>
      <c r="AQ16" s="538">
        <v>687552</v>
      </c>
      <c r="AR16" s="538">
        <v>2291953</v>
      </c>
      <c r="AS16" s="538">
        <v>12665239</v>
      </c>
      <c r="AT16" s="538">
        <v>315729</v>
      </c>
      <c r="AU16" s="538">
        <v>1702234</v>
      </c>
      <c r="AV16" s="538">
        <v>4868415</v>
      </c>
      <c r="AW16" s="538">
        <v>3552759</v>
      </c>
      <c r="AX16" s="538">
        <v>31484548</v>
      </c>
      <c r="AY16" s="538">
        <v>6339180</v>
      </c>
      <c r="AZ16" s="538">
        <v>4682565</v>
      </c>
      <c r="BA16" s="538">
        <v>4203454</v>
      </c>
      <c r="BB16" s="538">
        <v>4306833</v>
      </c>
      <c r="BC16" s="538">
        <v>1263750</v>
      </c>
      <c r="BD16" s="538">
        <v>998396</v>
      </c>
      <c r="BE16" s="538">
        <v>2104894</v>
      </c>
      <c r="BF16" s="538">
        <v>6389206</v>
      </c>
      <c r="BG16" s="538">
        <v>15300340</v>
      </c>
      <c r="BH16" s="538">
        <v>1931673</v>
      </c>
      <c r="BI16" s="538">
        <v>11237181</v>
      </c>
      <c r="BJ16" s="538">
        <v>2602784</v>
      </c>
    </row>
    <row r="17" spans="1:62" x14ac:dyDescent="0.3">
      <c r="A17" s="538">
        <v>254</v>
      </c>
      <c r="B17" s="538" t="s">
        <v>30</v>
      </c>
      <c r="D17" s="538">
        <v>-291310175</v>
      </c>
      <c r="E17" s="538">
        <v>-61644996</v>
      </c>
      <c r="F17" s="538">
        <v>-19735371</v>
      </c>
      <c r="G17" s="538">
        <v>-33673101</v>
      </c>
      <c r="H17" s="538">
        <v>-36956313</v>
      </c>
      <c r="I17" s="538">
        <v>-62623637</v>
      </c>
      <c r="J17" s="538">
        <v>-68513877</v>
      </c>
      <c r="K17" s="538">
        <v>-29346959</v>
      </c>
      <c r="L17" s="538">
        <v>-79518961</v>
      </c>
      <c r="M17" s="538">
        <v>-22949636</v>
      </c>
      <c r="N17" s="538">
        <v>-44836074</v>
      </c>
      <c r="O17" s="538">
        <v>-130506223</v>
      </c>
      <c r="P17" s="538">
        <v>-315688316</v>
      </c>
      <c r="Q17" s="538">
        <v>-136180462</v>
      </c>
      <c r="R17" s="538">
        <v>-428927016</v>
      </c>
      <c r="S17" s="538">
        <v>-130418784</v>
      </c>
      <c r="T17" s="538">
        <v>-23849543</v>
      </c>
      <c r="U17" s="538">
        <v>-106709388</v>
      </c>
      <c r="V17" s="538">
        <v>-29269866</v>
      </c>
      <c r="W17" s="538">
        <v>-173826946</v>
      </c>
      <c r="X17" s="538">
        <v>-231060310</v>
      </c>
      <c r="Y17" s="538">
        <v>-2101033000</v>
      </c>
      <c r="Z17" s="538">
        <v>-121909755</v>
      </c>
      <c r="AA17" s="538">
        <v>-48180487</v>
      </c>
      <c r="AB17" s="538">
        <v>-17036830</v>
      </c>
      <c r="AC17" s="538">
        <v>-179800542</v>
      </c>
      <c r="AD17" s="538">
        <v>-33267609</v>
      </c>
      <c r="AE17" s="538">
        <v>-62902932</v>
      </c>
      <c r="AF17" s="538">
        <v>-141092488</v>
      </c>
      <c r="AG17" s="538">
        <v>-536160971</v>
      </c>
      <c r="AH17" s="538">
        <v>-52425155</v>
      </c>
      <c r="AI17" s="538">
        <v>-72786707</v>
      </c>
      <c r="AJ17" s="538">
        <v>-202215697</v>
      </c>
      <c r="AK17" s="538">
        <v>-75748748</v>
      </c>
      <c r="AL17" s="538">
        <v>-101634098</v>
      </c>
      <c r="AM17" s="538">
        <v>-529524364</v>
      </c>
      <c r="AN17" s="538">
        <v>-24947021</v>
      </c>
      <c r="AO17" s="538">
        <v>-71985739</v>
      </c>
      <c r="AP17" s="538">
        <v>-61037501</v>
      </c>
      <c r="AQ17" s="538">
        <v>-14775036</v>
      </c>
      <c r="AR17" s="538">
        <v>-96667234</v>
      </c>
      <c r="AS17" s="538">
        <v>-380092730</v>
      </c>
      <c r="AT17" s="538">
        <v>-23948338</v>
      </c>
      <c r="AU17" s="538">
        <v>-18387655</v>
      </c>
      <c r="AV17" s="538">
        <v>-80070561</v>
      </c>
      <c r="AW17" s="538">
        <v>-41088634</v>
      </c>
      <c r="AX17" s="538">
        <v>-979643448</v>
      </c>
      <c r="AY17" s="538">
        <v>-27911762</v>
      </c>
      <c r="AZ17" s="538">
        <v>-225767710</v>
      </c>
      <c r="BA17" s="538">
        <v>-92989725</v>
      </c>
      <c r="BB17" s="538">
        <v>-161978299</v>
      </c>
      <c r="BC17" s="538">
        <v>-30386648</v>
      </c>
      <c r="BD17" s="538">
        <v>-44388842</v>
      </c>
      <c r="BE17" s="538">
        <v>-117393454</v>
      </c>
      <c r="BF17" s="538">
        <v>-10343464</v>
      </c>
      <c r="BG17" s="538">
        <v>-230988233</v>
      </c>
      <c r="BH17" s="538">
        <v>-42795078</v>
      </c>
      <c r="BI17" s="538">
        <v>-448290804</v>
      </c>
      <c r="BJ17" s="538">
        <v>-17245426</v>
      </c>
    </row>
    <row r="18" spans="1:62" x14ac:dyDescent="0.3">
      <c r="A18" s="538">
        <v>255</v>
      </c>
      <c r="B18" s="538" t="s">
        <v>80</v>
      </c>
      <c r="D18" s="538">
        <v>71369555</v>
      </c>
      <c r="E18" s="538">
        <v>6393598</v>
      </c>
      <c r="F18" s="538">
        <v>2952435</v>
      </c>
      <c r="G18" s="538">
        <v>3668517</v>
      </c>
      <c r="H18" s="538">
        <v>6730981</v>
      </c>
      <c r="I18" s="538">
        <v>14301791</v>
      </c>
      <c r="J18" s="538">
        <v>12261034</v>
      </c>
      <c r="K18" s="538">
        <v>4299215</v>
      </c>
      <c r="L18" s="538">
        <v>8264353</v>
      </c>
      <c r="M18" s="538">
        <v>6201019</v>
      </c>
      <c r="N18" s="538">
        <v>33942970</v>
      </c>
      <c r="O18" s="538">
        <v>17436007</v>
      </c>
      <c r="P18" s="538">
        <v>58726441</v>
      </c>
      <c r="Q18" s="538">
        <v>18264504</v>
      </c>
      <c r="R18" s="538">
        <v>56103655</v>
      </c>
      <c r="S18" s="538">
        <v>23373874</v>
      </c>
      <c r="T18" s="538">
        <v>937860</v>
      </c>
      <c r="U18" s="538">
        <v>22475460</v>
      </c>
      <c r="V18" s="538">
        <v>6091361</v>
      </c>
      <c r="W18" s="538">
        <v>33663589</v>
      </c>
      <c r="X18" s="538">
        <v>10649737</v>
      </c>
      <c r="Y18" s="538">
        <v>331673000</v>
      </c>
      <c r="Z18" s="538">
        <v>11484753</v>
      </c>
      <c r="AA18" s="538">
        <v>11564776</v>
      </c>
      <c r="AB18" s="538">
        <v>2654398</v>
      </c>
      <c r="AC18" s="538">
        <v>49728146</v>
      </c>
      <c r="AD18" s="538">
        <v>4160107</v>
      </c>
      <c r="AE18" s="538">
        <v>29006617</v>
      </c>
      <c r="AF18" s="538">
        <v>30147830</v>
      </c>
      <c r="AG18" s="538">
        <v>90364863</v>
      </c>
      <c r="AH18" s="538">
        <v>24374401</v>
      </c>
      <c r="AI18" s="538">
        <v>60577</v>
      </c>
      <c r="AJ18" s="538">
        <v>23304561</v>
      </c>
      <c r="AK18" s="538">
        <v>12659346</v>
      </c>
      <c r="AL18" s="538">
        <v>22054587</v>
      </c>
      <c r="AM18" s="538">
        <v>126434771</v>
      </c>
      <c r="AN18" s="538">
        <v>4342486</v>
      </c>
      <c r="AO18" s="538">
        <v>13036742</v>
      </c>
      <c r="AP18" s="538">
        <v>8804699</v>
      </c>
      <c r="AQ18" s="538">
        <v>990971</v>
      </c>
      <c r="AR18" s="538">
        <v>9958302</v>
      </c>
      <c r="AS18" s="538">
        <v>29960774</v>
      </c>
      <c r="AT18" s="538">
        <v>1951054</v>
      </c>
      <c r="AU18" s="538">
        <v>3337397</v>
      </c>
      <c r="AV18" s="538">
        <v>9650058</v>
      </c>
      <c r="AW18" s="538">
        <v>6838662</v>
      </c>
      <c r="AX18" s="538">
        <v>144275855</v>
      </c>
      <c r="AY18" s="538">
        <v>6504841</v>
      </c>
      <c r="AZ18" s="538">
        <v>51921582</v>
      </c>
      <c r="BA18" s="538">
        <v>12747492</v>
      </c>
      <c r="BB18" s="538">
        <v>77280013</v>
      </c>
      <c r="BC18" s="538">
        <v>4082697</v>
      </c>
      <c r="BD18" s="538">
        <v>6759540</v>
      </c>
      <c r="BE18" s="538">
        <v>12331138</v>
      </c>
      <c r="BF18" s="538">
        <v>996060</v>
      </c>
      <c r="BG18" s="538">
        <v>25679344</v>
      </c>
      <c r="BH18" s="538">
        <v>3852410</v>
      </c>
      <c r="BI18" s="538">
        <v>40250207</v>
      </c>
      <c r="BJ18" s="538">
        <v>1451519</v>
      </c>
    </row>
    <row r="19" spans="1:62" x14ac:dyDescent="0.3">
      <c r="A19" s="538">
        <v>333</v>
      </c>
      <c r="B19" s="538" t="s">
        <v>69</v>
      </c>
      <c r="D19" s="538">
        <v>11850797</v>
      </c>
      <c r="E19" s="538">
        <v>8149209</v>
      </c>
      <c r="F19" s="538">
        <v>4747792</v>
      </c>
      <c r="G19" s="538">
        <v>10641197</v>
      </c>
      <c r="H19" s="538">
        <v>6148410</v>
      </c>
      <c r="I19" s="538">
        <v>8473847</v>
      </c>
      <c r="J19" s="538">
        <v>17872788</v>
      </c>
      <c r="K19" s="538">
        <v>2663369</v>
      </c>
      <c r="L19" s="538">
        <v>6421805</v>
      </c>
      <c r="M19" s="538">
        <v>5044290</v>
      </c>
      <c r="N19" s="538">
        <v>9046504</v>
      </c>
      <c r="O19" s="538">
        <v>44160324</v>
      </c>
      <c r="P19" s="538">
        <v>52621426</v>
      </c>
      <c r="Q19" s="538">
        <v>14838316</v>
      </c>
      <c r="R19" s="538">
        <v>22140613</v>
      </c>
      <c r="S19" s="538">
        <v>27931497</v>
      </c>
      <c r="T19" s="538">
        <v>1743451</v>
      </c>
      <c r="U19" s="538">
        <v>14160666</v>
      </c>
      <c r="V19" s="538">
        <v>4133606</v>
      </c>
      <c r="W19" s="538">
        <v>22962401</v>
      </c>
      <c r="X19" s="538">
        <v>10084595</v>
      </c>
      <c r="Y19" s="538">
        <v>216080000</v>
      </c>
      <c r="Z19" s="538">
        <v>7941039</v>
      </c>
      <c r="AA19" s="538">
        <v>4211343</v>
      </c>
      <c r="AB19" s="538">
        <v>1884269</v>
      </c>
      <c r="AC19" s="538">
        <v>33650543</v>
      </c>
      <c r="AD19" s="538">
        <v>6225555</v>
      </c>
      <c r="AE19" s="538">
        <v>13340604</v>
      </c>
      <c r="AF19" s="538">
        <v>24902693</v>
      </c>
      <c r="AG19" s="538">
        <v>88991217</v>
      </c>
      <c r="AH19" s="538">
        <v>3908876</v>
      </c>
      <c r="AI19" s="538">
        <v>6610729</v>
      </c>
      <c r="AJ19" s="538">
        <v>27955906</v>
      </c>
      <c r="AK19" s="538">
        <v>13184206</v>
      </c>
      <c r="AL19" s="538">
        <v>13280795</v>
      </c>
      <c r="AM19" s="538">
        <v>60813848</v>
      </c>
      <c r="AN19" s="538">
        <v>3841056</v>
      </c>
      <c r="AO19" s="538">
        <v>8133001</v>
      </c>
      <c r="AP19" s="538">
        <v>11180002</v>
      </c>
      <c r="AQ19" s="538">
        <v>1815430</v>
      </c>
      <c r="AR19" s="538">
        <v>14580179</v>
      </c>
      <c r="AS19" s="538">
        <v>38444246</v>
      </c>
      <c r="AT19" s="538">
        <v>1444190</v>
      </c>
      <c r="AU19" s="538">
        <v>2380158</v>
      </c>
      <c r="AV19" s="538">
        <v>15167870</v>
      </c>
      <c r="AW19" s="538">
        <v>4205659</v>
      </c>
      <c r="AX19" s="538">
        <v>60458387</v>
      </c>
      <c r="AY19" s="538">
        <v>9817879</v>
      </c>
      <c r="AZ19" s="538">
        <v>17991409</v>
      </c>
      <c r="BA19" s="538">
        <v>11187330</v>
      </c>
      <c r="BB19" s="538">
        <v>14278765</v>
      </c>
      <c r="BC19" s="538">
        <v>8905341</v>
      </c>
      <c r="BD19" s="538">
        <v>6437440</v>
      </c>
      <c r="BE19" s="538">
        <v>4978805</v>
      </c>
      <c r="BF19" s="538">
        <v>8521749</v>
      </c>
      <c r="BG19" s="538">
        <v>35053427</v>
      </c>
      <c r="BH19" s="538">
        <v>11625020</v>
      </c>
      <c r="BI19" s="538">
        <v>48531895</v>
      </c>
      <c r="BJ19" s="538">
        <v>3588740</v>
      </c>
    </row>
    <row r="20" spans="1:62" x14ac:dyDescent="0.3">
      <c r="A20" s="538">
        <v>335</v>
      </c>
      <c r="B20" s="538" t="s">
        <v>35</v>
      </c>
      <c r="D20" s="538">
        <v>0</v>
      </c>
      <c r="E20" s="538">
        <v>0</v>
      </c>
      <c r="F20" s="538">
        <v>0</v>
      </c>
      <c r="G20" s="538">
        <v>0</v>
      </c>
      <c r="H20" s="538">
        <v>0</v>
      </c>
      <c r="I20" s="538">
        <v>0</v>
      </c>
      <c r="J20" s="538">
        <v>0</v>
      </c>
      <c r="K20" s="538">
        <v>0</v>
      </c>
      <c r="L20" s="538">
        <v>0</v>
      </c>
      <c r="M20" s="538">
        <v>0</v>
      </c>
      <c r="N20" s="538">
        <v>0</v>
      </c>
      <c r="O20" s="538">
        <v>0</v>
      </c>
      <c r="P20" s="538">
        <v>33131</v>
      </c>
      <c r="Q20" s="538">
        <v>0</v>
      </c>
      <c r="R20" s="538">
        <v>879109</v>
      </c>
      <c r="S20" s="538">
        <v>2598633</v>
      </c>
      <c r="T20" s="538">
        <v>0</v>
      </c>
      <c r="U20" s="538">
        <v>87754</v>
      </c>
      <c r="V20" s="538">
        <v>0</v>
      </c>
      <c r="W20" s="538">
        <v>0</v>
      </c>
      <c r="X20" s="538">
        <v>0</v>
      </c>
      <c r="Y20" s="538">
        <v>38301000</v>
      </c>
      <c r="Z20" s="538">
        <v>0</v>
      </c>
      <c r="AA20" s="538">
        <v>240045</v>
      </c>
      <c r="AB20" s="538">
        <v>0</v>
      </c>
      <c r="AC20" s="538">
        <v>7519565</v>
      </c>
      <c r="AD20" s="538">
        <v>0</v>
      </c>
      <c r="AE20" s="538">
        <v>131725</v>
      </c>
      <c r="AF20" s="538">
        <v>114491</v>
      </c>
      <c r="AG20" s="538">
        <v>8342271</v>
      </c>
      <c r="AH20" s="538">
        <v>0</v>
      </c>
      <c r="AI20" s="538">
        <v>0</v>
      </c>
      <c r="AJ20" s="538">
        <v>0</v>
      </c>
      <c r="AK20" s="538">
        <v>0</v>
      </c>
      <c r="AL20" s="538">
        <v>0</v>
      </c>
      <c r="AM20" s="538">
        <v>22609113</v>
      </c>
      <c r="AN20" s="538">
        <v>0</v>
      </c>
      <c r="AO20" s="538">
        <v>0</v>
      </c>
      <c r="AP20" s="538">
        <v>0</v>
      </c>
      <c r="AQ20" s="538">
        <v>0</v>
      </c>
      <c r="AR20" s="538">
        <v>0</v>
      </c>
      <c r="AS20" s="538">
        <v>13317870</v>
      </c>
      <c r="AT20" s="538">
        <v>0</v>
      </c>
      <c r="AU20" s="538">
        <v>335869</v>
      </c>
      <c r="AV20" s="538">
        <v>2074</v>
      </c>
      <c r="AW20" s="538">
        <v>0</v>
      </c>
      <c r="AX20" s="538">
        <v>0</v>
      </c>
      <c r="AY20" s="538">
        <v>0</v>
      </c>
      <c r="AZ20" s="538">
        <v>516192</v>
      </c>
      <c r="BA20" s="538">
        <v>0</v>
      </c>
      <c r="BB20" s="538">
        <v>0</v>
      </c>
      <c r="BC20" s="538">
        <v>0</v>
      </c>
      <c r="BD20" s="538">
        <v>0</v>
      </c>
      <c r="BE20" s="538">
        <v>0</v>
      </c>
      <c r="BF20" s="538">
        <v>41396</v>
      </c>
      <c r="BG20" s="538">
        <v>3244816</v>
      </c>
      <c r="BH20" s="538">
        <v>0</v>
      </c>
      <c r="BI20" s="538">
        <v>0</v>
      </c>
      <c r="BJ20" s="538">
        <v>0</v>
      </c>
    </row>
    <row r="21" spans="1:62" x14ac:dyDescent="0.3">
      <c r="A21" s="538">
        <v>336</v>
      </c>
      <c r="B21" s="538" t="s">
        <v>275</v>
      </c>
      <c r="D21" s="538">
        <v>8281973</v>
      </c>
      <c r="E21" s="538">
        <v>2199530</v>
      </c>
      <c r="F21" s="538">
        <v>80309</v>
      </c>
      <c r="G21" s="538">
        <v>315297</v>
      </c>
      <c r="H21" s="538">
        <v>400504</v>
      </c>
      <c r="I21" s="538">
        <v>1325733</v>
      </c>
      <c r="J21" s="538">
        <v>648745</v>
      </c>
      <c r="K21" s="538">
        <v>440766</v>
      </c>
      <c r="L21" s="538">
        <v>688139</v>
      </c>
      <c r="M21" s="538">
        <v>793308</v>
      </c>
      <c r="N21" s="538">
        <v>3895054</v>
      </c>
      <c r="O21" s="538">
        <v>5804731</v>
      </c>
      <c r="P21" s="538">
        <v>2813587</v>
      </c>
      <c r="Q21" s="538">
        <v>779066</v>
      </c>
      <c r="R21" s="538">
        <v>15547834</v>
      </c>
      <c r="S21" s="538">
        <v>5842712</v>
      </c>
      <c r="T21" s="538">
        <v>202231</v>
      </c>
      <c r="U21" s="538">
        <v>3088491</v>
      </c>
      <c r="V21" s="538">
        <v>292603</v>
      </c>
      <c r="W21" s="538">
        <v>2536772</v>
      </c>
      <c r="X21" s="538">
        <v>4195033</v>
      </c>
      <c r="Y21" s="538">
        <v>124680000</v>
      </c>
      <c r="Z21" s="538">
        <v>134148673</v>
      </c>
      <c r="AA21" s="538">
        <v>345531</v>
      </c>
      <c r="AB21" s="538">
        <v>184551</v>
      </c>
      <c r="AC21" s="538">
        <v>11383235</v>
      </c>
      <c r="AD21" s="538">
        <v>414155</v>
      </c>
      <c r="AE21" s="538">
        <v>1105857</v>
      </c>
      <c r="AF21" s="538">
        <v>2708475</v>
      </c>
      <c r="AG21" s="538">
        <v>22646019</v>
      </c>
      <c r="AH21" s="538">
        <v>1996953</v>
      </c>
      <c r="AI21" s="538">
        <v>1004188</v>
      </c>
      <c r="AJ21" s="538">
        <v>5654154</v>
      </c>
      <c r="AK21" s="538">
        <v>233811</v>
      </c>
      <c r="AL21" s="538">
        <v>1467971</v>
      </c>
      <c r="AM21" s="538">
        <v>41355207</v>
      </c>
      <c r="AN21" s="538">
        <v>359364</v>
      </c>
      <c r="AO21" s="538">
        <v>1533691</v>
      </c>
      <c r="AP21" s="538">
        <v>68621496</v>
      </c>
      <c r="AQ21" s="538">
        <v>122083</v>
      </c>
      <c r="AR21" s="538">
        <v>885911</v>
      </c>
      <c r="AS21" s="538">
        <v>24786715</v>
      </c>
      <c r="AT21" s="538">
        <v>127712</v>
      </c>
      <c r="AU21" s="538">
        <v>908638</v>
      </c>
      <c r="AV21" s="538">
        <v>507058</v>
      </c>
      <c r="AW21" s="538">
        <v>574325</v>
      </c>
      <c r="AX21" s="538">
        <v>50752857</v>
      </c>
      <c r="AY21" s="538">
        <v>1286661</v>
      </c>
      <c r="AZ21" s="538">
        <v>3937125</v>
      </c>
      <c r="BA21" s="538">
        <v>5407158</v>
      </c>
      <c r="BB21" s="538">
        <v>675001</v>
      </c>
      <c r="BC21" s="538">
        <v>919857</v>
      </c>
      <c r="BD21" s="538">
        <v>729321</v>
      </c>
      <c r="BE21" s="538">
        <v>3270745</v>
      </c>
      <c r="BF21" s="538">
        <v>976915</v>
      </c>
      <c r="BG21" s="538">
        <v>11272194</v>
      </c>
      <c r="BH21" s="538">
        <v>910211</v>
      </c>
      <c r="BI21" s="538">
        <v>16346328</v>
      </c>
      <c r="BJ21" s="538">
        <v>602390</v>
      </c>
    </row>
    <row r="22" spans="1:62" x14ac:dyDescent="0.3">
      <c r="A22" s="538">
        <v>338</v>
      </c>
      <c r="B22" s="538" t="s">
        <v>34</v>
      </c>
      <c r="D22" s="538">
        <v>426650659</v>
      </c>
      <c r="E22" s="538">
        <v>95850482</v>
      </c>
      <c r="F22" s="538">
        <v>32205600</v>
      </c>
      <c r="G22" s="538">
        <v>54123275</v>
      </c>
      <c r="H22" s="538">
        <v>55635038</v>
      </c>
      <c r="I22" s="538">
        <v>89869870</v>
      </c>
      <c r="J22" s="538">
        <v>110965929</v>
      </c>
      <c r="K22" s="538">
        <v>44411188</v>
      </c>
      <c r="L22" s="538">
        <v>126166669</v>
      </c>
      <c r="M22" s="538">
        <v>35683624</v>
      </c>
      <c r="N22" s="538">
        <v>73361773</v>
      </c>
      <c r="O22" s="538">
        <v>246692174</v>
      </c>
      <c r="P22" s="538">
        <v>456722496</v>
      </c>
      <c r="Q22" s="538">
        <v>204693727</v>
      </c>
      <c r="R22" s="538">
        <v>609094657</v>
      </c>
      <c r="S22" s="538">
        <v>216037896</v>
      </c>
      <c r="T22" s="538">
        <v>37302388</v>
      </c>
      <c r="U22" s="538">
        <v>167214446</v>
      </c>
      <c r="V22" s="538">
        <v>42242591</v>
      </c>
      <c r="W22" s="538">
        <v>279212416</v>
      </c>
      <c r="X22" s="538">
        <v>326810431</v>
      </c>
      <c r="Y22" s="538">
        <v>3046263000</v>
      </c>
      <c r="Z22" s="538">
        <v>177233617</v>
      </c>
      <c r="AA22" s="538">
        <v>66770248</v>
      </c>
      <c r="AB22" s="538">
        <v>27166668</v>
      </c>
      <c r="AC22" s="538">
        <v>284993236</v>
      </c>
      <c r="AD22" s="538">
        <v>56128270</v>
      </c>
      <c r="AE22" s="538">
        <v>95492113</v>
      </c>
      <c r="AF22" s="538">
        <v>225986067</v>
      </c>
      <c r="AG22" s="538">
        <v>881648720</v>
      </c>
      <c r="AH22" s="538">
        <v>80648803</v>
      </c>
      <c r="AI22" s="538">
        <v>110066482</v>
      </c>
      <c r="AJ22" s="538">
        <v>305450578</v>
      </c>
      <c r="AK22" s="538">
        <v>114247385</v>
      </c>
      <c r="AL22" s="538">
        <v>157092617</v>
      </c>
      <c r="AM22" s="538">
        <v>788277608</v>
      </c>
      <c r="AN22" s="538">
        <v>38533785</v>
      </c>
      <c r="AO22" s="538">
        <v>107069742</v>
      </c>
      <c r="AP22" s="538">
        <v>93192011</v>
      </c>
      <c r="AQ22" s="538">
        <v>24370197</v>
      </c>
      <c r="AR22" s="538">
        <v>146095280</v>
      </c>
      <c r="AS22" s="538">
        <v>554445885</v>
      </c>
      <c r="AT22" s="538">
        <v>35876455</v>
      </c>
      <c r="AU22" s="538">
        <v>27655113</v>
      </c>
      <c r="AV22" s="538">
        <v>120015847</v>
      </c>
      <c r="AW22" s="538">
        <v>60240959</v>
      </c>
      <c r="AX22" s="538">
        <v>1372493777</v>
      </c>
      <c r="AY22" s="538">
        <v>45269664</v>
      </c>
      <c r="AZ22" s="538">
        <v>337814252</v>
      </c>
      <c r="BA22" s="538">
        <v>137873884</v>
      </c>
      <c r="BB22" s="538">
        <v>240534334</v>
      </c>
      <c r="BC22" s="538">
        <v>54395828</v>
      </c>
      <c r="BD22" s="538">
        <v>67606240</v>
      </c>
      <c r="BE22" s="538">
        <v>169548472</v>
      </c>
      <c r="BF22" s="538">
        <v>17580446</v>
      </c>
      <c r="BG22" s="538">
        <v>353815118</v>
      </c>
      <c r="BH22" s="538">
        <v>71303800</v>
      </c>
      <c r="BI22" s="538">
        <v>664029006</v>
      </c>
      <c r="BJ22" s="538">
        <v>73957802</v>
      </c>
    </row>
    <row r="23" spans="1:62" x14ac:dyDescent="0.3">
      <c r="A23" s="538">
        <v>339</v>
      </c>
      <c r="B23" s="538" t="s">
        <v>73</v>
      </c>
      <c r="D23" s="538">
        <v>3018760</v>
      </c>
      <c r="E23" s="538">
        <v>171539</v>
      </c>
      <c r="F23" s="538">
        <v>602075</v>
      </c>
      <c r="G23" s="538">
        <v>1368400</v>
      </c>
      <c r="H23" s="538">
        <v>55960</v>
      </c>
      <c r="I23" s="538">
        <v>1499237</v>
      </c>
      <c r="J23" s="538">
        <v>1177370</v>
      </c>
      <c r="K23" s="538">
        <v>110003</v>
      </c>
      <c r="L23" s="538">
        <v>959807</v>
      </c>
      <c r="M23" s="538">
        <v>336627</v>
      </c>
      <c r="N23" s="538">
        <v>1293242</v>
      </c>
      <c r="O23" s="538">
        <v>1208042</v>
      </c>
      <c r="P23" s="538">
        <v>684607</v>
      </c>
      <c r="Q23" s="538">
        <v>6636380</v>
      </c>
      <c r="R23" s="538">
        <v>11329237</v>
      </c>
      <c r="S23" s="538">
        <v>28590</v>
      </c>
      <c r="T23" s="538">
        <v>433621</v>
      </c>
      <c r="U23" s="538">
        <v>3362879</v>
      </c>
      <c r="V23" s="538">
        <v>584336</v>
      </c>
      <c r="W23" s="538">
        <v>541958</v>
      </c>
      <c r="X23" s="538">
        <v>2361158</v>
      </c>
      <c r="Y23" s="538">
        <v>7140000</v>
      </c>
      <c r="Z23" s="538">
        <v>1656634</v>
      </c>
      <c r="AA23" s="538">
        <v>1749238</v>
      </c>
      <c r="AB23" s="538">
        <v>725264</v>
      </c>
      <c r="AC23" s="538">
        <v>127498</v>
      </c>
      <c r="AD23" s="538">
        <v>1592661</v>
      </c>
      <c r="AE23" s="538">
        <v>3002938</v>
      </c>
      <c r="AF23" s="538">
        <v>2649384</v>
      </c>
      <c r="AG23" s="538">
        <v>7497752</v>
      </c>
      <c r="AH23" s="538">
        <v>942775</v>
      </c>
      <c r="AI23" s="538">
        <v>1708671</v>
      </c>
      <c r="AJ23" s="538">
        <v>559540</v>
      </c>
      <c r="AK23" s="538">
        <v>691521</v>
      </c>
      <c r="AL23" s="538">
        <v>1903558</v>
      </c>
      <c r="AM23" s="538">
        <v>7360112</v>
      </c>
      <c r="AN23" s="538">
        <v>899496</v>
      </c>
      <c r="AO23" s="538">
        <v>52333</v>
      </c>
      <c r="AP23" s="538">
        <v>746976</v>
      </c>
      <c r="AQ23" s="538">
        <v>136462</v>
      </c>
      <c r="AR23" s="538">
        <v>1640189</v>
      </c>
      <c r="AS23" s="538">
        <v>1225629</v>
      </c>
      <c r="AT23" s="538">
        <v>528301</v>
      </c>
      <c r="AU23" s="538">
        <v>847244</v>
      </c>
      <c r="AV23" s="538">
        <v>183560</v>
      </c>
      <c r="AW23" s="538">
        <v>1214964</v>
      </c>
      <c r="AX23" s="538">
        <v>8083677</v>
      </c>
      <c r="AY23" s="538">
        <v>5406</v>
      </c>
      <c r="AZ23" s="538">
        <v>3310970</v>
      </c>
      <c r="BA23" s="538">
        <v>79696</v>
      </c>
      <c r="BB23" s="538">
        <v>83641</v>
      </c>
      <c r="BC23" s="538">
        <v>1326366</v>
      </c>
      <c r="BD23" s="538">
        <v>93009</v>
      </c>
      <c r="BE23" s="538">
        <v>3913958</v>
      </c>
      <c r="BF23" s="538">
        <v>489885</v>
      </c>
      <c r="BG23" s="538">
        <v>1214960</v>
      </c>
      <c r="BH23" s="538">
        <v>174094</v>
      </c>
      <c r="BI23" s="538">
        <v>8269427</v>
      </c>
      <c r="BJ23" s="538">
        <v>259192</v>
      </c>
    </row>
    <row r="24" spans="1:62" x14ac:dyDescent="0.3">
      <c r="A24" s="538">
        <v>341</v>
      </c>
      <c r="B24" s="538" t="s">
        <v>276</v>
      </c>
      <c r="D24" s="538">
        <v>108828747</v>
      </c>
      <c r="E24" s="538">
        <v>14727366</v>
      </c>
      <c r="F24" s="538">
        <v>5666746</v>
      </c>
      <c r="G24" s="538">
        <v>9317199</v>
      </c>
      <c r="H24" s="538">
        <v>14118679</v>
      </c>
      <c r="I24" s="538">
        <v>23290506</v>
      </c>
      <c r="J24" s="538">
        <v>38517082</v>
      </c>
      <c r="K24" s="538">
        <v>9325849</v>
      </c>
      <c r="L24" s="538">
        <v>21718095</v>
      </c>
      <c r="M24" s="538">
        <v>6564808</v>
      </c>
      <c r="N24" s="538">
        <v>36587323</v>
      </c>
      <c r="O24" s="538">
        <v>68486996</v>
      </c>
      <c r="P24" s="538">
        <v>122287049</v>
      </c>
      <c r="Q24" s="538">
        <v>22166688</v>
      </c>
      <c r="R24" s="538">
        <v>124697613</v>
      </c>
      <c r="S24" s="538">
        <v>32380945</v>
      </c>
      <c r="T24" s="538">
        <v>6018589</v>
      </c>
      <c r="U24" s="538">
        <v>47201596</v>
      </c>
      <c r="V24" s="538">
        <v>8860401</v>
      </c>
      <c r="W24" s="538">
        <v>56276465</v>
      </c>
      <c r="X24" s="538">
        <v>99552272</v>
      </c>
      <c r="Y24" s="538">
        <v>1855943000</v>
      </c>
      <c r="Z24" s="538">
        <v>52411407</v>
      </c>
      <c r="AA24" s="538">
        <v>17387796</v>
      </c>
      <c r="AB24" s="538">
        <v>3179495</v>
      </c>
      <c r="AC24" s="538">
        <v>54693666</v>
      </c>
      <c r="AD24" s="538">
        <v>8715481</v>
      </c>
      <c r="AE24" s="538">
        <v>34752317</v>
      </c>
      <c r="AF24" s="538">
        <v>29360090</v>
      </c>
      <c r="AG24" s="538">
        <v>134644199</v>
      </c>
      <c r="AH24" s="538">
        <v>35065628</v>
      </c>
      <c r="AI24" s="538">
        <v>25479454</v>
      </c>
      <c r="AJ24" s="538">
        <v>43586913</v>
      </c>
      <c r="AK24" s="538">
        <v>21309180</v>
      </c>
      <c r="AL24" s="538">
        <v>20458494</v>
      </c>
      <c r="AM24" s="538">
        <v>271451892</v>
      </c>
      <c r="AN24" s="538">
        <v>6843194</v>
      </c>
      <c r="AO24" s="538">
        <v>19483239</v>
      </c>
      <c r="AP24" s="538">
        <v>17153791</v>
      </c>
      <c r="AQ24" s="538">
        <v>2765926</v>
      </c>
      <c r="AR24" s="538">
        <v>26225524</v>
      </c>
      <c r="AS24" s="538">
        <v>88059093</v>
      </c>
      <c r="AT24" s="538">
        <v>7102124</v>
      </c>
      <c r="AU24" s="538">
        <v>5077815</v>
      </c>
      <c r="AV24" s="538">
        <v>25733002</v>
      </c>
      <c r="AW24" s="538">
        <v>7882604</v>
      </c>
      <c r="AX24" s="538">
        <v>323461157</v>
      </c>
      <c r="AY24" s="538">
        <v>7705444</v>
      </c>
      <c r="AZ24" s="538">
        <v>53919156</v>
      </c>
      <c r="BA24" s="538">
        <v>25630176</v>
      </c>
      <c r="BB24" s="538">
        <v>97199066</v>
      </c>
      <c r="BC24" s="538">
        <v>5661418</v>
      </c>
      <c r="BD24" s="538">
        <v>13041347</v>
      </c>
      <c r="BE24" s="538">
        <v>11219359</v>
      </c>
      <c r="BF24" s="538">
        <v>2564374</v>
      </c>
      <c r="BG24" s="538">
        <v>88714823</v>
      </c>
      <c r="BH24" s="538">
        <v>15769360</v>
      </c>
      <c r="BI24" s="538">
        <v>122323106</v>
      </c>
      <c r="BJ24" s="538">
        <v>6776736</v>
      </c>
    </row>
    <row r="25" spans="1:62" x14ac:dyDescent="0.3">
      <c r="A25" s="538">
        <v>376</v>
      </c>
      <c r="B25" s="538" t="s">
        <v>31</v>
      </c>
      <c r="D25" s="538">
        <v>0</v>
      </c>
      <c r="E25" s="538">
        <v>0</v>
      </c>
      <c r="F25" s="538">
        <v>-1</v>
      </c>
      <c r="G25" s="538">
        <v>0</v>
      </c>
      <c r="H25" s="538">
        <v>0</v>
      </c>
      <c r="I25" s="538">
        <v>0</v>
      </c>
      <c r="J25" s="538">
        <v>0</v>
      </c>
      <c r="K25" s="538">
        <v>0</v>
      </c>
      <c r="L25" s="538">
        <v>0</v>
      </c>
      <c r="M25" s="538">
        <v>0</v>
      </c>
      <c r="N25" s="538">
        <v>0</v>
      </c>
      <c r="O25" s="538">
        <v>0</v>
      </c>
      <c r="P25" s="538">
        <v>0</v>
      </c>
      <c r="Q25" s="538">
        <v>0</v>
      </c>
      <c r="R25" s="538">
        <v>0</v>
      </c>
      <c r="S25" s="538">
        <v>0</v>
      </c>
      <c r="T25" s="538">
        <v>0</v>
      </c>
      <c r="U25" s="538">
        <v>0</v>
      </c>
      <c r="V25" s="538">
        <v>0</v>
      </c>
      <c r="W25" s="538">
        <v>0</v>
      </c>
      <c r="X25" s="538">
        <v>0</v>
      </c>
      <c r="Y25" s="538">
        <v>0</v>
      </c>
      <c r="Z25" s="538">
        <v>0</v>
      </c>
      <c r="AA25" s="538">
        <v>0</v>
      </c>
      <c r="AB25" s="538">
        <v>0</v>
      </c>
      <c r="AC25" s="538">
        <v>0</v>
      </c>
      <c r="AD25" s="538">
        <v>0</v>
      </c>
      <c r="AE25" s="538">
        <v>0</v>
      </c>
      <c r="AF25" s="538">
        <v>0</v>
      </c>
      <c r="AG25" s="538">
        <v>5936576</v>
      </c>
      <c r="AH25" s="538">
        <v>0</v>
      </c>
      <c r="AI25" s="538">
        <v>0</v>
      </c>
      <c r="AJ25" s="538">
        <v>0</v>
      </c>
      <c r="AK25" s="538">
        <v>0</v>
      </c>
      <c r="AL25" s="538">
        <v>0</v>
      </c>
      <c r="AM25" s="538">
        <v>0</v>
      </c>
      <c r="AN25" s="538">
        <v>0</v>
      </c>
      <c r="AO25" s="538">
        <v>-716418</v>
      </c>
      <c r="AP25" s="538">
        <v>0</v>
      </c>
      <c r="AQ25" s="538">
        <v>0</v>
      </c>
      <c r="AR25" s="538">
        <v>0</v>
      </c>
      <c r="AS25" s="538">
        <v>0</v>
      </c>
      <c r="AT25" s="538">
        <v>0</v>
      </c>
      <c r="AU25" s="538">
        <v>0</v>
      </c>
      <c r="AV25" s="538">
        <v>0</v>
      </c>
      <c r="AW25" s="538">
        <v>0</v>
      </c>
      <c r="AX25" s="538">
        <v>0</v>
      </c>
      <c r="AY25" s="538">
        <v>0</v>
      </c>
      <c r="AZ25" s="538">
        <v>0</v>
      </c>
      <c r="BA25" s="538">
        <v>0</v>
      </c>
      <c r="BB25" s="538">
        <v>0</v>
      </c>
      <c r="BC25" s="538">
        <v>0</v>
      </c>
      <c r="BD25" s="538">
        <v>0</v>
      </c>
      <c r="BE25" s="538">
        <v>0</v>
      </c>
      <c r="BF25" s="538">
        <v>0</v>
      </c>
      <c r="BG25" s="538">
        <v>0</v>
      </c>
      <c r="BH25" s="538">
        <v>0</v>
      </c>
      <c r="BI25" s="538">
        <v>0</v>
      </c>
      <c r="BJ25" s="538">
        <v>-1618841</v>
      </c>
    </row>
    <row r="26" spans="1:62" x14ac:dyDescent="0.3">
      <c r="A26" s="538">
        <v>379</v>
      </c>
      <c r="B26" s="538" t="s">
        <v>36</v>
      </c>
      <c r="D26" s="538">
        <v>7999751</v>
      </c>
      <c r="E26" s="538">
        <v>3463523</v>
      </c>
      <c r="F26" s="538">
        <v>3636097</v>
      </c>
      <c r="G26" s="538">
        <v>4872337</v>
      </c>
      <c r="H26" s="538">
        <v>3171743</v>
      </c>
      <c r="I26" s="538">
        <v>5528710</v>
      </c>
      <c r="J26" s="538">
        <v>11174946</v>
      </c>
      <c r="K26" s="538">
        <v>2383295</v>
      </c>
      <c r="L26" s="538">
        <v>1565850</v>
      </c>
      <c r="M26" s="538">
        <v>2887506</v>
      </c>
      <c r="N26" s="538">
        <v>1505548</v>
      </c>
      <c r="O26" s="538">
        <v>29832538</v>
      </c>
      <c r="P26" s="538">
        <v>12718499</v>
      </c>
      <c r="Q26" s="538">
        <v>4025059</v>
      </c>
      <c r="R26" s="538">
        <v>16446137</v>
      </c>
      <c r="S26" s="538">
        <v>22746197</v>
      </c>
      <c r="T26" s="538">
        <v>360553</v>
      </c>
      <c r="U26" s="538">
        <v>3105956</v>
      </c>
      <c r="V26" s="538">
        <v>2218493</v>
      </c>
      <c r="W26" s="538">
        <v>9199368</v>
      </c>
      <c r="X26" s="538">
        <v>7647788</v>
      </c>
      <c r="Y26" s="538">
        <v>123412000</v>
      </c>
      <c r="Z26" s="538">
        <v>6849445</v>
      </c>
      <c r="AA26" s="538">
        <v>1277215</v>
      </c>
      <c r="AB26" s="538">
        <v>363263</v>
      </c>
      <c r="AC26" s="538">
        <v>5806618</v>
      </c>
      <c r="AD26" s="538">
        <v>5312623</v>
      </c>
      <c r="AE26" s="538">
        <v>3124171</v>
      </c>
      <c r="AF26" s="538">
        <v>18767696</v>
      </c>
      <c r="AG26" s="538">
        <v>55531125</v>
      </c>
      <c r="AH26" s="538">
        <v>2020284</v>
      </c>
      <c r="AI26" s="538">
        <v>2537091</v>
      </c>
      <c r="AJ26" s="538">
        <v>11944175</v>
      </c>
      <c r="AK26" s="538">
        <v>4959614</v>
      </c>
      <c r="AL26" s="538">
        <v>6748570</v>
      </c>
      <c r="AM26" s="538">
        <v>23696381</v>
      </c>
      <c r="AN26" s="538">
        <v>3279456</v>
      </c>
      <c r="AO26" s="538">
        <v>3816466</v>
      </c>
      <c r="AP26" s="538">
        <v>8551661</v>
      </c>
      <c r="AQ26" s="538">
        <v>1013082</v>
      </c>
      <c r="AR26" s="538">
        <v>5146063</v>
      </c>
      <c r="AS26" s="538">
        <v>15126964</v>
      </c>
      <c r="AT26" s="538">
        <v>1075932</v>
      </c>
      <c r="AU26" s="538">
        <v>561569</v>
      </c>
      <c r="AV26" s="538">
        <v>8260985</v>
      </c>
      <c r="AW26" s="538">
        <v>1981397</v>
      </c>
      <c r="AX26" s="538">
        <v>36741491</v>
      </c>
      <c r="AY26" s="538">
        <v>4061167</v>
      </c>
      <c r="AZ26" s="538">
        <v>8159148</v>
      </c>
      <c r="BA26" s="538">
        <v>2467566</v>
      </c>
      <c r="BB26" s="538">
        <v>7977755</v>
      </c>
      <c r="BC26" s="538">
        <v>1796009</v>
      </c>
      <c r="BD26" s="538">
        <v>4306782</v>
      </c>
      <c r="BE26" s="538">
        <v>3075110</v>
      </c>
      <c r="BF26" s="538">
        <v>1162811</v>
      </c>
      <c r="BG26" s="538">
        <v>15033160</v>
      </c>
      <c r="BH26" s="538">
        <v>3588013</v>
      </c>
      <c r="BI26" s="538">
        <v>35067528</v>
      </c>
      <c r="BJ26" s="538">
        <v>879646</v>
      </c>
    </row>
    <row r="27" spans="1:62" x14ac:dyDescent="0.3">
      <c r="A27" s="538">
        <v>380</v>
      </c>
      <c r="B27" s="538" t="s">
        <v>39</v>
      </c>
      <c r="D27" s="538">
        <v>0</v>
      </c>
      <c r="E27" s="538">
        <v>0</v>
      </c>
      <c r="F27" s="538">
        <v>0</v>
      </c>
      <c r="G27" s="538">
        <v>0</v>
      </c>
      <c r="H27" s="538">
        <v>0</v>
      </c>
      <c r="I27" s="538">
        <v>0</v>
      </c>
      <c r="J27" s="538">
        <v>0</v>
      </c>
      <c r="K27" s="538">
        <v>0</v>
      </c>
      <c r="L27" s="538">
        <v>0</v>
      </c>
      <c r="M27" s="538">
        <v>0</v>
      </c>
      <c r="N27" s="538">
        <v>0</v>
      </c>
      <c r="O27" s="538">
        <v>0</v>
      </c>
      <c r="P27" s="538">
        <v>0</v>
      </c>
      <c r="Q27" s="538">
        <v>0</v>
      </c>
      <c r="R27" s="538">
        <v>0</v>
      </c>
      <c r="S27" s="538">
        <v>0</v>
      </c>
      <c r="T27" s="538">
        <v>0</v>
      </c>
      <c r="U27" s="538">
        <v>0</v>
      </c>
      <c r="V27" s="538">
        <v>0</v>
      </c>
      <c r="W27" s="538">
        <v>0</v>
      </c>
      <c r="X27" s="538">
        <v>0</v>
      </c>
      <c r="Y27" s="538">
        <v>0</v>
      </c>
      <c r="Z27" s="538">
        <v>0</v>
      </c>
      <c r="AA27" s="538">
        <v>0</v>
      </c>
      <c r="AB27" s="538">
        <v>0</v>
      </c>
      <c r="AC27" s="538">
        <v>0</v>
      </c>
      <c r="AD27" s="538">
        <v>0</v>
      </c>
      <c r="AE27" s="538">
        <v>0</v>
      </c>
      <c r="AF27" s="538">
        <v>99806</v>
      </c>
      <c r="AG27" s="538">
        <v>0</v>
      </c>
      <c r="AH27" s="538">
        <v>0</v>
      </c>
      <c r="AI27" s="538">
        <v>0</v>
      </c>
      <c r="AJ27" s="538">
        <v>0</v>
      </c>
      <c r="AK27" s="538">
        <v>0</v>
      </c>
      <c r="AL27" s="538">
        <v>0</v>
      </c>
      <c r="AM27" s="538">
        <v>0</v>
      </c>
      <c r="AN27" s="538">
        <v>0</v>
      </c>
      <c r="AO27" s="538">
        <v>0</v>
      </c>
      <c r="AP27" s="538">
        <v>0</v>
      </c>
      <c r="AQ27" s="538">
        <v>0</v>
      </c>
      <c r="AR27" s="538">
        <v>0</v>
      </c>
      <c r="AS27" s="538">
        <v>0</v>
      </c>
      <c r="AT27" s="538">
        <v>0</v>
      </c>
      <c r="AU27" s="538">
        <v>0</v>
      </c>
      <c r="AV27" s="538">
        <v>0</v>
      </c>
      <c r="AW27" s="538">
        <v>0</v>
      </c>
      <c r="AX27" s="538">
        <v>0</v>
      </c>
      <c r="AY27" s="538">
        <v>0</v>
      </c>
      <c r="AZ27" s="538">
        <v>0</v>
      </c>
      <c r="BA27" s="538">
        <v>0</v>
      </c>
      <c r="BB27" s="538">
        <v>0</v>
      </c>
      <c r="BC27" s="538">
        <v>0</v>
      </c>
      <c r="BD27" s="538">
        <v>0</v>
      </c>
      <c r="BE27" s="538">
        <v>0</v>
      </c>
      <c r="BF27" s="538">
        <v>0</v>
      </c>
      <c r="BG27" s="538">
        <v>0</v>
      </c>
      <c r="BH27" s="538">
        <v>0</v>
      </c>
      <c r="BI27" s="538">
        <v>0</v>
      </c>
      <c r="BJ27" s="538">
        <v>0</v>
      </c>
    </row>
    <row r="28" spans="1:62" x14ac:dyDescent="0.3">
      <c r="A28" s="538">
        <v>385</v>
      </c>
      <c r="B28" s="538" t="s">
        <v>33</v>
      </c>
      <c r="D28" s="538">
        <v>359291604</v>
      </c>
      <c r="E28" s="538">
        <v>70277072</v>
      </c>
      <c r="F28" s="538">
        <v>32982277</v>
      </c>
      <c r="G28" s="538">
        <v>52528621</v>
      </c>
      <c r="H28" s="538">
        <v>47650303</v>
      </c>
      <c r="I28" s="538">
        <v>110836446</v>
      </c>
      <c r="J28" s="538">
        <v>129504753</v>
      </c>
      <c r="K28" s="538">
        <v>48061233</v>
      </c>
      <c r="L28" s="538">
        <v>113685089</v>
      </c>
      <c r="M28" s="538">
        <v>21405247</v>
      </c>
      <c r="N28" s="538">
        <v>89998999</v>
      </c>
      <c r="O28" s="538">
        <v>291914977</v>
      </c>
      <c r="P28" s="538">
        <v>512163072</v>
      </c>
      <c r="Q28" s="538">
        <v>184744624</v>
      </c>
      <c r="R28" s="538">
        <v>782225416</v>
      </c>
      <c r="S28" s="538">
        <v>167416512</v>
      </c>
      <c r="T28" s="538">
        <v>35759368</v>
      </c>
      <c r="U28" s="538">
        <v>172153200</v>
      </c>
      <c r="V28" s="538">
        <v>65192593</v>
      </c>
      <c r="W28" s="538">
        <v>263448652</v>
      </c>
      <c r="X28" s="538">
        <v>320855963</v>
      </c>
      <c r="Y28" s="538">
        <v>3667498000</v>
      </c>
      <c r="Z28" s="538">
        <v>248907305</v>
      </c>
      <c r="AA28" s="538">
        <v>61429068</v>
      </c>
      <c r="AB28" s="538">
        <v>21331053</v>
      </c>
      <c r="AC28" s="538">
        <v>222676123</v>
      </c>
      <c r="AD28" s="538">
        <v>52424043</v>
      </c>
      <c r="AE28" s="538">
        <v>121588996</v>
      </c>
      <c r="AF28" s="538">
        <v>166831318</v>
      </c>
      <c r="AG28" s="538">
        <v>593397851</v>
      </c>
      <c r="AH28" s="538">
        <v>93605694</v>
      </c>
      <c r="AI28" s="538">
        <v>159763695</v>
      </c>
      <c r="AJ28" s="538">
        <v>282730883</v>
      </c>
      <c r="AK28" s="538">
        <v>76660942</v>
      </c>
      <c r="AL28" s="538">
        <v>152065769</v>
      </c>
      <c r="AM28" s="538">
        <v>759148803</v>
      </c>
      <c r="AN28" s="538">
        <v>34699181</v>
      </c>
      <c r="AO28" s="538">
        <v>72996533</v>
      </c>
      <c r="AP28" s="538">
        <v>84319455</v>
      </c>
      <c r="AQ28" s="538">
        <v>25634559</v>
      </c>
      <c r="AR28" s="538">
        <v>166506827</v>
      </c>
      <c r="AS28" s="538">
        <v>430768752</v>
      </c>
      <c r="AT28" s="538">
        <v>30882093</v>
      </c>
      <c r="AU28" s="538">
        <v>20805318</v>
      </c>
      <c r="AV28" s="538">
        <v>126198703</v>
      </c>
      <c r="AW28" s="538">
        <v>51788414</v>
      </c>
      <c r="AX28" s="538">
        <v>1293822178</v>
      </c>
      <c r="AY28" s="538">
        <v>58673486</v>
      </c>
      <c r="AZ28" s="538">
        <v>391918601</v>
      </c>
      <c r="BA28" s="538">
        <v>112411668</v>
      </c>
      <c r="BB28" s="538">
        <v>229663859</v>
      </c>
      <c r="BC28" s="538">
        <v>40343549</v>
      </c>
      <c r="BD28" s="538">
        <v>71985963</v>
      </c>
      <c r="BE28" s="538">
        <v>118554654</v>
      </c>
      <c r="BF28" s="538">
        <v>31660968</v>
      </c>
      <c r="BG28" s="538">
        <v>231971671</v>
      </c>
      <c r="BH28" s="538">
        <v>72083833</v>
      </c>
      <c r="BI28" s="538">
        <v>762599581</v>
      </c>
      <c r="BJ28" s="538">
        <v>66589061</v>
      </c>
    </row>
    <row r="29" spans="1:62" x14ac:dyDescent="0.3">
      <c r="A29" s="538">
        <v>386</v>
      </c>
      <c r="B29" s="538" t="s">
        <v>77</v>
      </c>
      <c r="D29" s="538">
        <v>0</v>
      </c>
      <c r="E29" s="538">
        <v>0</v>
      </c>
      <c r="F29" s="538">
        <v>0</v>
      </c>
      <c r="G29" s="538">
        <v>0</v>
      </c>
      <c r="H29" s="538">
        <v>0</v>
      </c>
      <c r="I29" s="538">
        <v>0</v>
      </c>
      <c r="J29" s="538">
        <v>0</v>
      </c>
      <c r="K29" s="538">
        <v>0</v>
      </c>
      <c r="L29" s="538">
        <v>0</v>
      </c>
      <c r="M29" s="538">
        <v>0</v>
      </c>
      <c r="N29" s="538">
        <v>0</v>
      </c>
      <c r="O29" s="538">
        <v>0</v>
      </c>
      <c r="P29" s="538">
        <v>0</v>
      </c>
      <c r="Q29" s="538">
        <v>0</v>
      </c>
      <c r="R29" s="538">
        <v>0</v>
      </c>
      <c r="S29" s="538">
        <v>0</v>
      </c>
      <c r="T29" s="538">
        <v>0</v>
      </c>
      <c r="U29" s="538">
        <v>0</v>
      </c>
      <c r="V29" s="538">
        <v>0</v>
      </c>
      <c r="W29" s="538">
        <v>0</v>
      </c>
      <c r="X29" s="538">
        <v>0</v>
      </c>
      <c r="Y29" s="538">
        <v>0</v>
      </c>
      <c r="Z29" s="538">
        <v>0</v>
      </c>
      <c r="AA29" s="538">
        <v>0</v>
      </c>
      <c r="AB29" s="538">
        <v>0</v>
      </c>
      <c r="AC29" s="538">
        <v>0</v>
      </c>
      <c r="AD29" s="538">
        <v>0</v>
      </c>
      <c r="AE29" s="538">
        <v>0</v>
      </c>
      <c r="AF29" s="538">
        <v>0</v>
      </c>
      <c r="AG29" s="538">
        <v>0</v>
      </c>
      <c r="AH29" s="538">
        <v>0</v>
      </c>
      <c r="AI29" s="538">
        <v>0</v>
      </c>
      <c r="AJ29" s="538">
        <v>0</v>
      </c>
      <c r="AK29" s="538">
        <v>0</v>
      </c>
      <c r="AL29" s="538">
        <v>0</v>
      </c>
      <c r="AM29" s="538">
        <v>0</v>
      </c>
      <c r="AN29" s="538">
        <v>0</v>
      </c>
      <c r="AO29" s="538">
        <v>0</v>
      </c>
      <c r="AP29" s="538">
        <v>0</v>
      </c>
      <c r="AQ29" s="538">
        <v>0</v>
      </c>
      <c r="AR29" s="538">
        <v>0</v>
      </c>
      <c r="AS29" s="538">
        <v>0</v>
      </c>
      <c r="AT29" s="538">
        <v>0</v>
      </c>
      <c r="AU29" s="538">
        <v>0</v>
      </c>
      <c r="AV29" s="538">
        <v>0</v>
      </c>
      <c r="AW29" s="538">
        <v>0</v>
      </c>
      <c r="AX29" s="538">
        <v>0</v>
      </c>
      <c r="AY29" s="538">
        <v>0</v>
      </c>
      <c r="AZ29" s="538">
        <v>0</v>
      </c>
      <c r="BA29" s="538">
        <v>0</v>
      </c>
      <c r="BB29" s="538">
        <v>0</v>
      </c>
      <c r="BC29" s="538">
        <v>0</v>
      </c>
      <c r="BD29" s="538">
        <v>0</v>
      </c>
      <c r="BE29" s="538">
        <v>16004</v>
      </c>
      <c r="BF29" s="538">
        <v>0</v>
      </c>
      <c r="BG29" s="538">
        <v>0</v>
      </c>
      <c r="BH29" s="538">
        <v>0</v>
      </c>
      <c r="BI29" s="538">
        <v>0</v>
      </c>
      <c r="BJ29" s="538">
        <v>0</v>
      </c>
    </row>
    <row r="30" spans="1:62" x14ac:dyDescent="0.3">
      <c r="A30" s="538">
        <v>387</v>
      </c>
      <c r="B30" s="538" t="s">
        <v>78</v>
      </c>
      <c r="D30" s="538">
        <v>70323</v>
      </c>
      <c r="E30" s="538">
        <v>125713</v>
      </c>
      <c r="F30" s="538">
        <v>0</v>
      </c>
      <c r="G30" s="538">
        <v>53004</v>
      </c>
      <c r="H30" s="538">
        <v>98253</v>
      </c>
      <c r="I30" s="538">
        <v>45000</v>
      </c>
      <c r="J30" s="538">
        <v>70584</v>
      </c>
      <c r="K30" s="538">
        <v>64451</v>
      </c>
      <c r="L30" s="538">
        <v>0</v>
      </c>
      <c r="M30" s="538">
        <v>99835</v>
      </c>
      <c r="N30" s="538">
        <v>66029</v>
      </c>
      <c r="O30" s="538">
        <v>237778</v>
      </c>
      <c r="P30" s="538">
        <v>141491</v>
      </c>
      <c r="Q30" s="538">
        <v>0</v>
      </c>
      <c r="R30" s="538">
        <v>45000</v>
      </c>
      <c r="S30" s="538">
        <v>47836</v>
      </c>
      <c r="T30" s="538">
        <v>70534</v>
      </c>
      <c r="U30" s="538">
        <v>55744</v>
      </c>
      <c r="V30" s="538">
        <v>45000</v>
      </c>
      <c r="W30" s="538">
        <v>65978</v>
      </c>
      <c r="X30" s="538">
        <v>91509</v>
      </c>
      <c r="Y30" s="538">
        <v>2577000</v>
      </c>
      <c r="Z30" s="538">
        <v>65129</v>
      </c>
      <c r="AA30" s="538">
        <v>45000</v>
      </c>
      <c r="AB30" s="538">
        <v>107202</v>
      </c>
      <c r="AC30" s="538">
        <v>55550</v>
      </c>
      <c r="AD30" s="538">
        <v>45000</v>
      </c>
      <c r="AE30" s="538">
        <v>0</v>
      </c>
      <c r="AF30" s="538">
        <v>0</v>
      </c>
      <c r="AG30" s="538">
        <v>316759</v>
      </c>
      <c r="AH30" s="538">
        <v>72684</v>
      </c>
      <c r="AI30" s="538">
        <v>194255</v>
      </c>
      <c r="AJ30" s="538">
        <v>45000</v>
      </c>
      <c r="AK30" s="538">
        <v>0</v>
      </c>
      <c r="AL30" s="538">
        <v>70184</v>
      </c>
      <c r="AM30" s="538">
        <v>143652</v>
      </c>
      <c r="AN30" s="538">
        <v>50970</v>
      </c>
      <c r="AO30" s="538">
        <v>49697</v>
      </c>
      <c r="AP30" s="538">
        <v>89683</v>
      </c>
      <c r="AQ30" s="538">
        <v>0</v>
      </c>
      <c r="AR30" s="538">
        <v>0</v>
      </c>
      <c r="AS30" s="538">
        <v>64609</v>
      </c>
      <c r="AT30" s="538">
        <v>45096</v>
      </c>
      <c r="AU30" s="538">
        <v>101373</v>
      </c>
      <c r="AV30" s="538">
        <v>132223</v>
      </c>
      <c r="AW30" s="538">
        <v>138423</v>
      </c>
      <c r="AX30" s="538">
        <v>0</v>
      </c>
      <c r="AY30" s="538">
        <v>45081</v>
      </c>
      <c r="AZ30" s="538">
        <v>0</v>
      </c>
      <c r="BA30" s="538">
        <v>54336</v>
      </c>
      <c r="BB30" s="538">
        <v>59966</v>
      </c>
      <c r="BC30" s="538">
        <v>0</v>
      </c>
      <c r="BD30" s="538">
        <v>55470</v>
      </c>
      <c r="BE30" s="538">
        <v>0</v>
      </c>
      <c r="BF30" s="538">
        <v>45000</v>
      </c>
      <c r="BG30" s="538">
        <v>45000</v>
      </c>
      <c r="BH30" s="538">
        <v>87584</v>
      </c>
      <c r="BI30" s="538">
        <v>1167871</v>
      </c>
      <c r="BJ30" s="538">
        <v>45000</v>
      </c>
    </row>
    <row r="31" spans="1:62" x14ac:dyDescent="0.3">
      <c r="A31" s="538">
        <v>388</v>
      </c>
      <c r="B31" s="538" t="s">
        <v>72</v>
      </c>
      <c r="D31" s="538">
        <v>232807787</v>
      </c>
      <c r="E31" s="538">
        <v>53725850</v>
      </c>
      <c r="F31" s="538">
        <v>19072470</v>
      </c>
      <c r="G31" s="538">
        <v>42383823</v>
      </c>
      <c r="H31" s="538">
        <v>34999380</v>
      </c>
      <c r="I31" s="538">
        <v>51562754</v>
      </c>
      <c r="J31" s="538">
        <v>62532791</v>
      </c>
      <c r="K31" s="538">
        <v>27060549</v>
      </c>
      <c r="L31" s="538">
        <v>76851188</v>
      </c>
      <c r="M31" s="538">
        <v>24218879</v>
      </c>
      <c r="N31" s="538">
        <v>58793825</v>
      </c>
      <c r="O31" s="538">
        <v>169422686</v>
      </c>
      <c r="P31" s="538">
        <v>274851978</v>
      </c>
      <c r="Q31" s="538">
        <v>130476296</v>
      </c>
      <c r="R31" s="538">
        <v>353438458</v>
      </c>
      <c r="S31" s="538">
        <v>110482271</v>
      </c>
      <c r="T31" s="538">
        <v>22941790</v>
      </c>
      <c r="U31" s="538">
        <v>99423583</v>
      </c>
      <c r="V31" s="538">
        <v>27546322</v>
      </c>
      <c r="W31" s="538">
        <v>163907929</v>
      </c>
      <c r="X31" s="538">
        <v>187465508</v>
      </c>
      <c r="Y31" s="538">
        <v>1785915000</v>
      </c>
      <c r="Z31" s="538">
        <v>125481780</v>
      </c>
      <c r="AA31" s="538">
        <v>40763523</v>
      </c>
      <c r="AB31" s="538">
        <v>17013742</v>
      </c>
      <c r="AC31" s="538">
        <v>160262074</v>
      </c>
      <c r="AD31" s="538">
        <v>32058926</v>
      </c>
      <c r="AE31" s="538">
        <v>70884265</v>
      </c>
      <c r="AF31" s="538">
        <v>131614731</v>
      </c>
      <c r="AG31" s="538">
        <v>521146173</v>
      </c>
      <c r="AH31" s="538">
        <v>51543837</v>
      </c>
      <c r="AI31" s="538">
        <v>71391275</v>
      </c>
      <c r="AJ31" s="538">
        <v>179585599</v>
      </c>
      <c r="AK31" s="538">
        <v>63155997</v>
      </c>
      <c r="AL31" s="538">
        <v>99250582</v>
      </c>
      <c r="AM31" s="538">
        <v>476399629</v>
      </c>
      <c r="AN31" s="538">
        <v>23788974</v>
      </c>
      <c r="AO31" s="538">
        <v>69102035</v>
      </c>
      <c r="AP31" s="538">
        <v>59091247</v>
      </c>
      <c r="AQ31" s="538">
        <v>15810601</v>
      </c>
      <c r="AR31" s="538">
        <v>95861584</v>
      </c>
      <c r="AS31" s="538">
        <v>349557948</v>
      </c>
      <c r="AT31" s="538">
        <v>21657954</v>
      </c>
      <c r="AU31" s="538">
        <v>16933511</v>
      </c>
      <c r="AV31" s="538">
        <v>82782747</v>
      </c>
      <c r="AW31" s="538">
        <v>36322074</v>
      </c>
      <c r="AX31" s="538">
        <v>827689956</v>
      </c>
      <c r="AY31" s="538">
        <v>33395176</v>
      </c>
      <c r="AZ31" s="538">
        <v>199169979</v>
      </c>
      <c r="BA31" s="538">
        <v>76701998</v>
      </c>
      <c r="BB31" s="538">
        <v>135893092</v>
      </c>
      <c r="BC31" s="538">
        <v>37509456</v>
      </c>
      <c r="BD31" s="538">
        <v>40768861</v>
      </c>
      <c r="BE31" s="538">
        <v>96810101</v>
      </c>
      <c r="BF31" s="538">
        <v>13210906</v>
      </c>
      <c r="BG31" s="538">
        <v>236995403</v>
      </c>
      <c r="BH31" s="538">
        <v>46542442</v>
      </c>
      <c r="BI31" s="538">
        <v>401627344</v>
      </c>
      <c r="BJ31" s="538">
        <v>19055689</v>
      </c>
    </row>
    <row r="32" spans="1:62" x14ac:dyDescent="0.3">
      <c r="A32" s="538">
        <v>389</v>
      </c>
      <c r="B32" s="538" t="s">
        <v>79</v>
      </c>
      <c r="D32" s="538">
        <v>0</v>
      </c>
      <c r="E32" s="538">
        <v>0</v>
      </c>
      <c r="F32" s="538">
        <v>0</v>
      </c>
      <c r="G32" s="538">
        <v>0</v>
      </c>
      <c r="H32" s="538">
        <v>0</v>
      </c>
      <c r="I32" s="538">
        <v>0</v>
      </c>
      <c r="J32" s="538">
        <v>0</v>
      </c>
      <c r="K32" s="538">
        <v>0</v>
      </c>
      <c r="L32" s="538">
        <v>0</v>
      </c>
      <c r="M32" s="538">
        <v>0</v>
      </c>
      <c r="N32" s="538">
        <v>0</v>
      </c>
      <c r="O32" s="538">
        <v>0</v>
      </c>
      <c r="P32" s="538">
        <v>0</v>
      </c>
      <c r="Q32" s="538">
        <v>0</v>
      </c>
      <c r="R32" s="538">
        <v>0</v>
      </c>
      <c r="S32" s="538">
        <v>0</v>
      </c>
      <c r="T32" s="538">
        <v>0</v>
      </c>
      <c r="U32" s="538">
        <v>0</v>
      </c>
      <c r="V32" s="538">
        <v>0</v>
      </c>
      <c r="W32" s="538">
        <v>0</v>
      </c>
      <c r="X32" s="538">
        <v>0</v>
      </c>
      <c r="Y32" s="538">
        <v>0</v>
      </c>
      <c r="Z32" s="538">
        <v>0</v>
      </c>
      <c r="AA32" s="538">
        <v>0</v>
      </c>
      <c r="AB32" s="538">
        <v>0</v>
      </c>
      <c r="AC32" s="538">
        <v>0</v>
      </c>
      <c r="AD32" s="538">
        <v>0</v>
      </c>
      <c r="AE32" s="538">
        <v>0</v>
      </c>
      <c r="AF32" s="538">
        <v>0</v>
      </c>
      <c r="AG32" s="538">
        <v>0</v>
      </c>
      <c r="AH32" s="538">
        <v>0</v>
      </c>
      <c r="AI32" s="538">
        <v>0</v>
      </c>
      <c r="AJ32" s="538">
        <v>0</v>
      </c>
      <c r="AK32" s="538">
        <v>0</v>
      </c>
      <c r="AL32" s="538">
        <v>0</v>
      </c>
      <c r="AM32" s="538">
        <v>0</v>
      </c>
      <c r="AN32" s="538">
        <v>0</v>
      </c>
      <c r="AO32" s="538">
        <v>0</v>
      </c>
      <c r="AP32" s="538">
        <v>0</v>
      </c>
      <c r="AQ32" s="538">
        <v>0</v>
      </c>
      <c r="AR32" s="538">
        <v>0</v>
      </c>
      <c r="AS32" s="538">
        <v>0</v>
      </c>
      <c r="AT32" s="538">
        <v>0</v>
      </c>
      <c r="AU32" s="538">
        <v>0</v>
      </c>
      <c r="AV32" s="538">
        <v>0</v>
      </c>
      <c r="AW32" s="538">
        <v>0</v>
      </c>
      <c r="AX32" s="538">
        <v>0</v>
      </c>
      <c r="AY32" s="538">
        <v>0</v>
      </c>
      <c r="AZ32" s="538">
        <v>0</v>
      </c>
      <c r="BA32" s="538">
        <v>0</v>
      </c>
      <c r="BB32" s="538">
        <v>0</v>
      </c>
      <c r="BC32" s="538">
        <v>0</v>
      </c>
      <c r="BD32" s="538">
        <v>0</v>
      </c>
      <c r="BE32" s="538">
        <v>0</v>
      </c>
      <c r="BF32" s="538">
        <v>0</v>
      </c>
      <c r="BG32" s="538">
        <v>0</v>
      </c>
      <c r="BH32" s="538">
        <v>0</v>
      </c>
      <c r="BI32" s="538">
        <v>0</v>
      </c>
      <c r="BJ32" s="538">
        <v>0</v>
      </c>
    </row>
    <row r="33" spans="1:62" x14ac:dyDescent="0.3">
      <c r="A33" s="538">
        <v>391</v>
      </c>
      <c r="B33" s="538" t="s">
        <v>83</v>
      </c>
      <c r="D33" s="538">
        <v>532734</v>
      </c>
      <c r="E33" s="538">
        <v>62456</v>
      </c>
      <c r="F33" s="538">
        <v>507107</v>
      </c>
      <c r="G33" s="538">
        <v>88459</v>
      </c>
      <c r="H33" s="538">
        <v>6205</v>
      </c>
      <c r="I33" s="538">
        <v>369919</v>
      </c>
      <c r="J33" s="538">
        <v>94698</v>
      </c>
      <c r="K33" s="538">
        <v>182436</v>
      </c>
      <c r="L33" s="538">
        <v>137435</v>
      </c>
      <c r="M33" s="538">
        <v>65493</v>
      </c>
      <c r="N33" s="538">
        <v>2300</v>
      </c>
      <c r="O33" s="538">
        <v>443151</v>
      </c>
      <c r="P33" s="538">
        <v>187514</v>
      </c>
      <c r="Q33" s="538">
        <v>29143</v>
      </c>
      <c r="R33" s="538">
        <v>4629632</v>
      </c>
      <c r="S33" s="538">
        <v>518232</v>
      </c>
      <c r="T33" s="538">
        <v>20962</v>
      </c>
      <c r="U33" s="538">
        <v>97342</v>
      </c>
      <c r="V33" s="538">
        <v>10000</v>
      </c>
      <c r="W33" s="538">
        <v>14998</v>
      </c>
      <c r="X33" s="538">
        <v>476402</v>
      </c>
      <c r="Y33" s="538">
        <v>37945000</v>
      </c>
      <c r="Z33" s="538">
        <v>874735</v>
      </c>
      <c r="AA33" s="538">
        <v>278410</v>
      </c>
      <c r="AB33" s="538">
        <v>153200</v>
      </c>
      <c r="AC33" s="538">
        <v>56088</v>
      </c>
      <c r="AD33" s="538">
        <v>365505</v>
      </c>
      <c r="AE33" s="538">
        <v>0</v>
      </c>
      <c r="AF33" s="538">
        <v>941039</v>
      </c>
      <c r="AG33" s="538">
        <v>845042</v>
      </c>
      <c r="AH33" s="538">
        <v>25748</v>
      </c>
      <c r="AI33" s="538">
        <v>843218</v>
      </c>
      <c r="AJ33" s="538">
        <v>592508</v>
      </c>
      <c r="AK33" s="538">
        <v>34315</v>
      </c>
      <c r="AL33" s="538">
        <v>9427</v>
      </c>
      <c r="AM33" s="538">
        <v>337095</v>
      </c>
      <c r="AN33" s="538">
        <v>2702</v>
      </c>
      <c r="AO33" s="538">
        <v>9039</v>
      </c>
      <c r="AP33" s="538">
        <v>16380</v>
      </c>
      <c r="AQ33" s="538">
        <v>0</v>
      </c>
      <c r="AR33" s="538">
        <v>13455</v>
      </c>
      <c r="AS33" s="538">
        <v>37747</v>
      </c>
      <c r="AT33" s="538">
        <v>173</v>
      </c>
      <c r="AU33" s="538">
        <v>216360</v>
      </c>
      <c r="AV33" s="538">
        <v>28816</v>
      </c>
      <c r="AW33" s="538">
        <v>526587</v>
      </c>
      <c r="AX33" s="538">
        <v>4347355</v>
      </c>
      <c r="AY33" s="538">
        <v>114230</v>
      </c>
      <c r="AZ33" s="538">
        <v>20340</v>
      </c>
      <c r="BA33" s="538">
        <v>181628</v>
      </c>
      <c r="BB33" s="538">
        <v>109899</v>
      </c>
      <c r="BC33" s="538">
        <v>13259</v>
      </c>
      <c r="BD33" s="538">
        <v>3692</v>
      </c>
      <c r="BE33" s="538">
        <v>16355</v>
      </c>
      <c r="BF33" s="538">
        <v>1278</v>
      </c>
      <c r="BG33" s="538">
        <v>115145</v>
      </c>
      <c r="BH33" s="538">
        <v>15217</v>
      </c>
      <c r="BI33" s="538">
        <v>456323</v>
      </c>
      <c r="BJ33" s="538">
        <v>61015</v>
      </c>
    </row>
    <row r="34" spans="1:62" x14ac:dyDescent="0.3">
      <c r="A34" s="538">
        <v>500</v>
      </c>
      <c r="B34" s="538" t="s">
        <v>68</v>
      </c>
      <c r="D34" s="538">
        <v>0</v>
      </c>
      <c r="E34" s="538">
        <v>0</v>
      </c>
      <c r="F34" s="538">
        <v>0</v>
      </c>
      <c r="G34" s="538">
        <v>0</v>
      </c>
      <c r="H34" s="538">
        <v>0</v>
      </c>
      <c r="I34" s="538">
        <v>0</v>
      </c>
      <c r="J34" s="538">
        <v>0</v>
      </c>
      <c r="K34" s="538">
        <v>0</v>
      </c>
      <c r="L34" s="538">
        <v>0</v>
      </c>
      <c r="M34" s="538">
        <v>0</v>
      </c>
      <c r="N34" s="538">
        <v>0</v>
      </c>
      <c r="O34" s="538">
        <v>0</v>
      </c>
      <c r="P34" s="538">
        <v>231560</v>
      </c>
      <c r="Q34" s="538">
        <v>0</v>
      </c>
      <c r="R34" s="538">
        <v>0</v>
      </c>
      <c r="S34" s="538">
        <v>0</v>
      </c>
      <c r="T34" s="538">
        <v>0</v>
      </c>
      <c r="U34" s="538">
        <v>0</v>
      </c>
      <c r="V34" s="538">
        <v>0</v>
      </c>
      <c r="W34" s="538">
        <v>0</v>
      </c>
      <c r="X34" s="538">
        <v>0</v>
      </c>
      <c r="Y34" s="538">
        <v>0</v>
      </c>
      <c r="Z34" s="538">
        <v>0</v>
      </c>
      <c r="AA34" s="538">
        <v>0</v>
      </c>
      <c r="AB34" s="538">
        <v>0</v>
      </c>
      <c r="AC34" s="538">
        <v>0</v>
      </c>
      <c r="AD34" s="538">
        <v>0</v>
      </c>
      <c r="AE34" s="538">
        <v>0</v>
      </c>
      <c r="AF34" s="538">
        <v>0</v>
      </c>
      <c r="AG34" s="538">
        <v>0</v>
      </c>
      <c r="AH34" s="538">
        <v>0</v>
      </c>
      <c r="AI34" s="538">
        <v>0</v>
      </c>
      <c r="AJ34" s="538">
        <v>0</v>
      </c>
      <c r="AK34" s="538">
        <v>0</v>
      </c>
      <c r="AL34" s="538">
        <v>0</v>
      </c>
      <c r="AM34" s="538">
        <v>0</v>
      </c>
      <c r="AN34" s="538">
        <v>1200553</v>
      </c>
      <c r="AO34" s="538">
        <v>0</v>
      </c>
      <c r="AP34" s="538">
        <v>0</v>
      </c>
      <c r="AQ34" s="538">
        <v>0</v>
      </c>
      <c r="AR34" s="538">
        <v>0</v>
      </c>
      <c r="AS34" s="538">
        <v>0</v>
      </c>
      <c r="AT34" s="538">
        <v>0</v>
      </c>
      <c r="AU34" s="538">
        <v>0</v>
      </c>
      <c r="AV34" s="538">
        <v>0</v>
      </c>
      <c r="AW34" s="538">
        <v>0</v>
      </c>
      <c r="AX34" s="538">
        <v>0</v>
      </c>
      <c r="AY34" s="538">
        <v>0</v>
      </c>
      <c r="AZ34" s="538">
        <v>3059351</v>
      </c>
      <c r="BA34" s="538">
        <v>0</v>
      </c>
      <c r="BB34" s="538">
        <v>0</v>
      </c>
      <c r="BC34" s="538">
        <v>0</v>
      </c>
      <c r="BD34" s="538">
        <v>0</v>
      </c>
      <c r="BE34" s="538">
        <v>0</v>
      </c>
      <c r="BF34" s="538">
        <v>41396</v>
      </c>
      <c r="BG34" s="538">
        <v>0</v>
      </c>
      <c r="BH34" s="538">
        <v>0</v>
      </c>
      <c r="BI34" s="538">
        <v>0</v>
      </c>
      <c r="BJ34" s="538">
        <v>0</v>
      </c>
    </row>
    <row r="35" spans="1:62" x14ac:dyDescent="0.3">
      <c r="A35" s="538">
        <v>502</v>
      </c>
      <c r="B35" s="538" t="s">
        <v>70</v>
      </c>
      <c r="D35" s="538">
        <v>5001375</v>
      </c>
      <c r="E35" s="538">
        <v>1065015</v>
      </c>
      <c r="F35" s="538">
        <v>220847</v>
      </c>
      <c r="G35" s="538">
        <v>1646427</v>
      </c>
      <c r="H35" s="538">
        <v>1319968</v>
      </c>
      <c r="I35" s="538">
        <v>2784659</v>
      </c>
      <c r="J35" s="538">
        <v>456948</v>
      </c>
      <c r="K35" s="538">
        <v>328784</v>
      </c>
      <c r="L35" s="538">
        <v>1322207</v>
      </c>
      <c r="M35" s="538">
        <v>130275</v>
      </c>
      <c r="N35" s="538">
        <v>1058805</v>
      </c>
      <c r="O35" s="538">
        <v>7037070</v>
      </c>
      <c r="P35" s="538">
        <v>8715851</v>
      </c>
      <c r="Q35" s="538">
        <v>2874542</v>
      </c>
      <c r="R35" s="538">
        <v>16326511</v>
      </c>
      <c r="S35" s="538">
        <v>9683294</v>
      </c>
      <c r="T35" s="538">
        <v>399793</v>
      </c>
      <c r="U35" s="538">
        <v>1816347</v>
      </c>
      <c r="V35" s="538">
        <v>574955</v>
      </c>
      <c r="W35" s="538">
        <v>9614057</v>
      </c>
      <c r="X35" s="538">
        <v>3519351</v>
      </c>
      <c r="Y35" s="538">
        <v>71301000</v>
      </c>
      <c r="Z35" s="538">
        <v>1645151</v>
      </c>
      <c r="AA35" s="538">
        <v>2101958</v>
      </c>
      <c r="AB35" s="538">
        <v>539376</v>
      </c>
      <c r="AC35" s="538">
        <v>5038125</v>
      </c>
      <c r="AD35" s="538">
        <v>2428473</v>
      </c>
      <c r="AE35" s="538">
        <v>3408929</v>
      </c>
      <c r="AF35" s="538">
        <v>5622563</v>
      </c>
      <c r="AG35" s="538">
        <v>18920972</v>
      </c>
      <c r="AH35" s="538">
        <v>956213</v>
      </c>
      <c r="AI35" s="538">
        <v>1383850</v>
      </c>
      <c r="AJ35" s="538">
        <v>5678522</v>
      </c>
      <c r="AK35" s="538">
        <v>3576425</v>
      </c>
      <c r="AL35" s="538">
        <v>12167684</v>
      </c>
      <c r="AM35" s="538">
        <v>3107546</v>
      </c>
      <c r="AN35" s="538">
        <v>367927</v>
      </c>
      <c r="AO35" s="538">
        <v>4854828</v>
      </c>
      <c r="AP35" s="538">
        <v>5038614</v>
      </c>
      <c r="AQ35" s="538">
        <v>670433</v>
      </c>
      <c r="AR35" s="538">
        <v>2093886</v>
      </c>
      <c r="AS35" s="538">
        <v>6611782</v>
      </c>
      <c r="AT35" s="538">
        <v>256876</v>
      </c>
      <c r="AU35" s="538">
        <v>1970</v>
      </c>
      <c r="AV35" s="538">
        <v>1736659</v>
      </c>
      <c r="AW35" s="538">
        <v>1377271</v>
      </c>
      <c r="AX35" s="538">
        <v>22816291</v>
      </c>
      <c r="AY35" s="538">
        <v>816009</v>
      </c>
      <c r="AZ35" s="538">
        <v>12137607</v>
      </c>
      <c r="BA35" s="538">
        <v>1535364</v>
      </c>
      <c r="BB35" s="538">
        <v>6210236</v>
      </c>
      <c r="BC35" s="538">
        <v>1335259</v>
      </c>
      <c r="BD35" s="538">
        <v>1176373</v>
      </c>
      <c r="BE35" s="538">
        <v>6112013</v>
      </c>
      <c r="BF35" s="538">
        <v>121518</v>
      </c>
      <c r="BG35" s="538">
        <v>6413345</v>
      </c>
      <c r="BH35" s="538">
        <v>493586</v>
      </c>
      <c r="BI35" s="538">
        <v>17070119</v>
      </c>
      <c r="BJ35" s="538">
        <v>360386</v>
      </c>
    </row>
    <row r="36" spans="1:62" x14ac:dyDescent="0.3">
      <c r="A36" s="538">
        <v>503</v>
      </c>
      <c r="B36" s="538" t="s">
        <v>71</v>
      </c>
      <c r="D36" s="538">
        <v>0</v>
      </c>
      <c r="E36" s="538">
        <v>0</v>
      </c>
      <c r="F36" s="538">
        <v>0</v>
      </c>
      <c r="G36" s="538">
        <v>0</v>
      </c>
      <c r="H36" s="538">
        <v>0</v>
      </c>
      <c r="I36" s="538">
        <v>0</v>
      </c>
      <c r="J36" s="538">
        <v>0</v>
      </c>
      <c r="K36" s="538">
        <v>0</v>
      </c>
      <c r="L36" s="538">
        <v>0</v>
      </c>
      <c r="M36" s="538">
        <v>0</v>
      </c>
      <c r="N36" s="538">
        <v>0</v>
      </c>
      <c r="O36" s="538">
        <v>0</v>
      </c>
      <c r="P36" s="538">
        <v>0</v>
      </c>
      <c r="Q36" s="538">
        <v>0</v>
      </c>
      <c r="R36" s="538">
        <v>0</v>
      </c>
      <c r="S36" s="538">
        <v>0</v>
      </c>
      <c r="T36" s="538">
        <v>0</v>
      </c>
      <c r="U36" s="538">
        <v>0</v>
      </c>
      <c r="V36" s="538">
        <v>0</v>
      </c>
      <c r="W36" s="538">
        <v>0</v>
      </c>
      <c r="X36" s="538">
        <v>0</v>
      </c>
      <c r="Y36" s="538">
        <v>0</v>
      </c>
      <c r="Z36" s="538">
        <v>0</v>
      </c>
      <c r="AA36" s="538">
        <v>11613</v>
      </c>
      <c r="AB36" s="538">
        <v>0</v>
      </c>
      <c r="AC36" s="538">
        <v>0</v>
      </c>
      <c r="AD36" s="538">
        <v>0</v>
      </c>
      <c r="AE36" s="538">
        <v>0</v>
      </c>
      <c r="AF36" s="538">
        <v>0</v>
      </c>
      <c r="AG36" s="538">
        <v>0</v>
      </c>
      <c r="AH36" s="538">
        <v>0</v>
      </c>
      <c r="AI36" s="538">
        <v>0</v>
      </c>
      <c r="AJ36" s="538">
        <v>0</v>
      </c>
      <c r="AK36" s="538">
        <v>0</v>
      </c>
      <c r="AL36" s="538">
        <v>0</v>
      </c>
      <c r="AM36" s="538">
        <v>0</v>
      </c>
      <c r="AN36" s="538">
        <v>0</v>
      </c>
      <c r="AO36" s="538">
        <v>0</v>
      </c>
      <c r="AP36" s="538">
        <v>0</v>
      </c>
      <c r="AQ36" s="538">
        <v>0</v>
      </c>
      <c r="AR36" s="538">
        <v>0</v>
      </c>
      <c r="AS36" s="538">
        <v>0</v>
      </c>
      <c r="AT36" s="538">
        <v>0</v>
      </c>
      <c r="AU36" s="538">
        <v>0</v>
      </c>
      <c r="AV36" s="538">
        <v>0</v>
      </c>
      <c r="AW36" s="538">
        <v>0</v>
      </c>
      <c r="AX36" s="538">
        <v>0</v>
      </c>
      <c r="AY36" s="538">
        <v>0</v>
      </c>
      <c r="AZ36" s="538">
        <v>0</v>
      </c>
      <c r="BA36" s="538">
        <v>0</v>
      </c>
      <c r="BB36" s="538">
        <v>0</v>
      </c>
      <c r="BC36" s="538">
        <v>0</v>
      </c>
      <c r="BD36" s="538">
        <v>0</v>
      </c>
      <c r="BE36" s="538">
        <v>0</v>
      </c>
      <c r="BF36" s="538">
        <v>0</v>
      </c>
      <c r="BG36" s="538">
        <v>0</v>
      </c>
      <c r="BH36" s="538">
        <v>0</v>
      </c>
      <c r="BI36" s="538">
        <v>0</v>
      </c>
      <c r="BJ36" s="538">
        <v>0</v>
      </c>
    </row>
    <row r="37" spans="1:62" x14ac:dyDescent="0.3">
      <c r="A37" s="538">
        <v>504</v>
      </c>
      <c r="B37" s="538" t="s">
        <v>74</v>
      </c>
      <c r="D37" s="538">
        <v>192032586</v>
      </c>
      <c r="E37" s="538">
        <v>45298500</v>
      </c>
      <c r="F37" s="538">
        <v>15754116</v>
      </c>
      <c r="G37" s="538">
        <v>35275003</v>
      </c>
      <c r="H37" s="538">
        <v>27414109</v>
      </c>
      <c r="I37" s="538">
        <v>41119802</v>
      </c>
      <c r="J37" s="538">
        <v>35169957</v>
      </c>
      <c r="K37" s="538">
        <v>21965053</v>
      </c>
      <c r="L37" s="538">
        <v>61837157</v>
      </c>
      <c r="M37" s="538">
        <v>23541970</v>
      </c>
      <c r="N37" s="538">
        <v>54677388</v>
      </c>
      <c r="O37" s="538">
        <v>116689726</v>
      </c>
      <c r="P37" s="538">
        <v>210201826</v>
      </c>
      <c r="Q37" s="538">
        <v>119891755</v>
      </c>
      <c r="R37" s="538">
        <v>272242468</v>
      </c>
      <c r="S37" s="538">
        <v>101322526</v>
      </c>
      <c r="T37" s="538">
        <v>17449166</v>
      </c>
      <c r="U37" s="538">
        <v>70867822</v>
      </c>
      <c r="V37" s="538">
        <v>24019108</v>
      </c>
      <c r="W37" s="538">
        <v>139982909</v>
      </c>
      <c r="X37" s="538">
        <v>95472081</v>
      </c>
      <c r="Y37" s="538">
        <v>257082000</v>
      </c>
      <c r="Z37" s="538">
        <v>82641131</v>
      </c>
      <c r="AA37" s="538">
        <v>33231251</v>
      </c>
      <c r="AB37" s="538">
        <v>15685224</v>
      </c>
      <c r="AC37" s="538">
        <v>155224606</v>
      </c>
      <c r="AD37" s="538">
        <v>25301767</v>
      </c>
      <c r="AE37" s="538">
        <v>62036113</v>
      </c>
      <c r="AF37" s="538">
        <v>128375447</v>
      </c>
      <c r="AG37" s="538">
        <v>468383413</v>
      </c>
      <c r="AH37" s="538">
        <v>38874725</v>
      </c>
      <c r="AI37" s="538">
        <v>44284121</v>
      </c>
      <c r="AJ37" s="538">
        <v>158038818</v>
      </c>
      <c r="AK37" s="538">
        <v>53670478</v>
      </c>
      <c r="AL37" s="538">
        <v>98557337</v>
      </c>
      <c r="AM37" s="538">
        <v>323111949</v>
      </c>
      <c r="AN37" s="538">
        <v>20264260</v>
      </c>
      <c r="AO37" s="538">
        <v>62444965</v>
      </c>
      <c r="AP37" s="538">
        <v>50016487</v>
      </c>
      <c r="AQ37" s="538">
        <v>13899184</v>
      </c>
      <c r="AR37" s="538">
        <v>77672380</v>
      </c>
      <c r="AS37" s="538">
        <v>290298609</v>
      </c>
      <c r="AT37" s="538">
        <v>15974431</v>
      </c>
      <c r="AU37" s="538">
        <v>13343888</v>
      </c>
      <c r="AV37" s="538">
        <v>66599811</v>
      </c>
      <c r="AW37" s="538">
        <v>33989208</v>
      </c>
      <c r="AX37" s="538">
        <v>621082578</v>
      </c>
      <c r="AY37" s="538">
        <v>31910452</v>
      </c>
      <c r="AZ37" s="538">
        <v>192686435</v>
      </c>
      <c r="BA37" s="538">
        <v>63637199</v>
      </c>
      <c r="BB37" s="538">
        <v>115950364</v>
      </c>
      <c r="BC37" s="538">
        <v>34283611</v>
      </c>
      <c r="BD37" s="538">
        <v>34449515</v>
      </c>
      <c r="BE37" s="538">
        <v>92931217</v>
      </c>
      <c r="BF37" s="538">
        <v>10405103</v>
      </c>
      <c r="BG37" s="538">
        <v>171386379</v>
      </c>
      <c r="BH37" s="538">
        <v>34437938</v>
      </c>
      <c r="BI37" s="538">
        <v>311045785</v>
      </c>
      <c r="BJ37" s="538">
        <v>13372089</v>
      </c>
    </row>
    <row r="38" spans="1:62" x14ac:dyDescent="0.3">
      <c r="A38" s="538">
        <v>505</v>
      </c>
      <c r="B38" s="538" t="s">
        <v>75</v>
      </c>
      <c r="D38" s="538">
        <v>367572</v>
      </c>
      <c r="E38" s="538">
        <v>47756</v>
      </c>
      <c r="F38" s="538">
        <v>1968</v>
      </c>
      <c r="G38" s="538">
        <v>144742</v>
      </c>
      <c r="H38" s="538">
        <v>239866</v>
      </c>
      <c r="I38" s="538">
        <v>0</v>
      </c>
      <c r="J38" s="538">
        <v>0</v>
      </c>
      <c r="K38" s="538">
        <v>23310</v>
      </c>
      <c r="L38" s="538">
        <v>600482</v>
      </c>
      <c r="M38" s="538">
        <v>76328</v>
      </c>
      <c r="N38" s="538">
        <v>244871</v>
      </c>
      <c r="O38" s="538">
        <v>711707</v>
      </c>
      <c r="P38" s="538">
        <v>546428</v>
      </c>
      <c r="Q38" s="538">
        <v>45977</v>
      </c>
      <c r="R38" s="538">
        <v>1317795</v>
      </c>
      <c r="S38" s="538">
        <v>171920</v>
      </c>
      <c r="T38" s="538">
        <v>48808</v>
      </c>
      <c r="U38" s="538">
        <v>522490</v>
      </c>
      <c r="V38" s="538">
        <v>218838</v>
      </c>
      <c r="W38" s="538">
        <v>836164</v>
      </c>
      <c r="X38" s="538">
        <v>821243</v>
      </c>
      <c r="Y38" s="538">
        <v>0</v>
      </c>
      <c r="Z38" s="538">
        <v>322490</v>
      </c>
      <c r="AA38" s="538">
        <v>5014</v>
      </c>
      <c r="AB38" s="538">
        <v>185359</v>
      </c>
      <c r="AC38" s="538">
        <v>0</v>
      </c>
      <c r="AD38" s="538">
        <v>654124</v>
      </c>
      <c r="AE38" s="538">
        <v>99514</v>
      </c>
      <c r="AF38" s="538">
        <v>1377640</v>
      </c>
      <c r="AG38" s="538">
        <v>1302431</v>
      </c>
      <c r="AH38" s="538">
        <v>1107794</v>
      </c>
      <c r="AI38" s="538">
        <v>173861</v>
      </c>
      <c r="AJ38" s="538">
        <v>749889</v>
      </c>
      <c r="AK38" s="538">
        <v>144164</v>
      </c>
      <c r="AL38" s="538">
        <v>455964</v>
      </c>
      <c r="AM38" s="538">
        <v>1054099</v>
      </c>
      <c r="AN38" s="538">
        <v>175480</v>
      </c>
      <c r="AO38" s="538">
        <v>207937</v>
      </c>
      <c r="AP38" s="538">
        <v>68375</v>
      </c>
      <c r="AQ38" s="538">
        <v>0</v>
      </c>
      <c r="AR38" s="538">
        <v>281793</v>
      </c>
      <c r="AS38" s="538">
        <v>0</v>
      </c>
      <c r="AT38" s="538">
        <v>49248</v>
      </c>
      <c r="AU38" s="538">
        <v>1103334</v>
      </c>
      <c r="AV38" s="538">
        <v>48655</v>
      </c>
      <c r="AW38" s="538">
        <v>212383</v>
      </c>
      <c r="AX38" s="538">
        <v>19338399</v>
      </c>
      <c r="AY38" s="538">
        <v>323796</v>
      </c>
      <c r="AZ38" s="538">
        <v>1175000</v>
      </c>
      <c r="BA38" s="538">
        <v>156755</v>
      </c>
      <c r="BB38" s="538">
        <v>0</v>
      </c>
      <c r="BC38" s="538">
        <v>320758</v>
      </c>
      <c r="BD38" s="538">
        <v>0</v>
      </c>
      <c r="BE38" s="538">
        <v>1060701</v>
      </c>
      <c r="BF38" s="538">
        <v>792604</v>
      </c>
      <c r="BG38" s="538">
        <v>1403585</v>
      </c>
      <c r="BH38" s="538">
        <v>101044</v>
      </c>
      <c r="BI38" s="538">
        <v>1407104</v>
      </c>
      <c r="BJ38" s="538">
        <v>144191</v>
      </c>
    </row>
    <row r="39" spans="1:62" x14ac:dyDescent="0.3">
      <c r="A39" s="538">
        <v>506</v>
      </c>
      <c r="B39" s="538" t="s">
        <v>81</v>
      </c>
      <c r="D39" s="538">
        <v>7490488</v>
      </c>
      <c r="E39" s="538">
        <v>3401067</v>
      </c>
      <c r="F39" s="538">
        <v>3157246</v>
      </c>
      <c r="G39" s="538">
        <v>4783878</v>
      </c>
      <c r="H39" s="538">
        <v>3165538</v>
      </c>
      <c r="I39" s="538">
        <v>5453823</v>
      </c>
      <c r="J39" s="538">
        <v>11080248</v>
      </c>
      <c r="K39" s="538">
        <v>2092966</v>
      </c>
      <c r="L39" s="538">
        <v>1428415</v>
      </c>
      <c r="M39" s="538">
        <v>2813622</v>
      </c>
      <c r="N39" s="538">
        <v>1456013</v>
      </c>
      <c r="O39" s="538">
        <v>28053048</v>
      </c>
      <c r="P39" s="538">
        <v>12423175</v>
      </c>
      <c r="Q39" s="538">
        <v>3995916</v>
      </c>
      <c r="R39" s="538">
        <v>12772423</v>
      </c>
      <c r="S39" s="538">
        <v>21537810</v>
      </c>
      <c r="T39" s="538">
        <v>339591</v>
      </c>
      <c r="U39" s="538">
        <v>2368462</v>
      </c>
      <c r="V39" s="538">
        <v>2208493</v>
      </c>
      <c r="W39" s="538">
        <v>8471348</v>
      </c>
      <c r="X39" s="538">
        <v>6027895</v>
      </c>
      <c r="Y39" s="538">
        <v>118052000</v>
      </c>
      <c r="Z39" s="538">
        <v>5974710</v>
      </c>
      <c r="AA39" s="538">
        <v>814737</v>
      </c>
      <c r="AB39" s="538">
        <v>125026</v>
      </c>
      <c r="AC39" s="538">
        <v>5750530</v>
      </c>
      <c r="AD39" s="538">
        <v>4947118</v>
      </c>
      <c r="AE39" s="538">
        <v>2849553</v>
      </c>
      <c r="AF39" s="538">
        <v>17958508</v>
      </c>
      <c r="AG39" s="538">
        <v>53089567</v>
      </c>
      <c r="AH39" s="538">
        <v>1994536</v>
      </c>
      <c r="AI39" s="538">
        <v>2260654</v>
      </c>
      <c r="AJ39" s="538">
        <v>11351667</v>
      </c>
      <c r="AK39" s="538">
        <v>4925299</v>
      </c>
      <c r="AL39" s="538">
        <v>6359067</v>
      </c>
      <c r="AM39" s="538">
        <v>23123554</v>
      </c>
      <c r="AN39" s="538">
        <v>3276754</v>
      </c>
      <c r="AO39" s="538">
        <v>3558885</v>
      </c>
      <c r="AP39" s="538">
        <v>8535281</v>
      </c>
      <c r="AQ39" s="538">
        <v>809217</v>
      </c>
      <c r="AR39" s="538">
        <v>5015362</v>
      </c>
      <c r="AS39" s="538">
        <v>13334124</v>
      </c>
      <c r="AT39" s="538">
        <v>1075759</v>
      </c>
      <c r="AU39" s="538">
        <v>345209</v>
      </c>
      <c r="AV39" s="538">
        <v>8232169</v>
      </c>
      <c r="AW39" s="538">
        <v>1454810</v>
      </c>
      <c r="AX39" s="538">
        <v>33769337</v>
      </c>
      <c r="AY39" s="538">
        <v>3763554</v>
      </c>
      <c r="AZ39" s="538">
        <v>6917355</v>
      </c>
      <c r="BA39" s="538">
        <v>2285938</v>
      </c>
      <c r="BB39" s="538">
        <v>7867856</v>
      </c>
      <c r="BC39" s="538">
        <v>1662096</v>
      </c>
      <c r="BD39" s="538">
        <v>4303090</v>
      </c>
      <c r="BE39" s="538">
        <v>3058755</v>
      </c>
      <c r="BF39" s="538">
        <v>1161533</v>
      </c>
      <c r="BG39" s="538">
        <v>14918015</v>
      </c>
      <c r="BH39" s="538">
        <v>3572796</v>
      </c>
      <c r="BI39" s="538">
        <v>34860302</v>
      </c>
      <c r="BJ39" s="538">
        <v>818631</v>
      </c>
    </row>
    <row r="40" spans="1:62" x14ac:dyDescent="0.3">
      <c r="A40" s="538">
        <v>507</v>
      </c>
      <c r="B40" s="538" t="s">
        <v>277</v>
      </c>
      <c r="D40" s="538">
        <v>0</v>
      </c>
      <c r="E40" s="538">
        <v>0</v>
      </c>
      <c r="F40" s="538">
        <v>0</v>
      </c>
      <c r="G40" s="538">
        <v>0</v>
      </c>
      <c r="H40" s="538">
        <v>0</v>
      </c>
      <c r="I40" s="538">
        <v>0</v>
      </c>
      <c r="J40" s="538">
        <v>0</v>
      </c>
      <c r="K40" s="538">
        <v>-12798</v>
      </c>
      <c r="L40" s="538">
        <v>0</v>
      </c>
      <c r="M40" s="538">
        <v>0</v>
      </c>
      <c r="N40" s="538">
        <v>897</v>
      </c>
      <c r="O40" s="538">
        <v>-62463</v>
      </c>
      <c r="P40" s="538">
        <v>0</v>
      </c>
      <c r="Q40" s="538">
        <v>1</v>
      </c>
      <c r="R40" s="538">
        <v>-176180</v>
      </c>
      <c r="S40" s="538">
        <v>-29151</v>
      </c>
      <c r="T40" s="538">
        <v>0</v>
      </c>
      <c r="U40" s="538">
        <v>-48533</v>
      </c>
      <c r="V40" s="538">
        <v>0</v>
      </c>
      <c r="W40" s="538">
        <v>-83381</v>
      </c>
      <c r="X40" s="538">
        <v>0</v>
      </c>
      <c r="Y40" s="538">
        <v>0</v>
      </c>
      <c r="Z40" s="538">
        <v>0</v>
      </c>
      <c r="AA40" s="538">
        <v>0</v>
      </c>
      <c r="AB40" s="538">
        <v>0</v>
      </c>
      <c r="AC40" s="538">
        <v>0</v>
      </c>
      <c r="AD40" s="538">
        <v>0</v>
      </c>
      <c r="AE40" s="538">
        <v>0</v>
      </c>
      <c r="AF40" s="538">
        <v>-43125</v>
      </c>
      <c r="AG40" s="538">
        <v>88454</v>
      </c>
      <c r="AH40" s="538">
        <v>0</v>
      </c>
      <c r="AI40" s="538">
        <v>-64418</v>
      </c>
      <c r="AJ40" s="538">
        <v>0</v>
      </c>
      <c r="AK40" s="538">
        <v>0</v>
      </c>
      <c r="AL40" s="538">
        <v>-99832</v>
      </c>
      <c r="AM40" s="538">
        <v>69842</v>
      </c>
      <c r="AN40" s="538">
        <v>0</v>
      </c>
      <c r="AO40" s="538">
        <v>0</v>
      </c>
      <c r="AP40" s="538">
        <v>0</v>
      </c>
      <c r="AQ40" s="538">
        <v>0</v>
      </c>
      <c r="AR40" s="538">
        <v>5317</v>
      </c>
      <c r="AS40" s="538">
        <v>0</v>
      </c>
      <c r="AT40" s="538">
        <v>0</v>
      </c>
      <c r="AU40" s="538">
        <v>0</v>
      </c>
      <c r="AV40" s="538">
        <v>0</v>
      </c>
      <c r="AW40" s="538">
        <v>0</v>
      </c>
      <c r="AX40" s="538">
        <v>0</v>
      </c>
      <c r="AY40" s="538">
        <v>86121</v>
      </c>
      <c r="AZ40" s="538">
        <v>-233832</v>
      </c>
      <c r="BA40" s="538">
        <v>51002</v>
      </c>
      <c r="BB40" s="538">
        <v>0</v>
      </c>
      <c r="BC40" s="538">
        <v>0</v>
      </c>
      <c r="BD40" s="538">
        <v>0</v>
      </c>
      <c r="BE40" s="538">
        <v>0</v>
      </c>
      <c r="BF40" s="538">
        <v>0</v>
      </c>
      <c r="BG40" s="538">
        <v>0</v>
      </c>
      <c r="BH40" s="538">
        <v>28674</v>
      </c>
      <c r="BI40" s="538">
        <v>-52714</v>
      </c>
      <c r="BJ40" s="538">
        <v>0</v>
      </c>
    </row>
    <row r="41" spans="1:62" x14ac:dyDescent="0.3">
      <c r="A41" s="538">
        <v>512</v>
      </c>
      <c r="B41" s="538" t="s">
        <v>93</v>
      </c>
      <c r="D41" s="538">
        <v>0</v>
      </c>
      <c r="E41" s="538">
        <v>0</v>
      </c>
      <c r="F41" s="538">
        <v>0</v>
      </c>
      <c r="G41" s="538">
        <v>0</v>
      </c>
      <c r="H41" s="538">
        <v>0</v>
      </c>
      <c r="I41" s="538">
        <v>0</v>
      </c>
      <c r="J41" s="538">
        <v>22205</v>
      </c>
      <c r="K41" s="538">
        <v>23281</v>
      </c>
      <c r="L41" s="538">
        <v>80010</v>
      </c>
      <c r="M41" s="538">
        <v>0</v>
      </c>
      <c r="N41" s="538">
        <v>43909</v>
      </c>
      <c r="O41" s="538">
        <v>329863</v>
      </c>
      <c r="P41" s="538">
        <v>0</v>
      </c>
      <c r="Q41" s="538">
        <v>0</v>
      </c>
      <c r="R41" s="538">
        <v>88284</v>
      </c>
      <c r="S41" s="538">
        <v>0</v>
      </c>
      <c r="T41" s="538">
        <v>0</v>
      </c>
      <c r="U41" s="538">
        <v>0</v>
      </c>
      <c r="V41" s="538">
        <v>211255</v>
      </c>
      <c r="W41" s="538">
        <v>0</v>
      </c>
      <c r="X41" s="538">
        <v>0</v>
      </c>
      <c r="Y41" s="538">
        <v>0</v>
      </c>
      <c r="Z41" s="538">
        <v>216130</v>
      </c>
      <c r="AA41" s="538">
        <v>83683</v>
      </c>
      <c r="AB41" s="538">
        <v>397995</v>
      </c>
      <c r="AC41" s="538">
        <v>0</v>
      </c>
      <c r="AD41" s="538">
        <v>46690</v>
      </c>
      <c r="AE41" s="538">
        <v>9823</v>
      </c>
      <c r="AF41" s="538">
        <v>1035838</v>
      </c>
      <c r="AG41" s="538">
        <v>0</v>
      </c>
      <c r="AH41" s="538">
        <v>126119</v>
      </c>
      <c r="AI41" s="538">
        <v>0</v>
      </c>
      <c r="AJ41" s="538">
        <v>0</v>
      </c>
      <c r="AK41" s="538">
        <v>0</v>
      </c>
      <c r="AL41" s="538">
        <v>89356</v>
      </c>
      <c r="AM41" s="538">
        <v>0</v>
      </c>
      <c r="AN41" s="538">
        <v>0</v>
      </c>
      <c r="AO41" s="538">
        <v>0</v>
      </c>
      <c r="AP41" s="538">
        <v>0</v>
      </c>
      <c r="AQ41" s="538">
        <v>0</v>
      </c>
      <c r="AR41" s="538">
        <v>0</v>
      </c>
      <c r="AS41" s="538">
        <v>0</v>
      </c>
      <c r="AT41" s="538">
        <v>0</v>
      </c>
      <c r="AU41" s="538">
        <v>0</v>
      </c>
      <c r="AV41" s="538">
        <v>0</v>
      </c>
      <c r="AW41" s="538">
        <v>0</v>
      </c>
      <c r="AX41" s="538">
        <v>952963</v>
      </c>
      <c r="AY41" s="538">
        <v>0</v>
      </c>
      <c r="AZ41" s="538">
        <v>636981</v>
      </c>
      <c r="BA41" s="538">
        <v>7619375</v>
      </c>
      <c r="BB41" s="538">
        <v>0</v>
      </c>
      <c r="BC41" s="538">
        <v>0</v>
      </c>
      <c r="BD41" s="538">
        <v>70225</v>
      </c>
      <c r="BE41" s="538">
        <v>0</v>
      </c>
      <c r="BF41" s="538">
        <v>0</v>
      </c>
      <c r="BG41" s="538">
        <v>0</v>
      </c>
      <c r="BH41" s="538">
        <v>0</v>
      </c>
      <c r="BI41" s="538">
        <v>0</v>
      </c>
      <c r="BJ41" s="538">
        <v>0</v>
      </c>
    </row>
    <row r="42" spans="1:62" x14ac:dyDescent="0.3">
      <c r="A42" s="538">
        <v>532</v>
      </c>
      <c r="B42" s="538" t="s">
        <v>278</v>
      </c>
      <c r="D42" s="538">
        <v>50561328</v>
      </c>
      <c r="E42" s="538">
        <v>7649759</v>
      </c>
      <c r="F42" s="538">
        <v>2980497</v>
      </c>
      <c r="G42" s="538">
        <v>5247223</v>
      </c>
      <c r="H42" s="538">
        <v>6186304</v>
      </c>
      <c r="I42" s="538">
        <v>10720112</v>
      </c>
      <c r="J42" s="538">
        <v>24998435</v>
      </c>
      <c r="K42" s="538">
        <v>6783947</v>
      </c>
      <c r="L42" s="538">
        <v>15572438</v>
      </c>
      <c r="M42" s="538">
        <v>3302918</v>
      </c>
      <c r="N42" s="538">
        <v>7615141</v>
      </c>
      <c r="O42" s="538">
        <v>50476809</v>
      </c>
      <c r="P42" s="538">
        <v>82442829</v>
      </c>
      <c r="Q42" s="538">
        <v>16498297</v>
      </c>
      <c r="R42" s="538">
        <v>85278802</v>
      </c>
      <c r="S42" s="538">
        <v>22731107</v>
      </c>
      <c r="T42" s="538">
        <v>3439617</v>
      </c>
      <c r="U42" s="538">
        <v>28202879</v>
      </c>
      <c r="V42" s="538">
        <v>3531091</v>
      </c>
      <c r="W42" s="538">
        <v>29396416</v>
      </c>
      <c r="X42" s="538">
        <v>88998974</v>
      </c>
      <c r="Y42" s="538">
        <v>594684000</v>
      </c>
      <c r="Z42" s="538">
        <v>41803652</v>
      </c>
      <c r="AA42" s="538">
        <v>7648525</v>
      </c>
      <c r="AB42" s="538">
        <v>1947219</v>
      </c>
      <c r="AC42" s="538">
        <v>28394264</v>
      </c>
      <c r="AD42" s="538">
        <v>5546499</v>
      </c>
      <c r="AE42" s="538">
        <v>6127033</v>
      </c>
      <c r="AF42" s="538">
        <v>26581878</v>
      </c>
      <c r="AG42" s="538">
        <v>86630238</v>
      </c>
      <c r="AH42" s="538">
        <v>13336190</v>
      </c>
      <c r="AI42" s="538">
        <v>26530832</v>
      </c>
      <c r="AJ42" s="538">
        <v>26518610</v>
      </c>
      <c r="AK42" s="538">
        <v>13500994</v>
      </c>
      <c r="AL42" s="538">
        <v>8927450</v>
      </c>
      <c r="AM42" s="538">
        <v>173359219</v>
      </c>
      <c r="AN42" s="538">
        <v>4753569</v>
      </c>
      <c r="AO42" s="538">
        <v>9112508</v>
      </c>
      <c r="AP42" s="538">
        <v>11599995</v>
      </c>
      <c r="AQ42" s="538">
        <v>2799213</v>
      </c>
      <c r="AR42" s="538">
        <v>25089695</v>
      </c>
      <c r="AS42" s="538">
        <v>53220614</v>
      </c>
      <c r="AT42" s="538">
        <v>3744656</v>
      </c>
      <c r="AU42" s="538">
        <v>1528053</v>
      </c>
      <c r="AV42" s="538">
        <v>19541723</v>
      </c>
      <c r="AW42" s="538">
        <v>5364634</v>
      </c>
      <c r="AX42" s="538">
        <v>260066413</v>
      </c>
      <c r="AY42" s="538">
        <v>5165426</v>
      </c>
      <c r="AZ42" s="538">
        <v>27316389</v>
      </c>
      <c r="BA42" s="538">
        <v>17322008</v>
      </c>
      <c r="BB42" s="538">
        <v>32088160</v>
      </c>
      <c r="BC42" s="538">
        <v>7346597</v>
      </c>
      <c r="BD42" s="538">
        <v>7255611</v>
      </c>
      <c r="BE42" s="538">
        <v>6285034</v>
      </c>
      <c r="BF42" s="538">
        <v>1747777</v>
      </c>
      <c r="BG42" s="538">
        <v>51648718</v>
      </c>
      <c r="BH42" s="538">
        <v>9765897</v>
      </c>
      <c r="BI42" s="538">
        <v>84427764</v>
      </c>
      <c r="BJ42" s="538">
        <v>1858211</v>
      </c>
    </row>
    <row r="43" spans="1:62" x14ac:dyDescent="0.3">
      <c r="A43" s="538">
        <v>533</v>
      </c>
      <c r="B43" s="538" t="s">
        <v>279</v>
      </c>
      <c r="D43" s="538">
        <v>0</v>
      </c>
      <c r="E43" s="538">
        <v>0</v>
      </c>
      <c r="F43" s="538">
        <v>0</v>
      </c>
      <c r="G43" s="538">
        <v>0</v>
      </c>
      <c r="H43" s="538">
        <v>0</v>
      </c>
      <c r="I43" s="538">
        <v>0</v>
      </c>
      <c r="J43" s="538">
        <v>0</v>
      </c>
      <c r="K43" s="538">
        <v>0</v>
      </c>
      <c r="L43" s="538">
        <v>0</v>
      </c>
      <c r="M43" s="538">
        <v>0</v>
      </c>
      <c r="N43" s="538">
        <v>0</v>
      </c>
      <c r="O43" s="538">
        <v>0</v>
      </c>
      <c r="P43" s="538">
        <v>0</v>
      </c>
      <c r="Q43" s="538">
        <v>0</v>
      </c>
      <c r="R43" s="538">
        <v>0</v>
      </c>
      <c r="S43" s="538">
        <v>0</v>
      </c>
      <c r="T43" s="538">
        <v>0</v>
      </c>
      <c r="U43" s="538">
        <v>0</v>
      </c>
      <c r="V43" s="538">
        <v>0</v>
      </c>
      <c r="W43" s="538">
        <v>0</v>
      </c>
      <c r="X43" s="538">
        <v>26219</v>
      </c>
      <c r="Y43" s="538">
        <v>20408000</v>
      </c>
      <c r="Z43" s="538">
        <v>0</v>
      </c>
      <c r="AA43" s="538">
        <v>0</v>
      </c>
      <c r="AB43" s="538">
        <v>0</v>
      </c>
      <c r="AC43" s="538">
        <v>0</v>
      </c>
      <c r="AD43" s="538">
        <v>0</v>
      </c>
      <c r="AE43" s="538">
        <v>0</v>
      </c>
      <c r="AF43" s="538">
        <v>140099</v>
      </c>
      <c r="AG43" s="538">
        <v>21118</v>
      </c>
      <c r="AH43" s="538">
        <v>0</v>
      </c>
      <c r="AI43" s="538">
        <v>0</v>
      </c>
      <c r="AJ43" s="538">
        <v>0</v>
      </c>
      <c r="AK43" s="538">
        <v>0</v>
      </c>
      <c r="AL43" s="538">
        <v>0</v>
      </c>
      <c r="AM43" s="538">
        <v>0</v>
      </c>
      <c r="AN43" s="538">
        <v>0</v>
      </c>
      <c r="AO43" s="538">
        <v>0</v>
      </c>
      <c r="AP43" s="538">
        <v>0</v>
      </c>
      <c r="AQ43" s="538">
        <v>0</v>
      </c>
      <c r="AR43" s="538">
        <v>0</v>
      </c>
      <c r="AS43" s="538">
        <v>0</v>
      </c>
      <c r="AT43" s="538">
        <v>0</v>
      </c>
      <c r="AU43" s="538">
        <v>0</v>
      </c>
      <c r="AV43" s="538">
        <v>0</v>
      </c>
      <c r="AW43" s="538">
        <v>0</v>
      </c>
      <c r="AX43" s="538">
        <v>4850525</v>
      </c>
      <c r="AY43" s="538">
        <v>0</v>
      </c>
      <c r="AZ43" s="538">
        <v>0</v>
      </c>
      <c r="BA43" s="538">
        <v>0</v>
      </c>
      <c r="BB43" s="538">
        <v>0</v>
      </c>
      <c r="BC43" s="538">
        <v>1491513</v>
      </c>
      <c r="BD43" s="538">
        <v>0</v>
      </c>
      <c r="BE43" s="538">
        <v>0</v>
      </c>
      <c r="BF43" s="538">
        <v>0</v>
      </c>
      <c r="BG43" s="538">
        <v>0</v>
      </c>
      <c r="BH43" s="538">
        <v>0</v>
      </c>
      <c r="BI43" s="538">
        <v>0</v>
      </c>
      <c r="BJ43" s="538">
        <v>0</v>
      </c>
    </row>
    <row r="44" spans="1:62" x14ac:dyDescent="0.3">
      <c r="A44" s="538">
        <v>536</v>
      </c>
      <c r="B44" s="538" t="s">
        <v>82</v>
      </c>
      <c r="D44" s="538">
        <v>0</v>
      </c>
      <c r="E44" s="538">
        <v>0</v>
      </c>
      <c r="F44" s="538">
        <v>0</v>
      </c>
      <c r="G44" s="538">
        <v>0</v>
      </c>
      <c r="H44" s="538">
        <v>0</v>
      </c>
      <c r="I44" s="538">
        <v>0</v>
      </c>
      <c r="J44" s="538">
        <v>0</v>
      </c>
      <c r="K44" s="538">
        <v>0</v>
      </c>
      <c r="L44" s="538">
        <v>0</v>
      </c>
      <c r="M44" s="538">
        <v>0</v>
      </c>
      <c r="N44" s="538">
        <v>0</v>
      </c>
      <c r="O44" s="538">
        <v>0</v>
      </c>
      <c r="P44" s="538">
        <v>0</v>
      </c>
      <c r="Q44" s="538">
        <v>0</v>
      </c>
      <c r="R44" s="538">
        <v>0</v>
      </c>
      <c r="S44" s="538">
        <v>0</v>
      </c>
      <c r="T44" s="538">
        <v>0</v>
      </c>
      <c r="U44" s="538">
        <v>0</v>
      </c>
      <c r="V44" s="538">
        <v>0</v>
      </c>
      <c r="W44" s="538">
        <v>0</v>
      </c>
      <c r="X44" s="538">
        <v>0</v>
      </c>
      <c r="Y44" s="538">
        <v>0</v>
      </c>
      <c r="Z44" s="538">
        <v>0</v>
      </c>
      <c r="AA44" s="538">
        <v>0</v>
      </c>
      <c r="AB44" s="538">
        <v>0</v>
      </c>
      <c r="AC44" s="538">
        <v>0</v>
      </c>
      <c r="AD44" s="538">
        <v>0</v>
      </c>
      <c r="AE44" s="538">
        <v>0</v>
      </c>
      <c r="AF44" s="538">
        <v>0</v>
      </c>
      <c r="AG44" s="538">
        <v>0</v>
      </c>
      <c r="AH44" s="538">
        <v>0</v>
      </c>
      <c r="AI44" s="538">
        <v>0</v>
      </c>
      <c r="AJ44" s="538">
        <v>0</v>
      </c>
      <c r="AK44" s="538">
        <v>0</v>
      </c>
      <c r="AL44" s="538">
        <v>0</v>
      </c>
      <c r="AM44" s="538">
        <v>0</v>
      </c>
      <c r="AN44" s="538">
        <v>0</v>
      </c>
      <c r="AO44" s="538">
        <v>0</v>
      </c>
      <c r="AP44" s="538">
        <v>0</v>
      </c>
      <c r="AQ44" s="538">
        <v>0</v>
      </c>
      <c r="AR44" s="538">
        <v>0</v>
      </c>
      <c r="AS44" s="538">
        <v>0</v>
      </c>
      <c r="AT44" s="538">
        <v>0</v>
      </c>
      <c r="AU44" s="538">
        <v>0</v>
      </c>
      <c r="AV44" s="538">
        <v>0</v>
      </c>
      <c r="AW44" s="538">
        <v>0</v>
      </c>
      <c r="AX44" s="538">
        <v>0</v>
      </c>
      <c r="AY44" s="538">
        <v>0</v>
      </c>
      <c r="AZ44" s="538">
        <v>0</v>
      </c>
      <c r="BA44" s="538">
        <v>0</v>
      </c>
      <c r="BB44" s="538">
        <v>0</v>
      </c>
      <c r="BC44" s="538">
        <v>0</v>
      </c>
      <c r="BD44" s="538">
        <v>0</v>
      </c>
      <c r="BE44" s="538">
        <v>0</v>
      </c>
      <c r="BF44" s="538">
        <v>0</v>
      </c>
      <c r="BG44" s="538">
        <v>0</v>
      </c>
      <c r="BH44" s="538">
        <v>0</v>
      </c>
      <c r="BI44" s="538">
        <v>0</v>
      </c>
      <c r="BJ44" s="538">
        <v>0</v>
      </c>
    </row>
    <row r="45" spans="1:62" x14ac:dyDescent="0.3">
      <c r="A45" s="538">
        <v>546</v>
      </c>
      <c r="B45" s="538" t="s">
        <v>280</v>
      </c>
      <c r="D45" s="538">
        <v>0</v>
      </c>
      <c r="E45" s="538">
        <v>0</v>
      </c>
      <c r="F45" s="538">
        <v>0</v>
      </c>
      <c r="G45" s="538">
        <v>657918</v>
      </c>
      <c r="H45" s="538">
        <v>0</v>
      </c>
      <c r="I45" s="538">
        <v>3687032</v>
      </c>
      <c r="J45" s="538">
        <v>11407104</v>
      </c>
      <c r="K45" s="538">
        <v>0</v>
      </c>
      <c r="L45" s="538">
        <v>0</v>
      </c>
      <c r="M45" s="538">
        <v>0</v>
      </c>
      <c r="N45" s="538">
        <v>0</v>
      </c>
      <c r="O45" s="538">
        <v>0</v>
      </c>
      <c r="P45" s="538">
        <v>0</v>
      </c>
      <c r="Q45" s="538">
        <v>0</v>
      </c>
      <c r="R45" s="538">
        <v>0</v>
      </c>
      <c r="S45" s="538">
        <v>0</v>
      </c>
      <c r="T45" s="538">
        <v>0</v>
      </c>
      <c r="U45" s="538">
        <v>0</v>
      </c>
      <c r="V45" s="538">
        <v>0</v>
      </c>
      <c r="W45" s="538">
        <v>0</v>
      </c>
      <c r="X45" s="538">
        <v>25545354</v>
      </c>
      <c r="Y45" s="538">
        <v>0</v>
      </c>
      <c r="Z45" s="538">
        <v>0</v>
      </c>
      <c r="AA45" s="538">
        <v>0</v>
      </c>
      <c r="AB45" s="538">
        <v>0</v>
      </c>
      <c r="AC45" s="538">
        <v>13985148</v>
      </c>
      <c r="AD45" s="538">
        <v>2050592</v>
      </c>
      <c r="AE45" s="538">
        <v>0</v>
      </c>
      <c r="AF45" s="538">
        <v>0</v>
      </c>
      <c r="AG45" s="538">
        <v>0</v>
      </c>
      <c r="AH45" s="538">
        <v>0</v>
      </c>
      <c r="AI45" s="538">
        <v>0</v>
      </c>
      <c r="AJ45" s="538">
        <v>0</v>
      </c>
      <c r="AK45" s="538">
        <v>0</v>
      </c>
      <c r="AL45" s="538">
        <v>0</v>
      </c>
      <c r="AM45" s="538">
        <v>0</v>
      </c>
      <c r="AN45" s="538">
        <v>0</v>
      </c>
      <c r="AO45" s="538">
        <v>0</v>
      </c>
      <c r="AP45" s="538">
        <v>0</v>
      </c>
      <c r="AQ45" s="538">
        <v>1136091</v>
      </c>
      <c r="AR45" s="538">
        <v>0</v>
      </c>
      <c r="AS45" s="538">
        <v>0</v>
      </c>
      <c r="AT45" s="538">
        <v>0</v>
      </c>
      <c r="AU45" s="538">
        <v>0</v>
      </c>
      <c r="AV45" s="538">
        <v>0</v>
      </c>
      <c r="AW45" s="538">
        <v>0</v>
      </c>
      <c r="AX45" s="538">
        <v>0</v>
      </c>
      <c r="AY45" s="538">
        <v>2402962</v>
      </c>
      <c r="AZ45" s="538">
        <v>0</v>
      </c>
      <c r="BA45" s="538">
        <v>0</v>
      </c>
      <c r="BB45" s="538">
        <v>0</v>
      </c>
      <c r="BC45" s="538">
        <v>0</v>
      </c>
      <c r="BD45" s="538">
        <v>0</v>
      </c>
      <c r="BE45" s="538">
        <v>0</v>
      </c>
      <c r="BF45" s="538">
        <v>0</v>
      </c>
      <c r="BG45" s="538">
        <v>0</v>
      </c>
      <c r="BH45" s="538">
        <v>0</v>
      </c>
      <c r="BI45" s="538">
        <v>0</v>
      </c>
      <c r="BJ45" s="538">
        <v>0</v>
      </c>
    </row>
    <row r="46" spans="1:62" x14ac:dyDescent="0.3">
      <c r="A46" s="538">
        <v>547</v>
      </c>
      <c r="B46" s="538" t="s">
        <v>281</v>
      </c>
      <c r="D46" s="538">
        <v>4</v>
      </c>
      <c r="E46" s="538">
        <v>4</v>
      </c>
      <c r="F46" s="538">
        <v>4</v>
      </c>
      <c r="G46" s="538">
        <v>4</v>
      </c>
      <c r="H46" s="538">
        <v>4</v>
      </c>
      <c r="I46" s="538">
        <v>4</v>
      </c>
      <c r="J46" s="538">
        <v>4</v>
      </c>
      <c r="K46" s="538">
        <v>4</v>
      </c>
      <c r="L46" s="538">
        <v>4</v>
      </c>
      <c r="M46" s="538">
        <v>4</v>
      </c>
      <c r="N46" s="538">
        <v>4</v>
      </c>
      <c r="O46" s="538">
        <v>4</v>
      </c>
      <c r="P46" s="538">
        <v>4</v>
      </c>
      <c r="Q46" s="538">
        <v>4</v>
      </c>
      <c r="R46" s="538">
        <v>4</v>
      </c>
      <c r="S46" s="538">
        <v>4</v>
      </c>
      <c r="T46" s="538">
        <v>4</v>
      </c>
      <c r="U46" s="538">
        <v>4</v>
      </c>
      <c r="V46" s="538">
        <v>4</v>
      </c>
      <c r="W46" s="538">
        <v>4</v>
      </c>
      <c r="X46" s="538">
        <v>4</v>
      </c>
      <c r="Y46" s="538">
        <v>4</v>
      </c>
      <c r="Z46" s="538">
        <v>4</v>
      </c>
      <c r="AA46" s="538">
        <v>4</v>
      </c>
      <c r="AB46" s="538">
        <v>4</v>
      </c>
      <c r="AC46" s="538">
        <v>4</v>
      </c>
      <c r="AD46" s="538">
        <v>4</v>
      </c>
      <c r="AE46" s="538">
        <v>4</v>
      </c>
      <c r="AF46" s="538">
        <v>4</v>
      </c>
      <c r="AG46" s="538">
        <v>4</v>
      </c>
      <c r="AH46" s="538">
        <v>4</v>
      </c>
      <c r="AI46" s="538">
        <v>4</v>
      </c>
      <c r="AJ46" s="538">
        <v>4</v>
      </c>
      <c r="AK46" s="538">
        <v>4</v>
      </c>
      <c r="AL46" s="538">
        <v>4</v>
      </c>
      <c r="AM46" s="538">
        <v>4</v>
      </c>
      <c r="AN46" s="538">
        <v>4</v>
      </c>
      <c r="AO46" s="538">
        <v>4</v>
      </c>
      <c r="AP46" s="538">
        <v>4</v>
      </c>
      <c r="AQ46" s="538">
        <v>4</v>
      </c>
      <c r="AR46" s="538">
        <v>4</v>
      </c>
      <c r="AS46" s="538">
        <v>4</v>
      </c>
      <c r="AT46" s="538">
        <v>4</v>
      </c>
      <c r="AU46" s="538">
        <v>4</v>
      </c>
      <c r="AV46" s="538">
        <v>4</v>
      </c>
      <c r="AW46" s="538">
        <v>4</v>
      </c>
      <c r="AX46" s="538">
        <v>4</v>
      </c>
      <c r="AY46" s="538">
        <v>4</v>
      </c>
      <c r="AZ46" s="538">
        <v>4</v>
      </c>
      <c r="BA46" s="538">
        <v>4</v>
      </c>
      <c r="BB46" s="538">
        <v>4</v>
      </c>
      <c r="BC46" s="538">
        <v>1</v>
      </c>
      <c r="BD46" s="538">
        <v>4</v>
      </c>
      <c r="BE46" s="538">
        <v>4</v>
      </c>
      <c r="BF46" s="538">
        <v>4</v>
      </c>
      <c r="BG46" s="538">
        <v>4</v>
      </c>
      <c r="BH46" s="538">
        <v>4</v>
      </c>
      <c r="BI46" s="538">
        <v>4</v>
      </c>
      <c r="BJ46" s="538">
        <v>4</v>
      </c>
    </row>
    <row r="47" spans="1:62" x14ac:dyDescent="0.3">
      <c r="A47" s="538">
        <v>554</v>
      </c>
      <c r="B47" s="538" t="s">
        <v>112</v>
      </c>
      <c r="D47" s="538">
        <v>40989354</v>
      </c>
      <c r="E47" s="538">
        <v>11236854</v>
      </c>
      <c r="F47" s="538">
        <v>3721640</v>
      </c>
      <c r="G47" s="538">
        <v>9886366</v>
      </c>
      <c r="H47" s="538">
        <v>8198443</v>
      </c>
      <c r="I47" s="538">
        <v>10266048</v>
      </c>
      <c r="J47" s="538">
        <v>6472296</v>
      </c>
      <c r="K47" s="538">
        <v>6005064</v>
      </c>
      <c r="L47" s="538">
        <v>19596446</v>
      </c>
      <c r="M47" s="538">
        <v>8214028</v>
      </c>
      <c r="N47" s="538">
        <v>22880595</v>
      </c>
      <c r="O47" s="538">
        <v>28300437</v>
      </c>
      <c r="P47" s="538">
        <v>51451698</v>
      </c>
      <c r="Q47" s="538">
        <v>31919476</v>
      </c>
      <c r="R47" s="538">
        <v>42238632</v>
      </c>
      <c r="S47" s="538">
        <v>21737749</v>
      </c>
      <c r="T47" s="538">
        <v>1739295</v>
      </c>
      <c r="U47" s="538">
        <v>16142269</v>
      </c>
      <c r="V47" s="538">
        <v>6611287</v>
      </c>
      <c r="W47" s="538">
        <v>35745241</v>
      </c>
      <c r="X47" s="538">
        <v>15691318</v>
      </c>
      <c r="Y47" s="538">
        <v>341132391</v>
      </c>
      <c r="Z47" s="538">
        <v>17761736</v>
      </c>
      <c r="AA47" s="538">
        <v>9360212</v>
      </c>
      <c r="AB47" s="538">
        <v>2847155</v>
      </c>
      <c r="AC47" s="538">
        <v>46061048</v>
      </c>
      <c r="AD47" s="538">
        <v>6749707</v>
      </c>
      <c r="AE47" s="538">
        <v>23768982</v>
      </c>
      <c r="AF47" s="538">
        <v>43285578</v>
      </c>
      <c r="AG47" s="538">
        <v>162856306</v>
      </c>
      <c r="AH47" s="538">
        <v>4618827</v>
      </c>
      <c r="AI47" s="538">
        <v>6718822</v>
      </c>
      <c r="AJ47" s="538">
        <v>35458604</v>
      </c>
      <c r="AK47" s="538">
        <v>11996041</v>
      </c>
      <c r="AL47" s="538">
        <v>33521235</v>
      </c>
      <c r="AM47" s="538">
        <v>85255962</v>
      </c>
      <c r="AN47" s="538">
        <v>5216795</v>
      </c>
      <c r="AO47" s="538">
        <v>23478474</v>
      </c>
      <c r="AP47" s="538">
        <v>12426854</v>
      </c>
      <c r="AQ47" s="538">
        <v>2303792</v>
      </c>
      <c r="AR47" s="538">
        <v>20624207</v>
      </c>
      <c r="AS47" s="538">
        <v>90872726</v>
      </c>
      <c r="AT47" s="538">
        <v>2738711</v>
      </c>
      <c r="AU47" s="538">
        <v>4406943</v>
      </c>
      <c r="AV47" s="538">
        <v>17787592</v>
      </c>
      <c r="AW47" s="538">
        <v>8982951</v>
      </c>
      <c r="AX47" s="538">
        <v>173962572</v>
      </c>
      <c r="AY47" s="538">
        <v>11454571</v>
      </c>
      <c r="AZ47" s="538">
        <v>54189220</v>
      </c>
      <c r="BA47" s="538">
        <v>15511903</v>
      </c>
      <c r="BB47" s="538">
        <v>23999240</v>
      </c>
      <c r="BC47" s="538">
        <v>10682542</v>
      </c>
      <c r="BD47" s="538">
        <v>9632186</v>
      </c>
      <c r="BE47" s="538">
        <v>25547502</v>
      </c>
      <c r="BF47" s="538">
        <v>2394187</v>
      </c>
      <c r="BG47" s="538">
        <v>44218364</v>
      </c>
      <c r="BH47" s="538">
        <v>8483451</v>
      </c>
      <c r="BI47" s="538">
        <v>56109854</v>
      </c>
      <c r="BJ47" s="538">
        <v>3502178</v>
      </c>
    </row>
    <row r="48" spans="1:62" x14ac:dyDescent="0.3">
      <c r="A48" s="538">
        <v>555</v>
      </c>
      <c r="B48" s="538" t="s">
        <v>113</v>
      </c>
      <c r="D48" s="538">
        <v>18167252</v>
      </c>
      <c r="E48" s="538">
        <v>5490649</v>
      </c>
      <c r="F48" s="538">
        <v>1269694</v>
      </c>
      <c r="G48" s="538">
        <v>5154808</v>
      </c>
      <c r="H48" s="538">
        <v>4147752</v>
      </c>
      <c r="I48" s="538">
        <v>6798322</v>
      </c>
      <c r="J48" s="538">
        <v>2433284</v>
      </c>
      <c r="K48" s="538">
        <v>3688950</v>
      </c>
      <c r="L48" s="538">
        <v>12071088</v>
      </c>
      <c r="M48" s="538">
        <v>5132143</v>
      </c>
      <c r="N48" s="538">
        <v>17659836</v>
      </c>
      <c r="O48" s="538">
        <v>13124949</v>
      </c>
      <c r="P48" s="538">
        <v>39242680</v>
      </c>
      <c r="Q48" s="538">
        <v>17034764</v>
      </c>
      <c r="R48" s="538">
        <v>26729997</v>
      </c>
      <c r="S48" s="538">
        <v>11248626</v>
      </c>
      <c r="T48" s="538">
        <v>397624</v>
      </c>
      <c r="U48" s="538">
        <v>8623837</v>
      </c>
      <c r="V48" s="538">
        <v>4014344</v>
      </c>
      <c r="W48" s="538">
        <v>28442211</v>
      </c>
      <c r="X48" s="538">
        <v>7056308</v>
      </c>
      <c r="Y48" s="538">
        <v>224401277</v>
      </c>
      <c r="Z48" s="538">
        <v>12736982</v>
      </c>
      <c r="AA48" s="538">
        <v>4907792</v>
      </c>
      <c r="AB48" s="538">
        <v>1769101</v>
      </c>
      <c r="AC48" s="538">
        <v>30948199</v>
      </c>
      <c r="AD48" s="538">
        <v>2831253</v>
      </c>
      <c r="AE48" s="538">
        <v>11515003</v>
      </c>
      <c r="AF48" s="538">
        <v>27218332</v>
      </c>
      <c r="AG48" s="538">
        <v>117211968</v>
      </c>
      <c r="AH48" s="538">
        <v>2092501</v>
      </c>
      <c r="AI48" s="538">
        <v>4753092</v>
      </c>
      <c r="AJ48" s="538">
        <v>34215863</v>
      </c>
      <c r="AK48" s="538">
        <v>8416954</v>
      </c>
      <c r="AL48" s="538">
        <v>21929932</v>
      </c>
      <c r="AM48" s="538">
        <v>65773711</v>
      </c>
      <c r="AN48" s="538">
        <v>3703750</v>
      </c>
      <c r="AO48" s="538">
        <v>16223428</v>
      </c>
      <c r="AP48" s="538">
        <v>7671021</v>
      </c>
      <c r="AQ48" s="538">
        <v>1092431</v>
      </c>
      <c r="AR48" s="538">
        <v>15298113</v>
      </c>
      <c r="AS48" s="538">
        <v>60009021</v>
      </c>
      <c r="AT48" s="538">
        <v>1744733</v>
      </c>
      <c r="AU48" s="538">
        <v>2070620</v>
      </c>
      <c r="AV48" s="538">
        <v>10111732</v>
      </c>
      <c r="AW48" s="538">
        <v>8408401</v>
      </c>
      <c r="AX48" s="538">
        <v>102405067</v>
      </c>
      <c r="AY48" s="538">
        <v>5557235</v>
      </c>
      <c r="AZ48" s="538">
        <v>34640476</v>
      </c>
      <c r="BA48" s="538">
        <v>11714885</v>
      </c>
      <c r="BB48" s="538">
        <v>11604769</v>
      </c>
      <c r="BC48" s="538">
        <v>8223997</v>
      </c>
      <c r="BD48" s="538">
        <v>7067614</v>
      </c>
      <c r="BE48" s="538">
        <v>19755077</v>
      </c>
      <c r="BF48" s="538">
        <v>596115</v>
      </c>
      <c r="BG48" s="538">
        <v>33469705</v>
      </c>
      <c r="BH48" s="538">
        <v>6153466</v>
      </c>
      <c r="BI48" s="538">
        <v>26945862</v>
      </c>
      <c r="BJ48" s="538">
        <v>1576344</v>
      </c>
    </row>
    <row r="49" spans="1:62" x14ac:dyDescent="0.3">
      <c r="A49" s="538">
        <v>556</v>
      </c>
      <c r="B49" s="538" t="s">
        <v>114</v>
      </c>
      <c r="D49" s="538">
        <v>164692996</v>
      </c>
      <c r="E49" s="538">
        <v>37730490</v>
      </c>
      <c r="F49" s="538">
        <v>14945795</v>
      </c>
      <c r="G49" s="538">
        <v>30160297</v>
      </c>
      <c r="H49" s="538">
        <v>26413048</v>
      </c>
      <c r="I49" s="538">
        <v>35400221</v>
      </c>
      <c r="J49" s="538">
        <v>30857634</v>
      </c>
      <c r="K49" s="538">
        <v>17776767</v>
      </c>
      <c r="L49" s="538">
        <v>47875574</v>
      </c>
      <c r="M49" s="538">
        <v>19485632</v>
      </c>
      <c r="N49" s="538">
        <v>60498358</v>
      </c>
      <c r="O49" s="538">
        <v>96170086</v>
      </c>
      <c r="P49" s="538">
        <v>173562389</v>
      </c>
      <c r="Q49" s="538">
        <v>93018920</v>
      </c>
      <c r="R49" s="538">
        <v>242829543</v>
      </c>
      <c r="S49" s="538">
        <v>88018999</v>
      </c>
      <c r="T49" s="538">
        <v>18536275</v>
      </c>
      <c r="U49" s="538">
        <v>67622082</v>
      </c>
      <c r="V49" s="538">
        <v>21366248</v>
      </c>
      <c r="W49" s="538">
        <v>113183140</v>
      </c>
      <c r="X49" s="538">
        <v>80155196</v>
      </c>
      <c r="Y49" s="538">
        <v>1340762298</v>
      </c>
      <c r="Z49" s="538">
        <v>67716531</v>
      </c>
      <c r="AA49" s="538">
        <v>33363679</v>
      </c>
      <c r="AB49" s="538">
        <v>13270925</v>
      </c>
      <c r="AC49" s="538">
        <v>111331953</v>
      </c>
      <c r="AD49" s="538">
        <v>23828018</v>
      </c>
      <c r="AE49" s="538">
        <v>46171080</v>
      </c>
      <c r="AF49" s="538">
        <v>95440915</v>
      </c>
      <c r="AG49" s="538">
        <v>362505529</v>
      </c>
      <c r="AH49" s="538">
        <v>35883882</v>
      </c>
      <c r="AI49" s="538">
        <v>38806984</v>
      </c>
      <c r="AJ49" s="538">
        <v>132017357</v>
      </c>
      <c r="AK49" s="538">
        <v>46067929</v>
      </c>
      <c r="AL49" s="538">
        <v>80279325</v>
      </c>
      <c r="AM49" s="538">
        <v>242521545</v>
      </c>
      <c r="AN49" s="538">
        <v>18761484</v>
      </c>
      <c r="AO49" s="538">
        <v>48300811</v>
      </c>
      <c r="AP49" s="538">
        <v>42243196</v>
      </c>
      <c r="AQ49" s="538">
        <v>10907782</v>
      </c>
      <c r="AR49" s="538">
        <v>62050818</v>
      </c>
      <c r="AS49" s="538">
        <v>217904707</v>
      </c>
      <c r="AT49" s="538">
        <v>15978573</v>
      </c>
      <c r="AU49" s="538">
        <v>13671104</v>
      </c>
      <c r="AV49" s="538">
        <v>54592907</v>
      </c>
      <c r="AW49" s="538">
        <v>28700373</v>
      </c>
      <c r="AX49" s="538">
        <v>493314479</v>
      </c>
      <c r="AY49" s="538">
        <v>23505020</v>
      </c>
      <c r="AZ49" s="538">
        <v>150097300</v>
      </c>
      <c r="BA49" s="538">
        <v>51972060</v>
      </c>
      <c r="BB49" s="538">
        <v>93847383</v>
      </c>
      <c r="BC49" s="538">
        <v>25790660</v>
      </c>
      <c r="BD49" s="538">
        <v>28092544</v>
      </c>
      <c r="BE49" s="538">
        <v>74105532</v>
      </c>
      <c r="BF49" s="538">
        <v>14290427</v>
      </c>
      <c r="BG49" s="538">
        <v>145300048</v>
      </c>
      <c r="BH49" s="538">
        <v>28470642</v>
      </c>
      <c r="BI49" s="538">
        <v>281819298</v>
      </c>
      <c r="BJ49" s="538">
        <v>12229334</v>
      </c>
    </row>
    <row r="50" spans="1:62" x14ac:dyDescent="0.3">
      <c r="A50" s="538">
        <v>557</v>
      </c>
      <c r="B50" s="538" t="s">
        <v>115</v>
      </c>
      <c r="D50" s="538">
        <v>154945223</v>
      </c>
      <c r="E50" s="538">
        <v>36723747</v>
      </c>
      <c r="F50" s="538">
        <v>13494830</v>
      </c>
      <c r="G50" s="538">
        <v>27414975</v>
      </c>
      <c r="H50" s="538">
        <v>23757377</v>
      </c>
      <c r="I50" s="538">
        <v>33097868</v>
      </c>
      <c r="J50" s="538">
        <v>30027362</v>
      </c>
      <c r="K50" s="538">
        <v>16218513</v>
      </c>
      <c r="L50" s="538">
        <v>44176709</v>
      </c>
      <c r="M50" s="538">
        <v>18815910</v>
      </c>
      <c r="N50" s="538">
        <v>33561230</v>
      </c>
      <c r="O50" s="538">
        <v>94042989</v>
      </c>
      <c r="P50" s="538">
        <v>164285456</v>
      </c>
      <c r="Q50" s="538">
        <v>91039982</v>
      </c>
      <c r="R50" s="538">
        <v>238800966</v>
      </c>
      <c r="S50" s="538">
        <v>82813810</v>
      </c>
      <c r="T50" s="538">
        <v>17273356</v>
      </c>
      <c r="U50" s="538">
        <v>62004010</v>
      </c>
      <c r="V50" s="538">
        <v>19702266</v>
      </c>
      <c r="W50" s="538">
        <v>105398986</v>
      </c>
      <c r="X50" s="538">
        <v>79719655</v>
      </c>
      <c r="Y50" s="538">
        <v>930635847</v>
      </c>
      <c r="Z50" s="538">
        <v>68204052</v>
      </c>
      <c r="AA50" s="538">
        <v>32441655</v>
      </c>
      <c r="AB50" s="538">
        <v>11745354</v>
      </c>
      <c r="AC50" s="538">
        <v>104638683</v>
      </c>
      <c r="AD50" s="538">
        <v>22132364</v>
      </c>
      <c r="AE50" s="538">
        <v>41171896</v>
      </c>
      <c r="AF50" s="538">
        <v>91444040</v>
      </c>
      <c r="AG50" s="538">
        <v>343184738</v>
      </c>
      <c r="AH50" s="538">
        <v>32455111</v>
      </c>
      <c r="AI50" s="538">
        <v>35380531</v>
      </c>
      <c r="AJ50" s="538">
        <v>130272581</v>
      </c>
      <c r="AK50" s="538">
        <v>43115652</v>
      </c>
      <c r="AL50" s="538">
        <v>71997731</v>
      </c>
      <c r="AM50" s="538">
        <v>225635474</v>
      </c>
      <c r="AN50" s="538">
        <v>16528377</v>
      </c>
      <c r="AO50" s="538">
        <v>44852832</v>
      </c>
      <c r="AP50" s="538">
        <v>38949386</v>
      </c>
      <c r="AQ50" s="538">
        <v>9849003</v>
      </c>
      <c r="AR50" s="538">
        <v>57737857</v>
      </c>
      <c r="AS50" s="538">
        <v>201856800</v>
      </c>
      <c r="AT50" s="538">
        <v>15412774</v>
      </c>
      <c r="AU50" s="538">
        <v>12163081</v>
      </c>
      <c r="AV50" s="538">
        <v>50633952</v>
      </c>
      <c r="AW50" s="538">
        <v>25662006</v>
      </c>
      <c r="AX50" s="538">
        <v>490070479</v>
      </c>
      <c r="AY50" s="538">
        <v>22110214</v>
      </c>
      <c r="AZ50" s="538">
        <v>140648448</v>
      </c>
      <c r="BA50" s="538">
        <v>50753008</v>
      </c>
      <c r="BB50" s="538">
        <v>93358746</v>
      </c>
      <c r="BC50" s="538">
        <v>24060842</v>
      </c>
      <c r="BD50" s="538">
        <v>25715333</v>
      </c>
      <c r="BE50" s="538">
        <v>70424865</v>
      </c>
      <c r="BF50" s="538">
        <v>8954727</v>
      </c>
      <c r="BG50" s="538">
        <v>136832557</v>
      </c>
      <c r="BH50" s="538">
        <v>26465000</v>
      </c>
      <c r="BI50" s="538">
        <v>266430168</v>
      </c>
      <c r="BJ50" s="538">
        <v>11233594</v>
      </c>
    </row>
    <row r="51" spans="1:62" x14ac:dyDescent="0.3">
      <c r="A51" s="538">
        <v>575</v>
      </c>
      <c r="B51" s="538" t="s">
        <v>106</v>
      </c>
      <c r="D51" s="538">
        <v>0</v>
      </c>
      <c r="E51" s="538">
        <v>0</v>
      </c>
      <c r="F51" s="538">
        <v>0</v>
      </c>
      <c r="G51" s="538">
        <v>0</v>
      </c>
      <c r="H51" s="538">
        <v>0</v>
      </c>
      <c r="I51" s="538">
        <v>10177</v>
      </c>
      <c r="J51" s="538">
        <v>0</v>
      </c>
      <c r="K51" s="538">
        <v>0</v>
      </c>
      <c r="L51" s="538">
        <v>84791</v>
      </c>
      <c r="M51" s="538">
        <v>0</v>
      </c>
      <c r="N51" s="538">
        <v>0</v>
      </c>
      <c r="O51" s="538">
        <v>0</v>
      </c>
      <c r="P51" s="538">
        <v>106772</v>
      </c>
      <c r="Q51" s="538">
        <v>0</v>
      </c>
      <c r="R51" s="538">
        <v>0</v>
      </c>
      <c r="S51" s="538">
        <v>0</v>
      </c>
      <c r="T51" s="538">
        <v>0</v>
      </c>
      <c r="U51" s="538">
        <v>0</v>
      </c>
      <c r="V51" s="538">
        <v>0</v>
      </c>
      <c r="W51" s="538">
        <v>37463</v>
      </c>
      <c r="X51" s="538">
        <v>0</v>
      </c>
      <c r="Y51" s="538">
        <v>0</v>
      </c>
      <c r="Z51" s="538">
        <v>0</v>
      </c>
      <c r="AA51" s="538">
        <v>0</v>
      </c>
      <c r="AB51" s="538">
        <v>0</v>
      </c>
      <c r="AC51" s="538">
        <v>0</v>
      </c>
      <c r="AD51" s="538">
        <v>0</v>
      </c>
      <c r="AE51" s="538">
        <v>234932</v>
      </c>
      <c r="AF51" s="538">
        <v>183474</v>
      </c>
      <c r="AG51" s="538">
        <v>511252</v>
      </c>
      <c r="AH51" s="538">
        <v>0</v>
      </c>
      <c r="AI51" s="538">
        <v>0</v>
      </c>
      <c r="AJ51" s="538">
        <v>0</v>
      </c>
      <c r="AK51" s="538">
        <v>0</v>
      </c>
      <c r="AL51" s="538">
        <v>0</v>
      </c>
      <c r="AM51" s="538">
        <v>0</v>
      </c>
      <c r="AN51" s="538">
        <v>0</v>
      </c>
      <c r="AO51" s="538">
        <v>0</v>
      </c>
      <c r="AP51" s="538">
        <v>0</v>
      </c>
      <c r="AQ51" s="538">
        <v>0</v>
      </c>
      <c r="AR51" s="538">
        <v>0</v>
      </c>
      <c r="AS51" s="538">
        <v>320587</v>
      </c>
      <c r="AT51" s="538">
        <v>0</v>
      </c>
      <c r="AU51" s="538">
        <v>80000</v>
      </c>
      <c r="AV51" s="538">
        <v>0</v>
      </c>
      <c r="AW51" s="538">
        <v>125950</v>
      </c>
      <c r="AX51" s="538">
        <v>0</v>
      </c>
      <c r="AY51" s="538">
        <v>99903</v>
      </c>
      <c r="AZ51" s="538">
        <v>0</v>
      </c>
      <c r="BA51" s="538">
        <v>0</v>
      </c>
      <c r="BB51" s="538">
        <v>0</v>
      </c>
      <c r="BC51" s="538">
        <v>75808</v>
      </c>
      <c r="BD51" s="538">
        <v>0</v>
      </c>
      <c r="BE51" s="538">
        <v>10114</v>
      </c>
      <c r="BF51" s="538">
        <v>0</v>
      </c>
      <c r="BG51" s="538">
        <v>0</v>
      </c>
      <c r="BH51" s="538">
        <v>0</v>
      </c>
      <c r="BI51" s="538">
        <v>0</v>
      </c>
      <c r="BJ51" s="538">
        <v>0</v>
      </c>
    </row>
    <row r="52" spans="1:62" x14ac:dyDescent="0.3">
      <c r="A52" s="538">
        <v>576</v>
      </c>
      <c r="B52" s="538" t="s">
        <v>107</v>
      </c>
      <c r="D52" s="538">
        <v>2594178</v>
      </c>
      <c r="E52" s="538">
        <v>0</v>
      </c>
      <c r="F52" s="538">
        <v>0</v>
      </c>
      <c r="G52" s="538">
        <v>5417</v>
      </c>
      <c r="H52" s="538">
        <v>0</v>
      </c>
      <c r="I52" s="538">
        <v>0</v>
      </c>
      <c r="J52" s="538">
        <v>0</v>
      </c>
      <c r="K52" s="538">
        <v>667</v>
      </c>
      <c r="L52" s="538">
        <v>0</v>
      </c>
      <c r="M52" s="538">
        <v>0</v>
      </c>
      <c r="N52" s="538">
        <v>0</v>
      </c>
      <c r="O52" s="538">
        <v>0</v>
      </c>
      <c r="P52" s="538">
        <v>0</v>
      </c>
      <c r="Q52" s="538">
        <v>0</v>
      </c>
      <c r="R52" s="538">
        <v>0</v>
      </c>
      <c r="S52" s="538">
        <v>141525</v>
      </c>
      <c r="T52" s="538">
        <v>0</v>
      </c>
      <c r="U52" s="538">
        <v>0</v>
      </c>
      <c r="V52" s="538">
        <v>0</v>
      </c>
      <c r="W52" s="538">
        <v>0</v>
      </c>
      <c r="X52" s="538">
        <v>0</v>
      </c>
      <c r="Y52" s="538">
        <v>0</v>
      </c>
      <c r="Z52" s="538">
        <v>0</v>
      </c>
      <c r="AA52" s="538">
        <v>0</v>
      </c>
      <c r="AB52" s="538">
        <v>0</v>
      </c>
      <c r="AC52" s="538">
        <v>0</v>
      </c>
      <c r="AD52" s="538">
        <v>0</v>
      </c>
      <c r="AE52" s="538">
        <v>0</v>
      </c>
      <c r="AF52" s="538">
        <v>0</v>
      </c>
      <c r="AG52" s="538">
        <v>0</v>
      </c>
      <c r="AH52" s="538">
        <v>0</v>
      </c>
      <c r="AI52" s="538">
        <v>44943</v>
      </c>
      <c r="AJ52" s="538">
        <v>0</v>
      </c>
      <c r="AK52" s="538">
        <v>17156</v>
      </c>
      <c r="AL52" s="538">
        <v>0</v>
      </c>
      <c r="AM52" s="538">
        <v>0</v>
      </c>
      <c r="AN52" s="538">
        <v>0</v>
      </c>
      <c r="AO52" s="538">
        <v>0</v>
      </c>
      <c r="AP52" s="538">
        <v>0</v>
      </c>
      <c r="AQ52" s="538">
        <v>0</v>
      </c>
      <c r="AR52" s="538">
        <v>0</v>
      </c>
      <c r="AS52" s="538">
        <v>0</v>
      </c>
      <c r="AT52" s="538">
        <v>0</v>
      </c>
      <c r="AU52" s="538">
        <v>0</v>
      </c>
      <c r="AV52" s="538">
        <v>0</v>
      </c>
      <c r="AW52" s="538">
        <v>0</v>
      </c>
      <c r="AX52" s="538">
        <v>0</v>
      </c>
      <c r="AY52" s="538">
        <v>0</v>
      </c>
      <c r="AZ52" s="538">
        <v>0</v>
      </c>
      <c r="BA52" s="538">
        <v>0</v>
      </c>
      <c r="BB52" s="538">
        <v>10768</v>
      </c>
      <c r="BC52" s="538">
        <v>0</v>
      </c>
      <c r="BD52" s="538">
        <v>0</v>
      </c>
      <c r="BE52" s="538">
        <v>0</v>
      </c>
      <c r="BF52" s="538">
        <v>464</v>
      </c>
      <c r="BG52" s="538">
        <v>0</v>
      </c>
      <c r="BH52" s="538">
        <v>0</v>
      </c>
      <c r="BI52" s="538">
        <v>0</v>
      </c>
      <c r="BJ52" s="538">
        <v>0</v>
      </c>
    </row>
    <row r="53" spans="1:62" x14ac:dyDescent="0.3">
      <c r="A53" s="538">
        <v>577</v>
      </c>
      <c r="B53" s="538" t="s">
        <v>282</v>
      </c>
      <c r="D53" s="538">
        <v>2</v>
      </c>
      <c r="E53" s="538">
        <v>2</v>
      </c>
      <c r="F53" s="538">
        <v>2</v>
      </c>
      <c r="G53" s="538">
        <v>2</v>
      </c>
      <c r="H53" s="538">
        <v>0</v>
      </c>
      <c r="I53" s="538">
        <v>2</v>
      </c>
      <c r="J53" s="538">
        <v>2</v>
      </c>
      <c r="K53" s="538">
        <v>0</v>
      </c>
      <c r="L53" s="538">
        <v>2</v>
      </c>
      <c r="M53" s="538">
        <v>2</v>
      </c>
      <c r="N53" s="538">
        <v>0</v>
      </c>
      <c r="O53" s="538">
        <v>0</v>
      </c>
      <c r="P53" s="538">
        <v>2</v>
      </c>
      <c r="Q53" s="538">
        <v>2</v>
      </c>
      <c r="R53" s="538">
        <v>0</v>
      </c>
      <c r="S53" s="538">
        <v>2</v>
      </c>
      <c r="T53" s="538">
        <v>2</v>
      </c>
      <c r="U53" s="538">
        <v>0</v>
      </c>
      <c r="V53" s="538">
        <v>2</v>
      </c>
      <c r="W53" s="538">
        <v>0</v>
      </c>
      <c r="X53" s="538">
        <v>2</v>
      </c>
      <c r="Y53" s="538">
        <v>2</v>
      </c>
      <c r="Z53" s="538">
        <v>2</v>
      </c>
      <c r="AA53" s="538">
        <v>2</v>
      </c>
      <c r="AB53" s="538">
        <v>2</v>
      </c>
      <c r="AC53" s="538">
        <v>2</v>
      </c>
      <c r="AD53" s="538">
        <v>0</v>
      </c>
      <c r="AE53" s="538">
        <v>2</v>
      </c>
      <c r="AF53" s="538">
        <v>2</v>
      </c>
      <c r="AG53" s="538">
        <v>2</v>
      </c>
      <c r="AH53" s="538">
        <v>2</v>
      </c>
      <c r="AI53" s="538">
        <v>2</v>
      </c>
      <c r="AJ53" s="538">
        <v>2</v>
      </c>
      <c r="AK53" s="538">
        <v>0</v>
      </c>
      <c r="AL53" s="538">
        <v>0</v>
      </c>
      <c r="AM53" s="538">
        <v>2</v>
      </c>
      <c r="AN53" s="538">
        <v>2</v>
      </c>
      <c r="AO53" s="538">
        <v>2</v>
      </c>
      <c r="AP53" s="538">
        <v>2</v>
      </c>
      <c r="AQ53" s="538">
        <v>2</v>
      </c>
      <c r="AR53" s="538">
        <v>2</v>
      </c>
      <c r="AS53" s="538">
        <v>2</v>
      </c>
      <c r="AT53" s="538">
        <v>2</v>
      </c>
      <c r="AU53" s="538">
        <v>2</v>
      </c>
      <c r="AV53" s="538">
        <v>2</v>
      </c>
      <c r="AW53" s="538">
        <v>2</v>
      </c>
      <c r="AX53" s="538">
        <v>2</v>
      </c>
      <c r="AY53" s="538">
        <v>2</v>
      </c>
      <c r="AZ53" s="538">
        <v>2</v>
      </c>
      <c r="BA53" s="538">
        <v>2</v>
      </c>
      <c r="BB53" s="538">
        <v>2</v>
      </c>
      <c r="BC53" s="538">
        <v>2</v>
      </c>
      <c r="BD53" s="538">
        <v>2</v>
      </c>
      <c r="BE53" s="538">
        <v>2</v>
      </c>
      <c r="BF53" s="538">
        <v>2</v>
      </c>
      <c r="BG53" s="538">
        <v>2</v>
      </c>
      <c r="BH53" s="538">
        <v>0</v>
      </c>
      <c r="BI53" s="538">
        <v>0</v>
      </c>
      <c r="BJ53" s="538">
        <v>2</v>
      </c>
    </row>
    <row r="54" spans="1:62" x14ac:dyDescent="0.3">
      <c r="A54" s="538">
        <v>586</v>
      </c>
      <c r="B54" s="538" t="s">
        <v>283</v>
      </c>
      <c r="D54" s="538">
        <v>0</v>
      </c>
      <c r="E54" s="538">
        <v>0</v>
      </c>
      <c r="F54" s="538">
        <v>0</v>
      </c>
      <c r="G54" s="538">
        <v>0</v>
      </c>
      <c r="H54" s="538">
        <v>0</v>
      </c>
      <c r="I54" s="538">
        <v>0</v>
      </c>
      <c r="J54" s="538">
        <v>0</v>
      </c>
      <c r="K54" s="538">
        <v>0</v>
      </c>
      <c r="L54" s="538">
        <v>0</v>
      </c>
      <c r="M54" s="538">
        <v>0</v>
      </c>
      <c r="N54" s="538">
        <v>0</v>
      </c>
      <c r="O54" s="538">
        <v>0</v>
      </c>
      <c r="P54" s="538">
        <v>0</v>
      </c>
      <c r="Q54" s="538">
        <v>0</v>
      </c>
      <c r="R54" s="538">
        <v>0</v>
      </c>
      <c r="S54" s="538">
        <v>0</v>
      </c>
      <c r="T54" s="538">
        <v>0</v>
      </c>
      <c r="U54" s="538">
        <v>0</v>
      </c>
      <c r="V54" s="538">
        <v>0</v>
      </c>
      <c r="W54" s="538">
        <v>0</v>
      </c>
      <c r="X54" s="538">
        <v>0</v>
      </c>
      <c r="Y54" s="538">
        <v>0</v>
      </c>
      <c r="Z54" s="538">
        <v>0</v>
      </c>
      <c r="AA54" s="538">
        <v>0</v>
      </c>
      <c r="AB54" s="538">
        <v>0</v>
      </c>
      <c r="AC54" s="538">
        <v>0</v>
      </c>
      <c r="AD54" s="538">
        <v>0</v>
      </c>
      <c r="AE54" s="538">
        <v>0</v>
      </c>
      <c r="AF54" s="538">
        <v>0</v>
      </c>
      <c r="AG54" s="538">
        <v>0</v>
      </c>
      <c r="AH54" s="538">
        <v>0</v>
      </c>
      <c r="AI54" s="538">
        <v>0</v>
      </c>
      <c r="AJ54" s="538">
        <v>0</v>
      </c>
      <c r="AK54" s="538">
        <v>0</v>
      </c>
      <c r="AL54" s="538">
        <v>0</v>
      </c>
      <c r="AM54" s="538">
        <v>0</v>
      </c>
      <c r="AN54" s="538">
        <v>0</v>
      </c>
      <c r="AO54" s="538">
        <v>0</v>
      </c>
      <c r="AP54" s="538">
        <v>0</v>
      </c>
      <c r="AQ54" s="538">
        <v>0</v>
      </c>
      <c r="AR54" s="538">
        <v>0</v>
      </c>
      <c r="AS54" s="538">
        <v>0</v>
      </c>
      <c r="AT54" s="538">
        <v>0</v>
      </c>
      <c r="AU54" s="538">
        <v>0</v>
      </c>
      <c r="AV54" s="538">
        <v>0</v>
      </c>
      <c r="AW54" s="538">
        <v>0</v>
      </c>
      <c r="AX54" s="538">
        <v>0</v>
      </c>
      <c r="AY54" s="538">
        <v>0</v>
      </c>
      <c r="AZ54" s="538">
        <v>0</v>
      </c>
      <c r="BA54" s="538">
        <v>0</v>
      </c>
      <c r="BB54" s="538">
        <v>0</v>
      </c>
      <c r="BC54" s="538">
        <v>0</v>
      </c>
      <c r="BD54" s="538">
        <v>0</v>
      </c>
      <c r="BE54" s="538">
        <v>0</v>
      </c>
      <c r="BF54" s="538">
        <v>0</v>
      </c>
      <c r="BG54" s="538">
        <v>0</v>
      </c>
      <c r="BH54" s="538">
        <v>0</v>
      </c>
      <c r="BI54" s="538">
        <v>0</v>
      </c>
      <c r="BJ54" s="538">
        <v>0</v>
      </c>
    </row>
    <row r="55" spans="1:62" x14ac:dyDescent="0.3">
      <c r="A55" s="538">
        <v>587</v>
      </c>
      <c r="B55" s="538" t="s">
        <v>284</v>
      </c>
      <c r="D55" s="538">
        <v>0</v>
      </c>
      <c r="E55" s="538">
        <v>0</v>
      </c>
      <c r="F55" s="538">
        <v>0</v>
      </c>
      <c r="G55" s="538">
        <v>0</v>
      </c>
      <c r="H55" s="538">
        <v>0</v>
      </c>
      <c r="I55" s="538">
        <v>0</v>
      </c>
      <c r="J55" s="538">
        <v>0</v>
      </c>
      <c r="K55" s="538">
        <v>0</v>
      </c>
      <c r="L55" s="538">
        <v>0</v>
      </c>
      <c r="M55" s="538">
        <v>0</v>
      </c>
      <c r="N55" s="538">
        <v>0</v>
      </c>
      <c r="O55" s="538">
        <v>0</v>
      </c>
      <c r="P55" s="538">
        <v>510116</v>
      </c>
      <c r="Q55" s="538">
        <v>0</v>
      </c>
      <c r="R55" s="538">
        <v>0</v>
      </c>
      <c r="S55" s="538">
        <v>0</v>
      </c>
      <c r="T55" s="538">
        <v>0</v>
      </c>
      <c r="U55" s="538">
        <v>0</v>
      </c>
      <c r="V55" s="538">
        <v>0</v>
      </c>
      <c r="W55" s="538">
        <v>0</v>
      </c>
      <c r="X55" s="538">
        <v>0</v>
      </c>
      <c r="Y55" s="538">
        <v>0</v>
      </c>
      <c r="Z55" s="538">
        <v>0</v>
      </c>
      <c r="AA55" s="538">
        <v>0</v>
      </c>
      <c r="AB55" s="538">
        <v>0</v>
      </c>
      <c r="AC55" s="538">
        <v>0</v>
      </c>
      <c r="AD55" s="538">
        <v>0</v>
      </c>
      <c r="AE55" s="538">
        <v>0</v>
      </c>
      <c r="AF55" s="538">
        <v>0</v>
      </c>
      <c r="AG55" s="538">
        <v>0</v>
      </c>
      <c r="AH55" s="538">
        <v>0</v>
      </c>
      <c r="AI55" s="538">
        <v>0</v>
      </c>
      <c r="AJ55" s="538">
        <v>0</v>
      </c>
      <c r="AK55" s="538">
        <v>0</v>
      </c>
      <c r="AL55" s="538">
        <v>0</v>
      </c>
      <c r="AM55" s="538">
        <v>0</v>
      </c>
      <c r="AN55" s="538">
        <v>0</v>
      </c>
      <c r="AO55" s="538">
        <v>0</v>
      </c>
      <c r="AP55" s="538">
        <v>0</v>
      </c>
      <c r="AQ55" s="538">
        <v>0</v>
      </c>
      <c r="AR55" s="538">
        <v>0</v>
      </c>
      <c r="AS55" s="538">
        <v>0</v>
      </c>
      <c r="AT55" s="538">
        <v>0</v>
      </c>
      <c r="AU55" s="538">
        <v>0</v>
      </c>
      <c r="AV55" s="538">
        <v>0</v>
      </c>
      <c r="AW55" s="538">
        <v>0</v>
      </c>
      <c r="AX55" s="538">
        <v>0</v>
      </c>
      <c r="AY55" s="538">
        <v>0</v>
      </c>
      <c r="AZ55" s="538">
        <v>0</v>
      </c>
      <c r="BA55" s="538">
        <v>0</v>
      </c>
      <c r="BB55" s="538">
        <v>0</v>
      </c>
      <c r="BC55" s="538">
        <v>0</v>
      </c>
      <c r="BD55" s="538">
        <v>0</v>
      </c>
      <c r="BE55" s="538">
        <v>0</v>
      </c>
      <c r="BF55" s="538">
        <v>0</v>
      </c>
      <c r="BG55" s="538">
        <v>0</v>
      </c>
      <c r="BH55" s="538">
        <v>0</v>
      </c>
      <c r="BI55" s="538">
        <v>0</v>
      </c>
      <c r="BJ55" s="538">
        <v>0</v>
      </c>
    </row>
    <row r="56" spans="1:62" x14ac:dyDescent="0.3">
      <c r="A56" s="538">
        <v>588</v>
      </c>
      <c r="B56" s="538" t="s">
        <v>285</v>
      </c>
      <c r="D56" s="538">
        <v>0</v>
      </c>
      <c r="E56" s="538">
        <v>0</v>
      </c>
      <c r="F56" s="538">
        <v>0</v>
      </c>
      <c r="G56" s="538">
        <v>0</v>
      </c>
      <c r="H56" s="538">
        <v>0</v>
      </c>
      <c r="I56" s="538">
        <v>0</v>
      </c>
      <c r="J56" s="538">
        <v>0</v>
      </c>
      <c r="K56" s="538">
        <v>0</v>
      </c>
      <c r="L56" s="538">
        <v>0</v>
      </c>
      <c r="M56" s="538">
        <v>0</v>
      </c>
      <c r="N56" s="538">
        <v>0</v>
      </c>
      <c r="O56" s="538">
        <v>0</v>
      </c>
      <c r="P56" s="538">
        <v>0</v>
      </c>
      <c r="Q56" s="538">
        <v>0</v>
      </c>
      <c r="R56" s="538">
        <v>0</v>
      </c>
      <c r="S56" s="538">
        <v>0</v>
      </c>
      <c r="T56" s="538">
        <v>0</v>
      </c>
      <c r="U56" s="538">
        <v>0</v>
      </c>
      <c r="V56" s="538">
        <v>0</v>
      </c>
      <c r="W56" s="538">
        <v>0</v>
      </c>
      <c r="X56" s="538">
        <v>0</v>
      </c>
      <c r="Y56" s="538">
        <v>0</v>
      </c>
      <c r="Z56" s="538">
        <v>0</v>
      </c>
      <c r="AA56" s="538">
        <v>0</v>
      </c>
      <c r="AB56" s="538">
        <v>0</v>
      </c>
      <c r="AC56" s="538">
        <v>0</v>
      </c>
      <c r="AD56" s="538">
        <v>0</v>
      </c>
      <c r="AE56" s="538">
        <v>0</v>
      </c>
      <c r="AF56" s="538">
        <v>0</v>
      </c>
      <c r="AG56" s="538">
        <v>0</v>
      </c>
      <c r="AH56" s="538">
        <v>0</v>
      </c>
      <c r="AI56" s="538">
        <v>0</v>
      </c>
      <c r="AJ56" s="538">
        <v>0</v>
      </c>
      <c r="AK56" s="538">
        <v>0</v>
      </c>
      <c r="AL56" s="538">
        <v>0</v>
      </c>
      <c r="AM56" s="538">
        <v>0</v>
      </c>
      <c r="AN56" s="538">
        <v>0</v>
      </c>
      <c r="AO56" s="538">
        <v>0</v>
      </c>
      <c r="AP56" s="538">
        <v>0</v>
      </c>
      <c r="AQ56" s="538">
        <v>0</v>
      </c>
      <c r="AR56" s="538">
        <v>0</v>
      </c>
      <c r="AS56" s="538">
        <v>0</v>
      </c>
      <c r="AT56" s="538">
        <v>0</v>
      </c>
      <c r="AU56" s="538">
        <v>0</v>
      </c>
      <c r="AV56" s="538">
        <v>0</v>
      </c>
      <c r="AW56" s="538">
        <v>0</v>
      </c>
      <c r="AX56" s="538">
        <v>0</v>
      </c>
      <c r="AY56" s="538">
        <v>0</v>
      </c>
      <c r="AZ56" s="538">
        <v>0</v>
      </c>
      <c r="BA56" s="538">
        <v>0</v>
      </c>
      <c r="BB56" s="538">
        <v>0</v>
      </c>
      <c r="BC56" s="538">
        <v>0</v>
      </c>
      <c r="BD56" s="538">
        <v>0</v>
      </c>
      <c r="BE56" s="538">
        <v>0</v>
      </c>
      <c r="BF56" s="538">
        <v>0</v>
      </c>
      <c r="BG56" s="538">
        <v>0</v>
      </c>
      <c r="BH56" s="538">
        <v>0</v>
      </c>
      <c r="BI56" s="538">
        <v>0</v>
      </c>
      <c r="BJ56" s="538">
        <v>0</v>
      </c>
    </row>
    <row r="57" spans="1:62" x14ac:dyDescent="0.3">
      <c r="A57" s="538">
        <v>591</v>
      </c>
      <c r="B57" s="538" t="s">
        <v>121</v>
      </c>
      <c r="D57" s="538">
        <v>15295314</v>
      </c>
      <c r="E57" s="538">
        <v>2962970</v>
      </c>
      <c r="F57" s="538">
        <v>1095577</v>
      </c>
      <c r="G57" s="538">
        <v>2786554</v>
      </c>
      <c r="H57" s="538">
        <v>2275347</v>
      </c>
      <c r="I57" s="538">
        <v>3610933</v>
      </c>
      <c r="J57" s="538">
        <v>2272479</v>
      </c>
      <c r="K57" s="538">
        <v>1807756</v>
      </c>
      <c r="L57" s="538">
        <v>4203476</v>
      </c>
      <c r="M57" s="538">
        <v>1941468</v>
      </c>
      <c r="N57" s="538">
        <v>3521328</v>
      </c>
      <c r="O57" s="538">
        <v>8318733</v>
      </c>
      <c r="P57" s="538">
        <v>16533418</v>
      </c>
      <c r="Q57" s="538">
        <v>8550168</v>
      </c>
      <c r="R57" s="538">
        <v>19068467</v>
      </c>
      <c r="S57" s="538">
        <v>8916964</v>
      </c>
      <c r="T57" s="538">
        <v>1043184</v>
      </c>
      <c r="U57" s="538">
        <v>5835075</v>
      </c>
      <c r="V57" s="538">
        <v>1731704</v>
      </c>
      <c r="W57" s="538">
        <v>10860498</v>
      </c>
      <c r="X57" s="538">
        <v>5946718</v>
      </c>
      <c r="Y57" s="538">
        <v>76607000</v>
      </c>
      <c r="Z57" s="538">
        <v>6247325</v>
      </c>
      <c r="AA57" s="538">
        <v>3333672</v>
      </c>
      <c r="AB57" s="538">
        <v>970949</v>
      </c>
      <c r="AC57" s="538">
        <v>9097003</v>
      </c>
      <c r="AD57" s="538">
        <v>3241733</v>
      </c>
      <c r="AE57" s="538">
        <v>5111740</v>
      </c>
      <c r="AF57" s="538">
        <v>9250652</v>
      </c>
      <c r="AG57" s="538">
        <v>35247487</v>
      </c>
      <c r="AH57" s="538">
        <v>1949104</v>
      </c>
      <c r="AI57" s="538">
        <v>3345158</v>
      </c>
      <c r="AJ57" s="538">
        <v>9441734</v>
      </c>
      <c r="AK57" s="538">
        <v>4083301</v>
      </c>
      <c r="AL57" s="538">
        <v>5940710</v>
      </c>
      <c r="AM57" s="538">
        <v>18802496</v>
      </c>
      <c r="AN57" s="538">
        <v>1353369</v>
      </c>
      <c r="AO57" s="538">
        <v>3728710</v>
      </c>
      <c r="AP57" s="538">
        <v>3412226</v>
      </c>
      <c r="AQ57" s="538">
        <v>652456</v>
      </c>
      <c r="AR57" s="538">
        <v>4802392</v>
      </c>
      <c r="AS57" s="538">
        <v>21497086</v>
      </c>
      <c r="AT57" s="538">
        <v>1641075</v>
      </c>
      <c r="AU57" s="538">
        <v>1133957</v>
      </c>
      <c r="AV57" s="538">
        <v>4589186</v>
      </c>
      <c r="AW57" s="538">
        <v>2700154</v>
      </c>
      <c r="AX57" s="538">
        <v>48676671</v>
      </c>
      <c r="AY57" s="538">
        <v>2360671</v>
      </c>
      <c r="AZ57" s="538">
        <v>9829016</v>
      </c>
      <c r="BA57" s="538">
        <v>5666147</v>
      </c>
      <c r="BB57" s="538">
        <v>9794376</v>
      </c>
      <c r="BC57" s="538">
        <v>1729718</v>
      </c>
      <c r="BD57" s="538">
        <v>2364187</v>
      </c>
      <c r="BE57" s="538">
        <v>6105485</v>
      </c>
      <c r="BF57" s="538">
        <v>218971</v>
      </c>
      <c r="BG57" s="538">
        <v>11085159</v>
      </c>
      <c r="BH57" s="538">
        <v>2672030</v>
      </c>
      <c r="BI57" s="538">
        <v>13424945</v>
      </c>
      <c r="BJ57" s="538">
        <v>939061</v>
      </c>
    </row>
    <row r="58" spans="1:62" x14ac:dyDescent="0.3">
      <c r="A58" s="538">
        <v>592</v>
      </c>
      <c r="B58" s="538" t="s">
        <v>122</v>
      </c>
      <c r="D58" s="538">
        <v>-579858</v>
      </c>
      <c r="E58" s="538">
        <v>268093</v>
      </c>
      <c r="F58" s="538">
        <v>48601</v>
      </c>
      <c r="G58" s="538">
        <v>-282648</v>
      </c>
      <c r="H58" s="538">
        <v>-172657</v>
      </c>
      <c r="I58" s="538">
        <v>-111139</v>
      </c>
      <c r="J58" s="538">
        <v>-128944</v>
      </c>
      <c r="K58" s="538">
        <v>-179588</v>
      </c>
      <c r="L58" s="538">
        <v>-148525</v>
      </c>
      <c r="M58" s="538">
        <v>45533</v>
      </c>
      <c r="N58" s="538">
        <v>829369</v>
      </c>
      <c r="O58" s="538">
        <v>1215265</v>
      </c>
      <c r="P58" s="538">
        <v>-725481</v>
      </c>
      <c r="Q58" s="538">
        <v>350799</v>
      </c>
      <c r="R58" s="538">
        <v>6392785</v>
      </c>
      <c r="S58" s="538">
        <v>982337</v>
      </c>
      <c r="T58" s="538">
        <v>-129382</v>
      </c>
      <c r="U58" s="538">
        <v>-810475</v>
      </c>
      <c r="V58" s="538">
        <v>99502</v>
      </c>
      <c r="W58" s="538">
        <v>2221267</v>
      </c>
      <c r="X58" s="538">
        <v>1713543</v>
      </c>
      <c r="Y58" s="538">
        <v>16681000</v>
      </c>
      <c r="Z58" s="538">
        <v>-760608</v>
      </c>
      <c r="AA58" s="538">
        <v>309439</v>
      </c>
      <c r="AB58" s="538">
        <v>20783</v>
      </c>
      <c r="AC58" s="538">
        <v>902541</v>
      </c>
      <c r="AD58" s="538">
        <v>-269926</v>
      </c>
      <c r="AE58" s="538">
        <v>628855</v>
      </c>
      <c r="AF58" s="538">
        <v>360526</v>
      </c>
      <c r="AG58" s="538">
        <v>3789146</v>
      </c>
      <c r="AH58" s="538">
        <v>-252438</v>
      </c>
      <c r="AI58" s="538">
        <v>-29264</v>
      </c>
      <c r="AJ58" s="538">
        <v>409793</v>
      </c>
      <c r="AK58" s="538">
        <v>75376</v>
      </c>
      <c r="AL58" s="538">
        <v>2264582</v>
      </c>
      <c r="AM58" s="538">
        <v>-2786142</v>
      </c>
      <c r="AN58" s="538">
        <v>131746</v>
      </c>
      <c r="AO58" s="538">
        <v>1163528</v>
      </c>
      <c r="AP58" s="538">
        <v>660049</v>
      </c>
      <c r="AQ58" s="538">
        <v>119258</v>
      </c>
      <c r="AR58" s="538">
        <v>717179</v>
      </c>
      <c r="AS58" s="538">
        <v>-1047763</v>
      </c>
      <c r="AT58" s="538">
        <v>-197906</v>
      </c>
      <c r="AU58" s="538">
        <v>-49526</v>
      </c>
      <c r="AV58" s="538">
        <v>139826</v>
      </c>
      <c r="AW58" s="538">
        <v>-149432</v>
      </c>
      <c r="AX58" s="538">
        <v>2838234</v>
      </c>
      <c r="AY58" s="538">
        <v>131591</v>
      </c>
      <c r="AZ58" s="538">
        <v>3266633</v>
      </c>
      <c r="BA58" s="538">
        <v>-497840</v>
      </c>
      <c r="BB58" s="538">
        <v>751638</v>
      </c>
      <c r="BC58" s="538">
        <v>382482</v>
      </c>
      <c r="BD58" s="538">
        <v>211395</v>
      </c>
      <c r="BE58" s="538">
        <v>879274</v>
      </c>
      <c r="BF58" s="538">
        <v>161244</v>
      </c>
      <c r="BG58" s="538">
        <v>2489209</v>
      </c>
      <c r="BH58" s="538">
        <v>27399</v>
      </c>
      <c r="BI58" s="538">
        <v>6429830</v>
      </c>
      <c r="BJ58" s="538">
        <v>85938</v>
      </c>
    </row>
    <row r="59" spans="1:62" x14ac:dyDescent="0.3">
      <c r="A59" s="538">
        <v>606</v>
      </c>
      <c r="B59" s="538" t="s">
        <v>286</v>
      </c>
      <c r="D59" s="538">
        <v>1</v>
      </c>
      <c r="E59" s="538">
        <v>1</v>
      </c>
      <c r="F59" s="538">
        <v>1</v>
      </c>
      <c r="G59" s="538">
        <v>1</v>
      </c>
      <c r="H59" s="538">
        <v>1</v>
      </c>
      <c r="I59" s="538">
        <v>1</v>
      </c>
      <c r="J59" s="538">
        <v>1</v>
      </c>
      <c r="K59" s="538">
        <v>1</v>
      </c>
      <c r="L59" s="538">
        <v>1</v>
      </c>
      <c r="M59" s="538">
        <v>1</v>
      </c>
      <c r="N59" s="538">
        <v>1</v>
      </c>
      <c r="O59" s="538">
        <v>1</v>
      </c>
      <c r="P59" s="538">
        <v>1</v>
      </c>
      <c r="Q59" s="538">
        <v>1</v>
      </c>
      <c r="R59" s="538">
        <v>1</v>
      </c>
      <c r="S59" s="538">
        <v>1</v>
      </c>
      <c r="T59" s="538">
        <v>1</v>
      </c>
      <c r="U59" s="538">
        <v>1</v>
      </c>
      <c r="V59" s="538">
        <v>1</v>
      </c>
      <c r="W59" s="538">
        <v>1</v>
      </c>
      <c r="X59" s="538">
        <v>1</v>
      </c>
      <c r="Y59" s="538">
        <v>1</v>
      </c>
      <c r="Z59" s="538">
        <v>1</v>
      </c>
      <c r="AA59" s="538">
        <v>1</v>
      </c>
      <c r="AB59" s="538">
        <v>1</v>
      </c>
      <c r="AC59" s="538">
        <v>1</v>
      </c>
      <c r="AD59" s="538">
        <v>1</v>
      </c>
      <c r="AE59" s="538">
        <v>1</v>
      </c>
      <c r="AF59" s="538">
        <v>1</v>
      </c>
      <c r="AG59" s="538">
        <v>1</v>
      </c>
      <c r="AH59" s="538">
        <v>1</v>
      </c>
      <c r="AI59" s="538">
        <v>1</v>
      </c>
      <c r="AJ59" s="538">
        <v>1</v>
      </c>
      <c r="AK59" s="538">
        <v>1</v>
      </c>
      <c r="AL59" s="538">
        <v>1</v>
      </c>
      <c r="AM59" s="538">
        <v>1</v>
      </c>
      <c r="AN59" s="538">
        <v>1</v>
      </c>
      <c r="AO59" s="538">
        <v>1</v>
      </c>
      <c r="AP59" s="538">
        <v>1</v>
      </c>
      <c r="AQ59" s="538">
        <v>1</v>
      </c>
      <c r="AR59" s="538">
        <v>1</v>
      </c>
      <c r="AS59" s="538">
        <v>1</v>
      </c>
      <c r="AT59" s="538">
        <v>1</v>
      </c>
      <c r="AU59" s="538">
        <v>1</v>
      </c>
      <c r="AV59" s="538">
        <v>1</v>
      </c>
      <c r="AW59" s="538">
        <v>1</v>
      </c>
      <c r="AX59" s="538">
        <v>1</v>
      </c>
      <c r="AY59" s="538">
        <v>1</v>
      </c>
      <c r="AZ59" s="538">
        <v>1</v>
      </c>
      <c r="BA59" s="538">
        <v>1</v>
      </c>
      <c r="BB59" s="538">
        <v>1</v>
      </c>
      <c r="BC59" s="538">
        <v>1</v>
      </c>
      <c r="BD59" s="538">
        <v>1</v>
      </c>
      <c r="BE59" s="538">
        <v>1</v>
      </c>
      <c r="BF59" s="538">
        <v>1</v>
      </c>
      <c r="BG59" s="538">
        <v>1</v>
      </c>
      <c r="BH59" s="538">
        <v>1</v>
      </c>
      <c r="BI59" s="538">
        <v>1</v>
      </c>
      <c r="BJ59" s="538">
        <v>1</v>
      </c>
    </row>
    <row r="60" spans="1:62" x14ac:dyDescent="0.3">
      <c r="A60" s="538">
        <v>621</v>
      </c>
      <c r="B60" s="538" t="s">
        <v>287</v>
      </c>
      <c r="D60" s="538">
        <v>183690533</v>
      </c>
      <c r="E60" s="538">
        <v>40929988</v>
      </c>
      <c r="F60" s="538">
        <v>12619011</v>
      </c>
      <c r="G60" s="538">
        <v>23615140</v>
      </c>
      <c r="H60" s="538">
        <v>23491369</v>
      </c>
      <c r="I60" s="538">
        <v>37213195</v>
      </c>
      <c r="J60" s="538">
        <v>47884123</v>
      </c>
      <c r="K60" s="538">
        <v>18594471</v>
      </c>
      <c r="L60" s="538">
        <v>54216537</v>
      </c>
      <c r="M60" s="538">
        <v>14436804</v>
      </c>
      <c r="N60" s="538">
        <v>30409874</v>
      </c>
      <c r="O60" s="538">
        <v>100857612</v>
      </c>
      <c r="P60" s="538">
        <v>197481505</v>
      </c>
      <c r="Q60" s="538">
        <v>87201491</v>
      </c>
      <c r="R60" s="538">
        <v>263537282</v>
      </c>
      <c r="S60" s="538">
        <v>86322832</v>
      </c>
      <c r="T60" s="538">
        <v>16236117</v>
      </c>
      <c r="U60" s="538">
        <v>70391130</v>
      </c>
      <c r="V60" s="538">
        <v>17308962</v>
      </c>
      <c r="W60" s="538">
        <v>121239827</v>
      </c>
      <c r="X60" s="538">
        <v>141759605</v>
      </c>
      <c r="Y60" s="538">
        <v>1293636000</v>
      </c>
      <c r="Z60" s="538">
        <v>77271847</v>
      </c>
      <c r="AA60" s="538">
        <v>28704259</v>
      </c>
      <c r="AB60" s="538">
        <v>11715538</v>
      </c>
      <c r="AC60" s="538">
        <v>117747372</v>
      </c>
      <c r="AD60" s="538">
        <v>23984819</v>
      </c>
      <c r="AE60" s="538">
        <v>40113766</v>
      </c>
      <c r="AF60" s="538">
        <v>97083605</v>
      </c>
      <c r="AG60" s="538">
        <v>376490705</v>
      </c>
      <c r="AH60" s="538">
        <v>34504636</v>
      </c>
      <c r="AI60" s="538">
        <v>47491103</v>
      </c>
      <c r="AJ60" s="538">
        <v>128611551</v>
      </c>
      <c r="AK60" s="538">
        <v>47882864</v>
      </c>
      <c r="AL60" s="538">
        <v>66296152</v>
      </c>
      <c r="AM60" s="538">
        <v>426209</v>
      </c>
      <c r="AN60" s="538">
        <v>16088335</v>
      </c>
      <c r="AO60" s="538">
        <v>45170236</v>
      </c>
      <c r="AP60" s="538">
        <v>38650452</v>
      </c>
      <c r="AQ60" s="538">
        <v>10332677</v>
      </c>
      <c r="AR60" s="538">
        <v>63169813</v>
      </c>
      <c r="AS60" s="538">
        <v>229750773</v>
      </c>
      <c r="AT60" s="538">
        <v>15937707</v>
      </c>
      <c r="AU60" s="538">
        <v>11389351</v>
      </c>
      <c r="AV60" s="538">
        <v>50793851</v>
      </c>
      <c r="AW60" s="538">
        <v>26078550</v>
      </c>
      <c r="AX60" s="538">
        <v>572193773</v>
      </c>
      <c r="AY60" s="538">
        <v>18323182</v>
      </c>
      <c r="AZ60" s="538">
        <v>137647350</v>
      </c>
      <c r="BA60" s="538">
        <v>60132042</v>
      </c>
      <c r="BB60" s="538">
        <v>107883439</v>
      </c>
      <c r="BC60" s="538">
        <v>22115201</v>
      </c>
      <c r="BD60" s="538">
        <v>29091132</v>
      </c>
      <c r="BE60" s="538">
        <v>71664399</v>
      </c>
      <c r="BF60" s="538">
        <v>6942629</v>
      </c>
      <c r="BG60" s="538">
        <v>152398029</v>
      </c>
      <c r="BH60" s="538">
        <v>31148428</v>
      </c>
      <c r="BI60" s="538">
        <v>285632032</v>
      </c>
      <c r="BJ60" s="538">
        <v>11050754</v>
      </c>
    </row>
    <row r="61" spans="1:62" x14ac:dyDescent="0.3">
      <c r="A61" s="538">
        <v>622</v>
      </c>
      <c r="B61" s="538" t="s">
        <v>288</v>
      </c>
      <c r="D61" s="538">
        <v>130436556</v>
      </c>
      <c r="E61" s="538">
        <v>29001733</v>
      </c>
      <c r="F61" s="538">
        <v>9024081</v>
      </c>
      <c r="G61" s="538">
        <v>17162079</v>
      </c>
      <c r="H61" s="538">
        <v>16884530</v>
      </c>
      <c r="I61" s="538">
        <v>26359815</v>
      </c>
      <c r="J61" s="538">
        <v>33507837</v>
      </c>
      <c r="K61" s="538">
        <v>13659312</v>
      </c>
      <c r="L61" s="538">
        <v>39336383</v>
      </c>
      <c r="M61" s="538">
        <v>10604779</v>
      </c>
      <c r="N61" s="538">
        <v>21767626</v>
      </c>
      <c r="O61" s="538">
        <v>72918431</v>
      </c>
      <c r="P61" s="538">
        <v>143261734</v>
      </c>
      <c r="Q61" s="538">
        <v>62539254</v>
      </c>
      <c r="R61" s="538">
        <v>188701245</v>
      </c>
      <c r="S61" s="538">
        <v>60351508</v>
      </c>
      <c r="T61" s="538">
        <v>11459692</v>
      </c>
      <c r="U61" s="538">
        <v>50724833</v>
      </c>
      <c r="V61" s="538">
        <v>12604029</v>
      </c>
      <c r="W61" s="538">
        <v>85157341</v>
      </c>
      <c r="X61" s="538">
        <v>100424067</v>
      </c>
      <c r="Y61" s="538">
        <v>922840000</v>
      </c>
      <c r="Z61" s="538">
        <v>56027964</v>
      </c>
      <c r="AA61" s="538">
        <v>20639616</v>
      </c>
      <c r="AB61" s="538">
        <v>8457107</v>
      </c>
      <c r="AC61" s="538">
        <v>83364398</v>
      </c>
      <c r="AD61" s="538">
        <v>17377292</v>
      </c>
      <c r="AE61" s="538">
        <v>29724550</v>
      </c>
      <c r="AF61" s="538">
        <v>70999330</v>
      </c>
      <c r="AG61" s="538">
        <v>274982143</v>
      </c>
      <c r="AH61" s="538">
        <v>26022896</v>
      </c>
      <c r="AI61" s="538">
        <v>35410611</v>
      </c>
      <c r="AJ61" s="538">
        <v>91572156</v>
      </c>
      <c r="AK61" s="538">
        <v>33680006</v>
      </c>
      <c r="AL61" s="538">
        <v>47983471</v>
      </c>
      <c r="AM61" s="538">
        <v>239751123</v>
      </c>
      <c r="AN61" s="538">
        <v>11573977</v>
      </c>
      <c r="AO61" s="538">
        <v>33289656</v>
      </c>
      <c r="AP61" s="538">
        <v>28231421</v>
      </c>
      <c r="AQ61" s="538">
        <v>7618521</v>
      </c>
      <c r="AR61" s="538">
        <v>45540439</v>
      </c>
      <c r="AS61" s="538">
        <v>166786681</v>
      </c>
      <c r="AT61" s="538">
        <v>11571009</v>
      </c>
      <c r="AU61" s="538">
        <v>8428907</v>
      </c>
      <c r="AV61" s="538">
        <v>36002817</v>
      </c>
      <c r="AW61" s="538">
        <v>18288606</v>
      </c>
      <c r="AX61" s="538">
        <v>415824593</v>
      </c>
      <c r="AY61" s="538">
        <v>13285287</v>
      </c>
      <c r="AZ61" s="538">
        <v>101244840</v>
      </c>
      <c r="BA61" s="538">
        <v>42079229</v>
      </c>
      <c r="BB61" s="538">
        <v>76872400</v>
      </c>
      <c r="BC61" s="538">
        <v>15646687</v>
      </c>
      <c r="BD61" s="538">
        <v>20859281</v>
      </c>
      <c r="BE61" s="538">
        <v>52008686</v>
      </c>
      <c r="BF61" s="538">
        <v>5005070</v>
      </c>
      <c r="BG61" s="538">
        <v>108900469</v>
      </c>
      <c r="BH61" s="538">
        <v>22405842</v>
      </c>
      <c r="BI61" s="538">
        <v>201382454</v>
      </c>
      <c r="BJ61" s="538">
        <v>7885681</v>
      </c>
    </row>
    <row r="62" spans="1:62" x14ac:dyDescent="0.3">
      <c r="A62" s="538">
        <v>626</v>
      </c>
      <c r="B62" s="538" t="s">
        <v>289</v>
      </c>
      <c r="D62" s="538">
        <v>12841710</v>
      </c>
      <c r="E62" s="538">
        <v>3667139</v>
      </c>
      <c r="F62" s="538">
        <v>80309</v>
      </c>
      <c r="G62" s="538">
        <v>2145297</v>
      </c>
      <c r="H62" s="538">
        <v>1557437</v>
      </c>
      <c r="I62" s="538">
        <v>2673160</v>
      </c>
      <c r="J62" s="538">
        <v>2123233</v>
      </c>
      <c r="K62" s="538">
        <v>1149063</v>
      </c>
      <c r="L62" s="538">
        <v>2857842</v>
      </c>
      <c r="M62" s="538">
        <v>824921</v>
      </c>
      <c r="N62" s="538">
        <v>4904614</v>
      </c>
      <c r="O62" s="538">
        <v>8813256</v>
      </c>
      <c r="P62" s="538">
        <v>9561322</v>
      </c>
      <c r="Q62" s="538">
        <v>779066</v>
      </c>
      <c r="R62" s="538">
        <v>23398565</v>
      </c>
      <c r="S62" s="538">
        <v>9263744</v>
      </c>
      <c r="T62" s="538">
        <v>767573</v>
      </c>
      <c r="U62" s="538">
        <v>4804724</v>
      </c>
      <c r="V62" s="538">
        <v>855982</v>
      </c>
      <c r="W62" s="538">
        <v>7156171</v>
      </c>
      <c r="X62" s="538">
        <v>7881772</v>
      </c>
      <c r="Y62" s="538">
        <v>137126000</v>
      </c>
      <c r="Z62" s="538">
        <v>137075511</v>
      </c>
      <c r="AA62" s="538">
        <v>1345531</v>
      </c>
      <c r="AB62" s="538">
        <v>184551</v>
      </c>
      <c r="AC62" s="538">
        <v>11383235</v>
      </c>
      <c r="AD62" s="538">
        <v>1212788</v>
      </c>
      <c r="AE62" s="538">
        <v>2798762</v>
      </c>
      <c r="AF62" s="538">
        <v>6593694</v>
      </c>
      <c r="AG62" s="538">
        <v>34606368</v>
      </c>
      <c r="AH62" s="538">
        <v>3020905</v>
      </c>
      <c r="AI62" s="538">
        <v>2466813</v>
      </c>
      <c r="AJ62" s="538">
        <v>10423136</v>
      </c>
      <c r="AK62" s="538">
        <v>2100161</v>
      </c>
      <c r="AL62" s="538">
        <v>3570013</v>
      </c>
      <c r="AM62" s="538">
        <v>50110623</v>
      </c>
      <c r="AN62" s="538">
        <v>966016</v>
      </c>
      <c r="AO62" s="538">
        <v>3092728</v>
      </c>
      <c r="AP62" s="538">
        <v>68671076</v>
      </c>
      <c r="AQ62" s="538">
        <v>122083</v>
      </c>
      <c r="AR62" s="538">
        <v>2866861</v>
      </c>
      <c r="AS62" s="538">
        <v>24786715</v>
      </c>
      <c r="AT62" s="538">
        <v>673216</v>
      </c>
      <c r="AU62" s="538">
        <v>1457938</v>
      </c>
      <c r="AV62" s="538">
        <v>1815861</v>
      </c>
      <c r="AW62" s="538">
        <v>2074325</v>
      </c>
      <c r="AX62" s="538">
        <v>53775620</v>
      </c>
      <c r="AY62" s="538">
        <v>2026085</v>
      </c>
      <c r="AZ62" s="538">
        <v>9324360</v>
      </c>
      <c r="BA62" s="538">
        <v>5459127</v>
      </c>
      <c r="BB62" s="538">
        <v>5973561</v>
      </c>
      <c r="BC62" s="538">
        <v>919857</v>
      </c>
      <c r="BD62" s="538">
        <v>1782900</v>
      </c>
      <c r="BE62" s="538">
        <v>4717887</v>
      </c>
      <c r="BF62" s="538">
        <v>1029034</v>
      </c>
      <c r="BG62" s="538">
        <v>16696034</v>
      </c>
      <c r="BH62" s="538">
        <v>2055962</v>
      </c>
      <c r="BI62" s="538">
        <v>24252265</v>
      </c>
      <c r="BJ62" s="538">
        <v>954954</v>
      </c>
    </row>
    <row r="63" spans="1:62" x14ac:dyDescent="0.3">
      <c r="A63" s="538">
        <v>627</v>
      </c>
      <c r="B63" s="538" t="s">
        <v>290</v>
      </c>
      <c r="D63" s="538">
        <v>0</v>
      </c>
      <c r="E63" s="538">
        <v>0</v>
      </c>
      <c r="F63" s="538">
        <v>0</v>
      </c>
      <c r="G63" s="538">
        <v>0</v>
      </c>
      <c r="H63" s="538">
        <v>0</v>
      </c>
      <c r="I63" s="538">
        <v>0</v>
      </c>
      <c r="J63" s="538">
        <v>0</v>
      </c>
      <c r="K63" s="538">
        <v>0</v>
      </c>
      <c r="L63" s="538">
        <v>0</v>
      </c>
      <c r="M63" s="538">
        <v>0</v>
      </c>
      <c r="N63" s="538">
        <v>0</v>
      </c>
      <c r="O63" s="538">
        <v>0</v>
      </c>
      <c r="P63" s="538">
        <v>0</v>
      </c>
      <c r="Q63" s="538">
        <v>0</v>
      </c>
      <c r="R63" s="538">
        <v>0</v>
      </c>
      <c r="S63" s="538">
        <v>0</v>
      </c>
      <c r="T63" s="538">
        <v>0</v>
      </c>
      <c r="U63" s="538">
        <v>0</v>
      </c>
      <c r="V63" s="538">
        <v>0</v>
      </c>
      <c r="W63" s="538">
        <v>0</v>
      </c>
      <c r="X63" s="538">
        <v>0</v>
      </c>
      <c r="Y63" s="538">
        <v>0</v>
      </c>
      <c r="Z63" s="538">
        <v>0</v>
      </c>
      <c r="AA63" s="538">
        <v>0</v>
      </c>
      <c r="AB63" s="538">
        <v>0</v>
      </c>
      <c r="AC63" s="538">
        <v>0</v>
      </c>
      <c r="AD63" s="538">
        <v>0</v>
      </c>
      <c r="AE63" s="538">
        <v>0</v>
      </c>
      <c r="AF63" s="538">
        <v>0</v>
      </c>
      <c r="AG63" s="538">
        <v>0</v>
      </c>
      <c r="AH63" s="538">
        <v>0</v>
      </c>
      <c r="AI63" s="538">
        <v>0</v>
      </c>
      <c r="AJ63" s="538">
        <v>0</v>
      </c>
      <c r="AK63" s="538">
        <v>0</v>
      </c>
      <c r="AL63" s="538">
        <v>0</v>
      </c>
      <c r="AM63" s="538">
        <v>0</v>
      </c>
      <c r="AN63" s="538">
        <v>0</v>
      </c>
      <c r="AO63" s="538">
        <v>0</v>
      </c>
      <c r="AP63" s="538">
        <v>0</v>
      </c>
      <c r="AQ63" s="538">
        <v>0</v>
      </c>
      <c r="AR63" s="538">
        <v>0</v>
      </c>
      <c r="AS63" s="538">
        <v>0</v>
      </c>
      <c r="AT63" s="538">
        <v>0</v>
      </c>
      <c r="AU63" s="538">
        <v>0</v>
      </c>
      <c r="AV63" s="538">
        <v>0</v>
      </c>
      <c r="AW63" s="538">
        <v>0</v>
      </c>
      <c r="AX63" s="538">
        <v>0</v>
      </c>
      <c r="AY63" s="538">
        <v>0</v>
      </c>
      <c r="AZ63" s="538">
        <v>0</v>
      </c>
      <c r="BA63" s="538">
        <v>0</v>
      </c>
      <c r="BB63" s="538">
        <v>0</v>
      </c>
      <c r="BC63" s="538">
        <v>0</v>
      </c>
      <c r="BD63" s="538">
        <v>0</v>
      </c>
      <c r="BE63" s="538">
        <v>0</v>
      </c>
      <c r="BF63" s="538">
        <v>0</v>
      </c>
      <c r="BG63" s="538">
        <v>0</v>
      </c>
      <c r="BH63" s="538">
        <v>0</v>
      </c>
      <c r="BI63" s="538">
        <v>0</v>
      </c>
      <c r="BJ63" s="538">
        <v>0</v>
      </c>
    </row>
    <row r="64" spans="1:62" x14ac:dyDescent="0.3">
      <c r="A64" s="538">
        <v>628</v>
      </c>
      <c r="B64" s="538" t="s">
        <v>291</v>
      </c>
      <c r="D64" s="538">
        <v>4559737</v>
      </c>
      <c r="E64" s="538">
        <v>1467609</v>
      </c>
      <c r="F64" s="538">
        <v>0</v>
      </c>
      <c r="G64" s="538">
        <v>1830000</v>
      </c>
      <c r="H64" s="538">
        <v>1156933</v>
      </c>
      <c r="I64" s="538">
        <v>1347427</v>
      </c>
      <c r="J64" s="538">
        <v>1474488</v>
      </c>
      <c r="K64" s="538">
        <v>708297</v>
      </c>
      <c r="L64" s="538">
        <v>2169703</v>
      </c>
      <c r="M64" s="538">
        <v>31613</v>
      </c>
      <c r="N64" s="538">
        <v>1009560</v>
      </c>
      <c r="O64" s="538">
        <v>3008525</v>
      </c>
      <c r="P64" s="538">
        <v>6747735</v>
      </c>
      <c r="Q64" s="538">
        <v>0</v>
      </c>
      <c r="R64" s="538">
        <v>7850731</v>
      </c>
      <c r="S64" s="538">
        <v>3421032</v>
      </c>
      <c r="T64" s="538">
        <v>565342</v>
      </c>
      <c r="U64" s="538">
        <v>1716233</v>
      </c>
      <c r="V64" s="538">
        <v>563379</v>
      </c>
      <c r="W64" s="538">
        <v>4619399</v>
      </c>
      <c r="X64" s="538">
        <v>3686739</v>
      </c>
      <c r="Y64" s="538">
        <v>6825000</v>
      </c>
      <c r="Z64" s="538">
        <v>2926838</v>
      </c>
      <c r="AA64" s="538">
        <v>1000000</v>
      </c>
      <c r="AB64" s="538">
        <v>0</v>
      </c>
      <c r="AC64" s="538">
        <v>0</v>
      </c>
      <c r="AD64" s="538">
        <v>798633</v>
      </c>
      <c r="AE64" s="538">
        <v>1692905</v>
      </c>
      <c r="AF64" s="538">
        <v>3885219</v>
      </c>
      <c r="AG64" s="538">
        <v>11960349</v>
      </c>
      <c r="AH64" s="538">
        <v>1023952</v>
      </c>
      <c r="AI64" s="538">
        <v>1462625</v>
      </c>
      <c r="AJ64" s="538">
        <v>4768982</v>
      </c>
      <c r="AK64" s="538">
        <v>1866350</v>
      </c>
      <c r="AL64" s="538">
        <v>2102042</v>
      </c>
      <c r="AM64" s="538">
        <v>8755416</v>
      </c>
      <c r="AN64" s="538">
        <v>606652</v>
      </c>
      <c r="AO64" s="538">
        <v>1559037</v>
      </c>
      <c r="AP64" s="538">
        <v>49580</v>
      </c>
      <c r="AQ64" s="538">
        <v>0</v>
      </c>
      <c r="AR64" s="538">
        <v>1980950</v>
      </c>
      <c r="AS64" s="538">
        <v>0</v>
      </c>
      <c r="AT64" s="538">
        <v>545504</v>
      </c>
      <c r="AU64" s="538">
        <v>549300</v>
      </c>
      <c r="AV64" s="538">
        <v>1308803</v>
      </c>
      <c r="AW64" s="538">
        <v>1500000</v>
      </c>
      <c r="AX64" s="538">
        <v>3022763</v>
      </c>
      <c r="AY64" s="538">
        <v>739424</v>
      </c>
      <c r="AZ64" s="538">
        <v>5387235</v>
      </c>
      <c r="BA64" s="538">
        <v>51969</v>
      </c>
      <c r="BB64" s="538">
        <v>5298560</v>
      </c>
      <c r="BC64" s="538">
        <v>0</v>
      </c>
      <c r="BD64" s="538">
        <v>1053579</v>
      </c>
      <c r="BE64" s="538">
        <v>1447142</v>
      </c>
      <c r="BF64" s="538">
        <v>52119</v>
      </c>
      <c r="BG64" s="538">
        <v>5423840</v>
      </c>
      <c r="BH64" s="538">
        <v>1145751</v>
      </c>
      <c r="BI64" s="538">
        <v>7905937</v>
      </c>
      <c r="BJ64" s="538">
        <v>352564</v>
      </c>
    </row>
    <row r="65" spans="1:62" x14ac:dyDescent="0.3">
      <c r="A65" s="538">
        <v>629</v>
      </c>
      <c r="B65" s="538" t="s">
        <v>292</v>
      </c>
      <c r="D65" s="538">
        <v>0</v>
      </c>
      <c r="E65" s="538">
        <v>0</v>
      </c>
      <c r="F65" s="538">
        <v>0</v>
      </c>
      <c r="G65" s="538">
        <v>0</v>
      </c>
      <c r="H65" s="538">
        <v>0</v>
      </c>
      <c r="I65" s="538">
        <v>0</v>
      </c>
      <c r="J65" s="538">
        <v>0</v>
      </c>
      <c r="K65" s="538">
        <v>0</v>
      </c>
      <c r="L65" s="538">
        <v>0</v>
      </c>
      <c r="M65" s="538">
        <v>0</v>
      </c>
      <c r="N65" s="538">
        <v>0</v>
      </c>
      <c r="O65" s="538">
        <v>0</v>
      </c>
      <c r="P65" s="538">
        <v>0</v>
      </c>
      <c r="Q65" s="538">
        <v>0</v>
      </c>
      <c r="R65" s="538">
        <v>0</v>
      </c>
      <c r="S65" s="538">
        <v>0</v>
      </c>
      <c r="T65" s="538">
        <v>0</v>
      </c>
      <c r="U65" s="538">
        <v>0</v>
      </c>
      <c r="V65" s="538">
        <v>0</v>
      </c>
      <c r="W65" s="538">
        <v>0</v>
      </c>
      <c r="X65" s="538">
        <v>0</v>
      </c>
      <c r="Y65" s="538">
        <v>0</v>
      </c>
      <c r="Z65" s="538">
        <v>0</v>
      </c>
      <c r="AA65" s="538">
        <v>0</v>
      </c>
      <c r="AB65" s="538">
        <v>0</v>
      </c>
      <c r="AC65" s="538">
        <v>0</v>
      </c>
      <c r="AD65" s="538">
        <v>0</v>
      </c>
      <c r="AE65" s="538">
        <v>0</v>
      </c>
      <c r="AF65" s="538">
        <v>0</v>
      </c>
      <c r="AG65" s="538">
        <v>0</v>
      </c>
      <c r="AH65" s="538">
        <v>0</v>
      </c>
      <c r="AI65" s="538">
        <v>0</v>
      </c>
      <c r="AJ65" s="538">
        <v>0</v>
      </c>
      <c r="AK65" s="538">
        <v>0</v>
      </c>
      <c r="AL65" s="538">
        <v>0</v>
      </c>
      <c r="AM65" s="538">
        <v>0</v>
      </c>
      <c r="AN65" s="538">
        <v>0</v>
      </c>
      <c r="AO65" s="538">
        <v>0</v>
      </c>
      <c r="AP65" s="538">
        <v>0</v>
      </c>
      <c r="AQ65" s="538">
        <v>0</v>
      </c>
      <c r="AR65" s="538">
        <v>0</v>
      </c>
      <c r="AS65" s="538">
        <v>0</v>
      </c>
      <c r="AT65" s="538">
        <v>0</v>
      </c>
      <c r="AU65" s="538">
        <v>0</v>
      </c>
      <c r="AV65" s="538">
        <v>0</v>
      </c>
      <c r="AW65" s="538">
        <v>0</v>
      </c>
      <c r="AX65" s="538">
        <v>0</v>
      </c>
      <c r="AY65" s="538">
        <v>0</v>
      </c>
      <c r="AZ65" s="538">
        <v>0</v>
      </c>
      <c r="BA65" s="538">
        <v>0</v>
      </c>
      <c r="BB65" s="538">
        <v>0</v>
      </c>
      <c r="BC65" s="538">
        <v>0</v>
      </c>
      <c r="BD65" s="538">
        <v>0</v>
      </c>
      <c r="BE65" s="538">
        <v>0</v>
      </c>
      <c r="BF65" s="538">
        <v>0</v>
      </c>
      <c r="BG65" s="538">
        <v>0</v>
      </c>
      <c r="BH65" s="538">
        <v>0</v>
      </c>
      <c r="BI65" s="538">
        <v>0</v>
      </c>
      <c r="BJ65" s="538">
        <v>0</v>
      </c>
    </row>
    <row r="66" spans="1:62" x14ac:dyDescent="0.3">
      <c r="A66" s="538">
        <v>630</v>
      </c>
      <c r="B66" s="538" t="s">
        <v>293</v>
      </c>
      <c r="D66" s="538">
        <v>0</v>
      </c>
      <c r="E66" s="538">
        <v>0</v>
      </c>
      <c r="F66" s="538">
        <v>0</v>
      </c>
      <c r="G66" s="538">
        <v>0</v>
      </c>
      <c r="H66" s="538">
        <v>0</v>
      </c>
      <c r="I66" s="538">
        <v>0</v>
      </c>
      <c r="J66" s="538">
        <v>0</v>
      </c>
      <c r="K66" s="538">
        <v>0</v>
      </c>
      <c r="L66" s="538">
        <v>0</v>
      </c>
      <c r="M66" s="538">
        <v>0</v>
      </c>
      <c r="N66" s="538">
        <v>0</v>
      </c>
      <c r="O66" s="538">
        <v>0</v>
      </c>
      <c r="P66" s="538">
        <v>0</v>
      </c>
      <c r="Q66" s="538">
        <v>0</v>
      </c>
      <c r="R66" s="538">
        <v>0</v>
      </c>
      <c r="S66" s="538">
        <v>0</v>
      </c>
      <c r="T66" s="538">
        <v>0</v>
      </c>
      <c r="U66" s="538">
        <v>0</v>
      </c>
      <c r="V66" s="538">
        <v>0</v>
      </c>
      <c r="W66" s="538">
        <v>0</v>
      </c>
      <c r="X66" s="538">
        <v>0</v>
      </c>
      <c r="Y66" s="538">
        <v>5621000</v>
      </c>
      <c r="Z66" s="538">
        <v>0</v>
      </c>
      <c r="AA66" s="538">
        <v>0</v>
      </c>
      <c r="AB66" s="538">
        <v>0</v>
      </c>
      <c r="AC66" s="538">
        <v>0</v>
      </c>
      <c r="AD66" s="538">
        <v>0</v>
      </c>
      <c r="AE66" s="538">
        <v>0</v>
      </c>
      <c r="AF66" s="538">
        <v>0</v>
      </c>
      <c r="AG66" s="538">
        <v>0</v>
      </c>
      <c r="AH66" s="538">
        <v>0</v>
      </c>
      <c r="AI66" s="538">
        <v>0</v>
      </c>
      <c r="AJ66" s="538">
        <v>0</v>
      </c>
      <c r="AK66" s="538">
        <v>0</v>
      </c>
      <c r="AL66" s="538">
        <v>0</v>
      </c>
      <c r="AM66" s="538">
        <v>0</v>
      </c>
      <c r="AN66" s="538">
        <v>0</v>
      </c>
      <c r="AO66" s="538">
        <v>0</v>
      </c>
      <c r="AP66" s="538">
        <v>0</v>
      </c>
      <c r="AQ66" s="538">
        <v>0</v>
      </c>
      <c r="AR66" s="538">
        <v>0</v>
      </c>
      <c r="AS66" s="538">
        <v>0</v>
      </c>
      <c r="AT66" s="538">
        <v>0</v>
      </c>
      <c r="AU66" s="538">
        <v>0</v>
      </c>
      <c r="AV66" s="538">
        <v>0</v>
      </c>
      <c r="AW66" s="538">
        <v>0</v>
      </c>
      <c r="AX66" s="538">
        <v>0</v>
      </c>
      <c r="AY66" s="538">
        <v>0</v>
      </c>
      <c r="AZ66" s="538">
        <v>0</v>
      </c>
      <c r="BA66" s="538">
        <v>0</v>
      </c>
      <c r="BB66" s="538">
        <v>0</v>
      </c>
      <c r="BC66" s="538">
        <v>0</v>
      </c>
      <c r="BD66" s="538">
        <v>0</v>
      </c>
      <c r="BE66" s="538">
        <v>0</v>
      </c>
      <c r="BF66" s="538">
        <v>0</v>
      </c>
      <c r="BG66" s="538">
        <v>0</v>
      </c>
      <c r="BH66" s="538">
        <v>0</v>
      </c>
      <c r="BI66" s="538">
        <v>0</v>
      </c>
      <c r="BJ66" s="538">
        <v>0</v>
      </c>
    </row>
    <row r="67" spans="1:62" x14ac:dyDescent="0.3">
      <c r="A67" s="538">
        <v>631</v>
      </c>
      <c r="B67" s="538" t="s">
        <v>294</v>
      </c>
      <c r="D67" s="538">
        <v>0</v>
      </c>
      <c r="E67" s="538">
        <v>0</v>
      </c>
      <c r="F67" s="538">
        <v>0</v>
      </c>
      <c r="G67" s="538">
        <v>0</v>
      </c>
      <c r="H67" s="538">
        <v>0</v>
      </c>
      <c r="I67" s="538">
        <v>0</v>
      </c>
      <c r="J67" s="538">
        <v>0</v>
      </c>
      <c r="K67" s="538">
        <v>0</v>
      </c>
      <c r="L67" s="538">
        <v>0</v>
      </c>
      <c r="M67" s="538">
        <v>0</v>
      </c>
      <c r="N67" s="538">
        <v>0</v>
      </c>
      <c r="O67" s="538">
        <v>0</v>
      </c>
      <c r="P67" s="538">
        <v>0</v>
      </c>
      <c r="Q67" s="538">
        <v>0</v>
      </c>
      <c r="R67" s="538">
        <v>0</v>
      </c>
      <c r="S67" s="538">
        <v>0</v>
      </c>
      <c r="T67" s="538">
        <v>0</v>
      </c>
      <c r="U67" s="538">
        <v>0</v>
      </c>
      <c r="V67" s="538">
        <v>0</v>
      </c>
      <c r="W67" s="538">
        <v>0</v>
      </c>
      <c r="X67" s="538">
        <v>0</v>
      </c>
      <c r="Y67" s="538">
        <v>0</v>
      </c>
      <c r="Z67" s="538">
        <v>0</v>
      </c>
      <c r="AA67" s="538">
        <v>0</v>
      </c>
      <c r="AB67" s="538">
        <v>0</v>
      </c>
      <c r="AC67" s="538">
        <v>0</v>
      </c>
      <c r="AD67" s="538">
        <v>0</v>
      </c>
      <c r="AE67" s="538">
        <v>0</v>
      </c>
      <c r="AF67" s="538">
        <v>0</v>
      </c>
      <c r="AG67" s="538">
        <v>0</v>
      </c>
      <c r="AH67" s="538">
        <v>0</v>
      </c>
      <c r="AI67" s="538">
        <v>0</v>
      </c>
      <c r="AJ67" s="538">
        <v>0</v>
      </c>
      <c r="AK67" s="538">
        <v>0</v>
      </c>
      <c r="AL67" s="538">
        <v>0</v>
      </c>
      <c r="AM67" s="538">
        <v>0</v>
      </c>
      <c r="AN67" s="538">
        <v>0</v>
      </c>
      <c r="AO67" s="538">
        <v>0</v>
      </c>
      <c r="AP67" s="538">
        <v>0</v>
      </c>
      <c r="AQ67" s="538">
        <v>0</v>
      </c>
      <c r="AR67" s="538">
        <v>0</v>
      </c>
      <c r="AS67" s="538">
        <v>0</v>
      </c>
      <c r="AT67" s="538">
        <v>0</v>
      </c>
      <c r="AU67" s="538">
        <v>0</v>
      </c>
      <c r="AV67" s="538">
        <v>0</v>
      </c>
      <c r="AW67" s="538">
        <v>0</v>
      </c>
      <c r="AX67" s="538">
        <v>0</v>
      </c>
      <c r="AY67" s="538">
        <v>0</v>
      </c>
      <c r="AZ67" s="538">
        <v>0</v>
      </c>
      <c r="BA67" s="538">
        <v>0</v>
      </c>
      <c r="BB67" s="538">
        <v>0</v>
      </c>
      <c r="BC67" s="538">
        <v>0</v>
      </c>
      <c r="BD67" s="538">
        <v>0</v>
      </c>
      <c r="BE67" s="538">
        <v>0</v>
      </c>
      <c r="BF67" s="538">
        <v>0</v>
      </c>
      <c r="BG67" s="538">
        <v>0</v>
      </c>
      <c r="BH67" s="538">
        <v>0</v>
      </c>
      <c r="BI67" s="538">
        <v>0</v>
      </c>
      <c r="BJ67" s="538">
        <v>0</v>
      </c>
    </row>
    <row r="68" spans="1:62" x14ac:dyDescent="0.3">
      <c r="A68" s="538">
        <v>645</v>
      </c>
      <c r="B68" s="538" t="s">
        <v>143</v>
      </c>
      <c r="D68" s="538">
        <v>0</v>
      </c>
      <c r="E68" s="538">
        <v>325000</v>
      </c>
      <c r="F68" s="538">
        <v>500000</v>
      </c>
      <c r="G68" s="538">
        <v>781000</v>
      </c>
      <c r="H68" s="538">
        <v>1065622</v>
      </c>
      <c r="I68" s="538">
        <v>704968</v>
      </c>
      <c r="J68" s="538">
        <v>3000000</v>
      </c>
      <c r="K68" s="538">
        <v>0</v>
      </c>
      <c r="L68" s="538">
        <v>0</v>
      </c>
      <c r="M68" s="538">
        <v>325000</v>
      </c>
      <c r="N68" s="538">
        <v>350000</v>
      </c>
      <c r="O68" s="538">
        <v>3278449</v>
      </c>
      <c r="P68" s="538">
        <v>3500000</v>
      </c>
      <c r="Q68" s="538">
        <v>109357</v>
      </c>
      <c r="R68" s="538">
        <v>1490000</v>
      </c>
      <c r="S68" s="538">
        <v>6393026</v>
      </c>
      <c r="T68" s="538">
        <v>0</v>
      </c>
      <c r="U68" s="538">
        <v>625181</v>
      </c>
      <c r="V68" s="538">
        <v>359071</v>
      </c>
      <c r="W68" s="538">
        <v>1500000</v>
      </c>
      <c r="X68" s="538">
        <v>200000</v>
      </c>
      <c r="Y68" s="538">
        <v>4769000</v>
      </c>
      <c r="Z68" s="538">
        <v>2281000</v>
      </c>
      <c r="AA68" s="538">
        <v>327000</v>
      </c>
      <c r="AB68" s="538">
        <v>0</v>
      </c>
      <c r="AC68" s="538">
        <v>0</v>
      </c>
      <c r="AD68" s="538">
        <v>0</v>
      </c>
      <c r="AE68" s="538">
        <v>0</v>
      </c>
      <c r="AF68" s="538">
        <v>5549992</v>
      </c>
      <c r="AG68" s="538">
        <v>6173885</v>
      </c>
      <c r="AH68" s="538">
        <v>0</v>
      </c>
      <c r="AI68" s="538">
        <v>0</v>
      </c>
      <c r="AJ68" s="538">
        <v>2841229</v>
      </c>
      <c r="AK68" s="538">
        <v>0</v>
      </c>
      <c r="AL68" s="538">
        <v>5200000</v>
      </c>
      <c r="AM68" s="538">
        <v>9969219</v>
      </c>
      <c r="AN68" s="538">
        <v>404497</v>
      </c>
      <c r="AO68" s="538">
        <v>0</v>
      </c>
      <c r="AP68" s="538">
        <v>1000000</v>
      </c>
      <c r="AQ68" s="538">
        <v>0</v>
      </c>
      <c r="AR68" s="538">
        <v>0</v>
      </c>
      <c r="AS68" s="538">
        <v>0</v>
      </c>
      <c r="AT68" s="538">
        <v>0</v>
      </c>
      <c r="AU68" s="538">
        <v>0</v>
      </c>
      <c r="AV68" s="538">
        <v>2143385</v>
      </c>
      <c r="AW68" s="538">
        <v>0</v>
      </c>
      <c r="AX68" s="538">
        <v>4662566</v>
      </c>
      <c r="AY68" s="538">
        <v>573954</v>
      </c>
      <c r="AZ68" s="538">
        <v>2447699</v>
      </c>
      <c r="BA68" s="538">
        <v>0</v>
      </c>
      <c r="BB68" s="538">
        <v>2001317</v>
      </c>
      <c r="BC68" s="538">
        <v>1106900</v>
      </c>
      <c r="BD68" s="538">
        <v>843872</v>
      </c>
      <c r="BE68" s="538">
        <v>0</v>
      </c>
      <c r="BF68" s="538">
        <v>75000</v>
      </c>
      <c r="BG68" s="538">
        <v>2000000</v>
      </c>
      <c r="BH68" s="538">
        <v>428201</v>
      </c>
      <c r="BI68" s="538">
        <v>7400000</v>
      </c>
      <c r="BJ68" s="538">
        <v>300000</v>
      </c>
    </row>
    <row r="69" spans="1:62" x14ac:dyDescent="0.3">
      <c r="A69" s="538">
        <v>646</v>
      </c>
      <c r="B69" s="538" t="s">
        <v>133</v>
      </c>
      <c r="D69" s="538">
        <v>102038</v>
      </c>
      <c r="E69" s="538">
        <v>1517932</v>
      </c>
      <c r="F69" s="538">
        <v>1105979</v>
      </c>
      <c r="G69" s="538">
        <v>3705687</v>
      </c>
      <c r="H69" s="538">
        <v>1831264</v>
      </c>
      <c r="I69" s="538">
        <v>3661951</v>
      </c>
      <c r="J69" s="538">
        <v>7460958</v>
      </c>
      <c r="K69" s="538">
        <v>1830916</v>
      </c>
      <c r="L69" s="538">
        <v>1132804</v>
      </c>
      <c r="M69" s="538">
        <v>2277431</v>
      </c>
      <c r="N69" s="538">
        <v>991409</v>
      </c>
      <c r="O69" s="538">
        <v>23136943</v>
      </c>
      <c r="P69" s="538">
        <v>6784678</v>
      </c>
      <c r="Q69" s="538">
        <v>3228738</v>
      </c>
      <c r="R69" s="538">
        <v>1688056</v>
      </c>
      <c r="S69" s="538">
        <v>9697361</v>
      </c>
      <c r="T69" s="538">
        <v>339501</v>
      </c>
      <c r="U69" s="538">
        <v>1234297</v>
      </c>
      <c r="V69" s="538">
        <v>1394052</v>
      </c>
      <c r="W69" s="538">
        <v>6008850</v>
      </c>
      <c r="X69" s="538">
        <v>3620602</v>
      </c>
      <c r="Y69" s="538">
        <v>21352000</v>
      </c>
      <c r="Z69" s="538">
        <v>2716695</v>
      </c>
      <c r="AA69" s="538">
        <v>432206</v>
      </c>
      <c r="AB69" s="538">
        <v>9870</v>
      </c>
      <c r="AC69" s="538">
        <v>4348597</v>
      </c>
      <c r="AD69" s="538">
        <v>4811023</v>
      </c>
      <c r="AE69" s="538">
        <v>2132606</v>
      </c>
      <c r="AF69" s="538">
        <v>10960739</v>
      </c>
      <c r="AG69" s="538">
        <v>34944090</v>
      </c>
      <c r="AH69" s="538">
        <v>1826039</v>
      </c>
      <c r="AI69" s="538">
        <v>934216</v>
      </c>
      <c r="AJ69" s="538">
        <v>6927210</v>
      </c>
      <c r="AK69" s="538">
        <v>3707027</v>
      </c>
      <c r="AL69" s="538">
        <v>785878</v>
      </c>
      <c r="AM69" s="538">
        <v>7419481</v>
      </c>
      <c r="AN69" s="538">
        <v>1770549</v>
      </c>
      <c r="AO69" s="538">
        <v>2007296</v>
      </c>
      <c r="AP69" s="538">
        <v>6882100</v>
      </c>
      <c r="AQ69" s="538">
        <v>742306</v>
      </c>
      <c r="AR69" s="538">
        <v>4247559</v>
      </c>
      <c r="AS69" s="538">
        <v>5973480</v>
      </c>
      <c r="AT69" s="538">
        <v>515917</v>
      </c>
      <c r="AU69" s="538">
        <v>-200169</v>
      </c>
      <c r="AV69" s="538">
        <v>5710225</v>
      </c>
      <c r="AW69" s="538">
        <v>1259907</v>
      </c>
      <c r="AX69" s="538">
        <v>4901008</v>
      </c>
      <c r="AY69" s="538">
        <v>2485444</v>
      </c>
      <c r="AZ69" s="538">
        <v>3541636</v>
      </c>
      <c r="BA69" s="538">
        <v>1512104</v>
      </c>
      <c r="BB69" s="538">
        <v>5421309</v>
      </c>
      <c r="BC69" s="538">
        <v>163467</v>
      </c>
      <c r="BD69" s="538">
        <v>2825696</v>
      </c>
      <c r="BE69" s="538">
        <v>1136755</v>
      </c>
      <c r="BF69" s="538">
        <v>1053128</v>
      </c>
      <c r="BG69" s="538">
        <v>7364848</v>
      </c>
      <c r="BH69" s="538">
        <v>2425432</v>
      </c>
      <c r="BI69" s="538">
        <v>17082341</v>
      </c>
      <c r="BJ69" s="538">
        <v>498118</v>
      </c>
    </row>
    <row r="70" spans="1:62" x14ac:dyDescent="0.3">
      <c r="A70" s="538">
        <v>659</v>
      </c>
      <c r="B70" s="538" t="s">
        <v>295</v>
      </c>
      <c r="D70" s="538">
        <v>0</v>
      </c>
      <c r="E70" s="538">
        <v>0</v>
      </c>
      <c r="F70" s="538">
        <v>0</v>
      </c>
      <c r="G70" s="538">
        <v>0</v>
      </c>
      <c r="H70" s="538">
        <v>0</v>
      </c>
      <c r="I70" s="538">
        <v>0</v>
      </c>
      <c r="J70" s="538">
        <v>0</v>
      </c>
      <c r="K70" s="538">
        <v>0</v>
      </c>
      <c r="L70" s="538">
        <v>54216537</v>
      </c>
      <c r="M70" s="538">
        <v>0</v>
      </c>
      <c r="N70" s="538">
        <v>0</v>
      </c>
      <c r="O70" s="538">
        <v>0</v>
      </c>
      <c r="P70" s="538">
        <v>0</v>
      </c>
      <c r="Q70" s="538">
        <v>0</v>
      </c>
      <c r="R70" s="538">
        <v>0</v>
      </c>
      <c r="S70" s="538">
        <v>0</v>
      </c>
      <c r="T70" s="538">
        <v>0</v>
      </c>
      <c r="U70" s="538">
        <v>0</v>
      </c>
      <c r="V70" s="538">
        <v>0</v>
      </c>
      <c r="W70" s="538">
        <v>0</v>
      </c>
      <c r="X70" s="538">
        <v>0</v>
      </c>
      <c r="Y70" s="538">
        <v>572193773000</v>
      </c>
      <c r="Z70" s="538">
        <v>0</v>
      </c>
      <c r="AA70" s="538">
        <v>28704259</v>
      </c>
      <c r="AB70" s="538">
        <v>0</v>
      </c>
      <c r="AC70" s="538">
        <v>0</v>
      </c>
      <c r="AD70" s="538">
        <v>0</v>
      </c>
      <c r="AE70" s="538">
        <v>0</v>
      </c>
      <c r="AF70" s="538">
        <v>0</v>
      </c>
      <c r="AG70" s="538">
        <v>0</v>
      </c>
      <c r="AH70" s="538">
        <v>0</v>
      </c>
      <c r="AI70" s="538">
        <v>0</v>
      </c>
      <c r="AJ70" s="538">
        <v>0</v>
      </c>
      <c r="AK70" s="538">
        <v>0</v>
      </c>
      <c r="AL70" s="538">
        <v>0</v>
      </c>
      <c r="AM70" s="538">
        <v>0</v>
      </c>
      <c r="AN70" s="538">
        <v>0</v>
      </c>
      <c r="AO70" s="538">
        <v>0</v>
      </c>
      <c r="AP70" s="538">
        <v>0</v>
      </c>
      <c r="AQ70" s="538">
        <v>10332677</v>
      </c>
      <c r="AR70" s="538">
        <v>0</v>
      </c>
      <c r="AS70" s="538">
        <v>0</v>
      </c>
      <c r="AT70" s="538">
        <v>0</v>
      </c>
      <c r="AU70" s="538">
        <v>0</v>
      </c>
      <c r="AV70" s="538">
        <v>0</v>
      </c>
      <c r="AW70" s="538">
        <v>26110693</v>
      </c>
      <c r="AX70" s="538">
        <v>572193773</v>
      </c>
      <c r="AY70" s="538">
        <v>0</v>
      </c>
      <c r="AZ70" s="538">
        <v>0</v>
      </c>
      <c r="BA70" s="538">
        <v>0</v>
      </c>
      <c r="BB70" s="538">
        <v>0</v>
      </c>
      <c r="BC70" s="538">
        <v>0</v>
      </c>
      <c r="BD70" s="538">
        <v>0</v>
      </c>
      <c r="BE70" s="538">
        <v>0</v>
      </c>
      <c r="BF70" s="538">
        <v>0</v>
      </c>
      <c r="BG70" s="538">
        <v>0</v>
      </c>
      <c r="BH70" s="538">
        <v>0</v>
      </c>
      <c r="BI70" s="538">
        <v>0</v>
      </c>
      <c r="BJ70" s="538">
        <v>0</v>
      </c>
    </row>
    <row r="71" spans="1:62" x14ac:dyDescent="0.3">
      <c r="A71" s="538">
        <v>660</v>
      </c>
      <c r="B71" s="538" t="s">
        <v>296</v>
      </c>
      <c r="D71" s="538">
        <v>0</v>
      </c>
      <c r="E71" s="538">
        <v>0</v>
      </c>
      <c r="F71" s="538">
        <v>0</v>
      </c>
      <c r="G71" s="538">
        <v>0</v>
      </c>
      <c r="H71" s="538">
        <v>0</v>
      </c>
      <c r="I71" s="538">
        <v>0</v>
      </c>
      <c r="J71" s="538">
        <v>0</v>
      </c>
      <c r="K71" s="538">
        <v>0</v>
      </c>
      <c r="L71" s="538">
        <v>0</v>
      </c>
      <c r="M71" s="538">
        <v>0</v>
      </c>
      <c r="N71" s="538">
        <v>0</v>
      </c>
      <c r="O71" s="538">
        <v>0</v>
      </c>
      <c r="P71" s="538">
        <v>0</v>
      </c>
      <c r="Q71" s="538">
        <v>0</v>
      </c>
      <c r="R71" s="538">
        <v>0</v>
      </c>
      <c r="S71" s="538">
        <v>0</v>
      </c>
      <c r="T71" s="538">
        <v>0</v>
      </c>
      <c r="U71" s="538">
        <v>0</v>
      </c>
      <c r="V71" s="538">
        <v>0</v>
      </c>
      <c r="W71" s="538">
        <v>0</v>
      </c>
      <c r="X71" s="538">
        <v>0</v>
      </c>
      <c r="Y71" s="538">
        <v>0</v>
      </c>
      <c r="Z71" s="538">
        <v>0</v>
      </c>
      <c r="AA71" s="538">
        <v>0</v>
      </c>
      <c r="AB71" s="538">
        <v>0</v>
      </c>
      <c r="AC71" s="538">
        <v>0</v>
      </c>
      <c r="AD71" s="538">
        <v>0</v>
      </c>
      <c r="AE71" s="538">
        <v>0</v>
      </c>
      <c r="AF71" s="538">
        <v>0</v>
      </c>
      <c r="AG71" s="538">
        <v>0</v>
      </c>
      <c r="AH71" s="538">
        <v>0</v>
      </c>
      <c r="AI71" s="538">
        <v>0</v>
      </c>
      <c r="AJ71" s="538">
        <v>0</v>
      </c>
      <c r="AK71" s="538">
        <v>0</v>
      </c>
      <c r="AL71" s="538">
        <v>0</v>
      </c>
      <c r="AM71" s="538">
        <v>0</v>
      </c>
      <c r="AN71" s="538">
        <v>0</v>
      </c>
      <c r="AO71" s="538">
        <v>0</v>
      </c>
      <c r="AP71" s="538">
        <v>0</v>
      </c>
      <c r="AQ71" s="538">
        <v>0</v>
      </c>
      <c r="AR71" s="538">
        <v>0</v>
      </c>
      <c r="AS71" s="538">
        <v>0</v>
      </c>
      <c r="AT71" s="538">
        <v>0</v>
      </c>
      <c r="AU71" s="538">
        <v>0</v>
      </c>
      <c r="AV71" s="538">
        <v>0</v>
      </c>
      <c r="AW71" s="538">
        <v>0</v>
      </c>
      <c r="AX71" s="538">
        <v>0</v>
      </c>
      <c r="AY71" s="538">
        <v>0</v>
      </c>
      <c r="AZ71" s="538">
        <v>0</v>
      </c>
      <c r="BA71" s="538">
        <v>0</v>
      </c>
      <c r="BB71" s="538">
        <v>0</v>
      </c>
      <c r="BC71" s="538">
        <v>0</v>
      </c>
      <c r="BD71" s="538">
        <v>0</v>
      </c>
      <c r="BE71" s="538">
        <v>0</v>
      </c>
      <c r="BF71" s="538">
        <v>0</v>
      </c>
      <c r="BG71" s="538">
        <v>0</v>
      </c>
      <c r="BH71" s="538">
        <v>0</v>
      </c>
      <c r="BI71" s="538">
        <v>0</v>
      </c>
      <c r="BJ71" s="538">
        <v>0</v>
      </c>
    </row>
    <row r="72" spans="1:62" x14ac:dyDescent="0.3">
      <c r="A72" s="538">
        <v>661</v>
      </c>
      <c r="B72" s="538" t="s">
        <v>160</v>
      </c>
      <c r="D72" s="538">
        <v>0</v>
      </c>
      <c r="E72" s="538">
        <v>0</v>
      </c>
      <c r="F72" s="538">
        <v>0</v>
      </c>
      <c r="G72" s="538">
        <v>0</v>
      </c>
      <c r="H72" s="538">
        <v>0</v>
      </c>
      <c r="I72" s="538">
        <v>0</v>
      </c>
      <c r="J72" s="538">
        <v>0</v>
      </c>
      <c r="K72" s="538">
        <v>0</v>
      </c>
      <c r="L72" s="538">
        <v>0</v>
      </c>
      <c r="M72" s="538">
        <v>0</v>
      </c>
      <c r="N72" s="538">
        <v>0</v>
      </c>
      <c r="O72" s="538">
        <v>0</v>
      </c>
      <c r="P72" s="538">
        <v>0</v>
      </c>
      <c r="Q72" s="538">
        <v>0</v>
      </c>
      <c r="R72" s="538">
        <v>0</v>
      </c>
      <c r="S72" s="538">
        <v>0</v>
      </c>
      <c r="T72" s="538">
        <v>0</v>
      </c>
      <c r="U72" s="538">
        <v>0</v>
      </c>
      <c r="V72" s="538">
        <v>0</v>
      </c>
      <c r="W72" s="538">
        <v>0</v>
      </c>
      <c r="X72" s="538">
        <v>0</v>
      </c>
      <c r="Y72" s="538">
        <v>0</v>
      </c>
      <c r="Z72" s="538">
        <v>0</v>
      </c>
      <c r="AA72" s="538">
        <v>0</v>
      </c>
      <c r="AB72" s="538">
        <v>0</v>
      </c>
      <c r="AC72" s="538">
        <v>0</v>
      </c>
      <c r="AD72" s="538">
        <v>0</v>
      </c>
      <c r="AE72" s="538">
        <v>0</v>
      </c>
      <c r="AF72" s="538">
        <v>0</v>
      </c>
      <c r="AG72" s="538">
        <v>0</v>
      </c>
      <c r="AH72" s="538">
        <v>0</v>
      </c>
      <c r="AI72" s="538">
        <v>0</v>
      </c>
      <c r="AJ72" s="538">
        <v>0</v>
      </c>
      <c r="AK72" s="538">
        <v>0</v>
      </c>
      <c r="AL72" s="538">
        <v>0</v>
      </c>
      <c r="AM72" s="538">
        <v>0</v>
      </c>
      <c r="AN72" s="538">
        <v>0</v>
      </c>
      <c r="AO72" s="538">
        <v>0</v>
      </c>
      <c r="AP72" s="538">
        <v>0</v>
      </c>
      <c r="AQ72" s="538">
        <v>0</v>
      </c>
      <c r="AR72" s="538">
        <v>0</v>
      </c>
      <c r="AS72" s="538">
        <v>0</v>
      </c>
      <c r="AT72" s="538">
        <v>0</v>
      </c>
      <c r="AU72" s="538">
        <v>0</v>
      </c>
      <c r="AV72" s="538">
        <v>0</v>
      </c>
      <c r="AW72" s="538">
        <v>10.6</v>
      </c>
      <c r="AX72" s="538">
        <v>0</v>
      </c>
      <c r="AY72" s="538">
        <v>0</v>
      </c>
      <c r="AZ72" s="538">
        <v>0</v>
      </c>
      <c r="BA72" s="538">
        <v>0</v>
      </c>
      <c r="BB72" s="538">
        <v>0</v>
      </c>
      <c r="BC72" s="538">
        <v>0</v>
      </c>
      <c r="BD72" s="538">
        <v>0</v>
      </c>
      <c r="BE72" s="538">
        <v>0</v>
      </c>
      <c r="BF72" s="538">
        <v>0</v>
      </c>
      <c r="BG72" s="538">
        <v>0</v>
      </c>
      <c r="BH72" s="538">
        <v>0</v>
      </c>
      <c r="BI72" s="538">
        <v>0</v>
      </c>
      <c r="BJ72" s="538">
        <v>0</v>
      </c>
    </row>
    <row r="73" spans="1:62" x14ac:dyDescent="0.3">
      <c r="A73" s="538">
        <v>906</v>
      </c>
      <c r="B73" s="538" t="s">
        <v>298</v>
      </c>
      <c r="D73" s="538">
        <v>1</v>
      </c>
      <c r="E73" s="538">
        <v>1</v>
      </c>
      <c r="F73" s="538">
        <v>1</v>
      </c>
      <c r="G73" s="538">
        <v>1</v>
      </c>
      <c r="H73" s="538">
        <v>1</v>
      </c>
      <c r="I73" s="538">
        <v>1</v>
      </c>
      <c r="J73" s="538">
        <v>1</v>
      </c>
      <c r="K73" s="538">
        <v>1</v>
      </c>
      <c r="L73" s="538">
        <v>1</v>
      </c>
      <c r="M73" s="538">
        <v>1</v>
      </c>
      <c r="N73" s="538">
        <v>1</v>
      </c>
      <c r="O73" s="538">
        <v>1</v>
      </c>
      <c r="P73" s="538">
        <v>1</v>
      </c>
      <c r="Q73" s="538">
        <v>1</v>
      </c>
      <c r="R73" s="538">
        <v>1</v>
      </c>
      <c r="S73" s="538">
        <v>1</v>
      </c>
      <c r="T73" s="538">
        <v>1</v>
      </c>
      <c r="U73" s="538">
        <v>1</v>
      </c>
      <c r="V73" s="538">
        <v>1</v>
      </c>
      <c r="W73" s="538">
        <v>1</v>
      </c>
      <c r="X73" s="538">
        <v>1</v>
      </c>
      <c r="Y73" s="538">
        <v>1</v>
      </c>
      <c r="Z73" s="538">
        <v>1</v>
      </c>
      <c r="AA73" s="538">
        <v>1</v>
      </c>
      <c r="AB73" s="538">
        <v>1</v>
      </c>
      <c r="AC73" s="538">
        <v>1</v>
      </c>
      <c r="AD73" s="538">
        <v>1</v>
      </c>
      <c r="AE73" s="538">
        <v>1</v>
      </c>
      <c r="AF73" s="538">
        <v>1</v>
      </c>
      <c r="AG73" s="538">
        <v>1</v>
      </c>
      <c r="AH73" s="538">
        <v>1</v>
      </c>
      <c r="AI73" s="538">
        <v>1</v>
      </c>
      <c r="AJ73" s="538">
        <v>1</v>
      </c>
      <c r="AK73" s="538">
        <v>1</v>
      </c>
      <c r="AL73" s="538">
        <v>1</v>
      </c>
      <c r="AM73" s="538">
        <v>1</v>
      </c>
      <c r="AN73" s="538">
        <v>1</v>
      </c>
      <c r="AO73" s="538">
        <v>1</v>
      </c>
      <c r="AP73" s="538">
        <v>1</v>
      </c>
      <c r="AQ73" s="538">
        <v>1</v>
      </c>
      <c r="AR73" s="538">
        <v>1</v>
      </c>
      <c r="AS73" s="538">
        <v>1</v>
      </c>
      <c r="AT73" s="538">
        <v>1</v>
      </c>
      <c r="AU73" s="538">
        <v>1</v>
      </c>
      <c r="AV73" s="538">
        <v>1</v>
      </c>
      <c r="AW73" s="538">
        <v>1</v>
      </c>
      <c r="AX73" s="538">
        <v>1</v>
      </c>
      <c r="AY73" s="538">
        <v>1</v>
      </c>
      <c r="AZ73" s="538">
        <v>1</v>
      </c>
      <c r="BA73" s="538">
        <v>1</v>
      </c>
      <c r="BB73" s="538">
        <v>1</v>
      </c>
      <c r="BC73" s="538">
        <v>1</v>
      </c>
      <c r="BD73" s="538">
        <v>1</v>
      </c>
      <c r="BE73" s="538">
        <v>1</v>
      </c>
      <c r="BF73" s="538">
        <v>1</v>
      </c>
      <c r="BG73" s="538">
        <v>1</v>
      </c>
      <c r="BH73" s="538">
        <v>1</v>
      </c>
      <c r="BI73" s="538">
        <v>1</v>
      </c>
      <c r="BJ73" s="538">
        <v>1</v>
      </c>
    </row>
    <row r="74" spans="1:62" x14ac:dyDescent="0.3">
      <c r="A74" s="538">
        <v>907</v>
      </c>
      <c r="B74" s="538" t="s">
        <v>299</v>
      </c>
      <c r="D74" s="538">
        <v>2</v>
      </c>
      <c r="E74" s="538">
        <v>2</v>
      </c>
      <c r="F74" s="538">
        <v>2</v>
      </c>
      <c r="G74" s="538">
        <v>2</v>
      </c>
      <c r="H74" s="538">
        <v>2</v>
      </c>
      <c r="I74" s="538">
        <v>2</v>
      </c>
      <c r="J74" s="538">
        <v>2</v>
      </c>
      <c r="K74" s="538">
        <v>2</v>
      </c>
      <c r="L74" s="538">
        <v>2</v>
      </c>
      <c r="M74" s="538">
        <v>2</v>
      </c>
      <c r="N74" s="538">
        <v>2</v>
      </c>
      <c r="O74" s="538">
        <v>2</v>
      </c>
      <c r="P74" s="538">
        <v>2</v>
      </c>
      <c r="Q74" s="538">
        <v>2</v>
      </c>
      <c r="R74" s="538">
        <v>2</v>
      </c>
      <c r="S74" s="538">
        <v>2</v>
      </c>
      <c r="T74" s="538">
        <v>2</v>
      </c>
      <c r="U74" s="538">
        <v>2</v>
      </c>
      <c r="V74" s="538">
        <v>2</v>
      </c>
      <c r="W74" s="538">
        <v>2</v>
      </c>
      <c r="X74" s="538">
        <v>2</v>
      </c>
      <c r="Y74" s="538">
        <v>2</v>
      </c>
      <c r="Z74" s="538">
        <v>2</v>
      </c>
      <c r="AA74" s="538">
        <v>2</v>
      </c>
      <c r="AB74" s="538">
        <v>2</v>
      </c>
      <c r="AC74" s="538">
        <v>2</v>
      </c>
      <c r="AD74" s="538">
        <v>2</v>
      </c>
      <c r="AE74" s="538">
        <v>2</v>
      </c>
      <c r="AF74" s="538">
        <v>2</v>
      </c>
      <c r="AG74" s="538">
        <v>2</v>
      </c>
      <c r="AH74" s="538">
        <v>2</v>
      </c>
      <c r="AI74" s="538">
        <v>2</v>
      </c>
      <c r="AJ74" s="538">
        <v>2</v>
      </c>
      <c r="AK74" s="538">
        <v>2</v>
      </c>
      <c r="AL74" s="538">
        <v>2</v>
      </c>
      <c r="AM74" s="538">
        <v>2</v>
      </c>
      <c r="AN74" s="538">
        <v>2</v>
      </c>
      <c r="AO74" s="538">
        <v>2</v>
      </c>
      <c r="AP74" s="538">
        <v>2</v>
      </c>
      <c r="AQ74" s="538">
        <v>2</v>
      </c>
      <c r="AR74" s="538">
        <v>2</v>
      </c>
      <c r="AS74" s="538">
        <v>2</v>
      </c>
      <c r="AT74" s="538">
        <v>2</v>
      </c>
      <c r="AU74" s="538">
        <v>2</v>
      </c>
      <c r="AV74" s="538">
        <v>2</v>
      </c>
      <c r="AW74" s="538">
        <v>2</v>
      </c>
      <c r="AX74" s="538">
        <v>2</v>
      </c>
      <c r="AY74" s="538">
        <v>2</v>
      </c>
      <c r="AZ74" s="538">
        <v>2</v>
      </c>
      <c r="BA74" s="538">
        <v>2</v>
      </c>
      <c r="BB74" s="538">
        <v>2</v>
      </c>
      <c r="BC74" s="538">
        <v>2</v>
      </c>
      <c r="BD74" s="538">
        <v>2</v>
      </c>
      <c r="BE74" s="538">
        <v>2</v>
      </c>
      <c r="BF74" s="538">
        <v>2</v>
      </c>
      <c r="BG74" s="538">
        <v>2</v>
      </c>
      <c r="BH74" s="538">
        <v>2</v>
      </c>
      <c r="BI74" s="538">
        <v>2</v>
      </c>
      <c r="BJ74" s="538">
        <v>2</v>
      </c>
    </row>
    <row r="75" spans="1:62" x14ac:dyDescent="0.3">
      <c r="A75" s="538">
        <v>947</v>
      </c>
      <c r="B75" s="538" t="s">
        <v>300</v>
      </c>
      <c r="D75" s="538" t="s">
        <v>978</v>
      </c>
      <c r="E75" s="538" t="s">
        <v>540</v>
      </c>
      <c r="F75" s="538" t="s">
        <v>301</v>
      </c>
      <c r="G75" s="538" t="s">
        <v>676</v>
      </c>
      <c r="H75" s="538" t="s">
        <v>451</v>
      </c>
      <c r="I75" s="538" t="s">
        <v>452</v>
      </c>
      <c r="J75" s="538" t="s">
        <v>977</v>
      </c>
      <c r="K75" s="538" t="s">
        <v>1021</v>
      </c>
      <c r="L75" s="538" t="s">
        <v>369</v>
      </c>
      <c r="M75" s="538" t="s">
        <v>464</v>
      </c>
      <c r="N75" s="538" t="s">
        <v>454</v>
      </c>
      <c r="O75" s="538" t="s">
        <v>1022</v>
      </c>
      <c r="P75" s="538" t="s">
        <v>455</v>
      </c>
      <c r="Q75" s="538" t="s">
        <v>456</v>
      </c>
      <c r="R75" s="538" t="s">
        <v>1023</v>
      </c>
      <c r="S75" s="538" t="s">
        <v>458</v>
      </c>
      <c r="T75" s="538" t="s">
        <v>375</v>
      </c>
      <c r="U75" s="538" t="s">
        <v>373</v>
      </c>
      <c r="V75" s="538" t="s">
        <v>1024</v>
      </c>
      <c r="W75" s="538" t="s">
        <v>460</v>
      </c>
      <c r="X75" s="538" t="s">
        <v>461</v>
      </c>
      <c r="Y75" s="538" t="s">
        <v>457</v>
      </c>
      <c r="Z75" s="538" t="s">
        <v>463</v>
      </c>
      <c r="AA75" s="538" t="s">
        <v>478</v>
      </c>
      <c r="AB75" s="538" t="s">
        <v>1025</v>
      </c>
      <c r="AC75" s="538" t="s">
        <v>1026</v>
      </c>
      <c r="AD75" s="538" t="s">
        <v>1027</v>
      </c>
      <c r="AE75" s="538" t="s">
        <v>1028</v>
      </c>
      <c r="AF75" s="538" t="s">
        <v>374</v>
      </c>
      <c r="AG75" s="538" t="s">
        <v>682</v>
      </c>
      <c r="AH75" s="538" t="s">
        <v>454</v>
      </c>
      <c r="AI75" s="538" t="s">
        <v>683</v>
      </c>
      <c r="AJ75" s="538" t="s">
        <v>465</v>
      </c>
      <c r="AK75" s="538" t="s">
        <v>466</v>
      </c>
      <c r="AL75" s="538" t="s">
        <v>467</v>
      </c>
      <c r="AM75" s="538" t="s">
        <v>1029</v>
      </c>
      <c r="AN75" s="538" t="s">
        <v>1030</v>
      </c>
      <c r="AO75" s="538" t="s">
        <v>1031</v>
      </c>
      <c r="AP75" s="538" t="s">
        <v>1032</v>
      </c>
      <c r="AQ75" s="538" t="s">
        <v>676</v>
      </c>
      <c r="AR75" s="538" t="s">
        <v>471</v>
      </c>
      <c r="AS75" s="538" t="s">
        <v>472</v>
      </c>
      <c r="AT75" s="538" t="s">
        <v>976</v>
      </c>
      <c r="AU75" s="538" t="s">
        <v>473</v>
      </c>
      <c r="AV75" s="538" t="s">
        <v>685</v>
      </c>
      <c r="AW75" s="538" t="s">
        <v>349</v>
      </c>
      <c r="AX75" s="538" t="s">
        <v>1033</v>
      </c>
      <c r="AY75" s="538" t="s">
        <v>686</v>
      </c>
      <c r="AZ75" s="538" t="s">
        <v>459</v>
      </c>
      <c r="BA75" s="538" t="s">
        <v>687</v>
      </c>
      <c r="BB75" s="538" t="s">
        <v>474</v>
      </c>
      <c r="BC75" s="538" t="s">
        <v>688</v>
      </c>
      <c r="BD75" s="538" t="s">
        <v>689</v>
      </c>
      <c r="BE75" s="538" t="s">
        <v>1034</v>
      </c>
      <c r="BF75" s="538" t="s">
        <v>476</v>
      </c>
      <c r="BG75" s="538" t="s">
        <v>475</v>
      </c>
      <c r="BH75" s="538" t="s">
        <v>477</v>
      </c>
      <c r="BI75" s="538" t="s">
        <v>364</v>
      </c>
      <c r="BJ75" s="538" t="s">
        <v>1035</v>
      </c>
    </row>
    <row r="76" spans="1:62" x14ac:dyDescent="0.3">
      <c r="A76" s="538">
        <v>948</v>
      </c>
      <c r="B76" s="538" t="s">
        <v>302</v>
      </c>
      <c r="D76" s="538" t="s">
        <v>690</v>
      </c>
      <c r="E76" s="538" t="s">
        <v>314</v>
      </c>
      <c r="F76" s="538" t="s">
        <v>480</v>
      </c>
      <c r="G76" s="538" t="s">
        <v>691</v>
      </c>
      <c r="H76" s="538" t="s">
        <v>482</v>
      </c>
      <c r="I76" s="538" t="s">
        <v>483</v>
      </c>
      <c r="J76" s="538" t="s">
        <v>979</v>
      </c>
      <c r="K76" s="538" t="s">
        <v>1036</v>
      </c>
      <c r="L76" s="538" t="s">
        <v>693</v>
      </c>
      <c r="M76" s="538" t="s">
        <v>365</v>
      </c>
      <c r="N76" s="538" t="s">
        <v>486</v>
      </c>
      <c r="O76" s="538" t="s">
        <v>1037</v>
      </c>
      <c r="P76" s="538" t="s">
        <v>488</v>
      </c>
      <c r="Q76" s="538" t="s">
        <v>489</v>
      </c>
      <c r="R76" s="538" t="s">
        <v>1038</v>
      </c>
      <c r="S76" s="538" t="s">
        <v>491</v>
      </c>
      <c r="T76" s="538" t="s">
        <v>492</v>
      </c>
      <c r="U76" s="538" t="s">
        <v>493</v>
      </c>
      <c r="V76" s="538" t="s">
        <v>1039</v>
      </c>
      <c r="W76" s="538" t="s">
        <v>494</v>
      </c>
      <c r="X76" s="538" t="s">
        <v>363</v>
      </c>
      <c r="Y76" s="538" t="s">
        <v>490</v>
      </c>
      <c r="Z76" s="538" t="s">
        <v>496</v>
      </c>
      <c r="AA76" s="538" t="s">
        <v>653</v>
      </c>
      <c r="AB76" s="538" t="s">
        <v>1040</v>
      </c>
      <c r="AC76" s="538" t="s">
        <v>696</v>
      </c>
      <c r="AD76" s="538" t="s">
        <v>1041</v>
      </c>
      <c r="AE76" s="538" t="s">
        <v>1042</v>
      </c>
      <c r="AF76" s="538" t="s">
        <v>498</v>
      </c>
      <c r="AG76" s="538" t="s">
        <v>698</v>
      </c>
      <c r="AH76" s="538" t="s">
        <v>499</v>
      </c>
      <c r="AI76" s="538" t="s">
        <v>699</v>
      </c>
      <c r="AJ76" s="538" t="s">
        <v>500</v>
      </c>
      <c r="AK76" s="538" t="s">
        <v>376</v>
      </c>
      <c r="AL76" s="538" t="s">
        <v>501</v>
      </c>
      <c r="AM76" s="538" t="s">
        <v>1043</v>
      </c>
      <c r="AN76" s="538" t="s">
        <v>507</v>
      </c>
      <c r="AO76" s="538" t="s">
        <v>692</v>
      </c>
      <c r="AP76" s="538" t="s">
        <v>503</v>
      </c>
      <c r="AQ76" s="538" t="s">
        <v>1044</v>
      </c>
      <c r="AR76" s="538" t="s">
        <v>505</v>
      </c>
      <c r="AS76" s="538" t="s">
        <v>506</v>
      </c>
      <c r="AT76" s="538" t="s">
        <v>485</v>
      </c>
      <c r="AU76" s="538" t="s">
        <v>508</v>
      </c>
      <c r="AV76" s="538" t="s">
        <v>701</v>
      </c>
      <c r="AW76" s="538" t="s">
        <v>347</v>
      </c>
      <c r="AX76" s="538" t="s">
        <v>1045</v>
      </c>
      <c r="AY76" s="538" t="s">
        <v>702</v>
      </c>
      <c r="AZ76" s="538" t="s">
        <v>703</v>
      </c>
      <c r="BA76" s="538" t="s">
        <v>704</v>
      </c>
      <c r="BB76" s="538" t="s">
        <v>509</v>
      </c>
      <c r="BC76" s="538" t="s">
        <v>705</v>
      </c>
      <c r="BD76" s="538" t="s">
        <v>706</v>
      </c>
      <c r="BE76" s="538" t="s">
        <v>1046</v>
      </c>
      <c r="BF76" s="538" t="s">
        <v>512</v>
      </c>
      <c r="BG76" s="538" t="s">
        <v>510</v>
      </c>
      <c r="BH76" s="538" t="s">
        <v>513</v>
      </c>
      <c r="BI76" s="538" t="s">
        <v>514</v>
      </c>
      <c r="BJ76" s="538" t="s">
        <v>1047</v>
      </c>
    </row>
    <row r="77" spans="1:62" x14ac:dyDescent="0.3">
      <c r="A77" s="538">
        <v>949</v>
      </c>
      <c r="B77" s="538" t="s">
        <v>303</v>
      </c>
      <c r="D77" s="538" t="s">
        <v>155</v>
      </c>
      <c r="E77" s="538" t="s">
        <v>155</v>
      </c>
      <c r="F77" s="538" t="s">
        <v>155</v>
      </c>
      <c r="G77" s="538" t="s">
        <v>155</v>
      </c>
      <c r="H77" s="538" t="s">
        <v>155</v>
      </c>
      <c r="I77" s="538" t="s">
        <v>155</v>
      </c>
      <c r="J77" s="538" t="s">
        <v>155</v>
      </c>
      <c r="K77" s="538" t="s">
        <v>155</v>
      </c>
      <c r="L77" s="538" t="s">
        <v>155</v>
      </c>
      <c r="M77" s="538" t="s">
        <v>155</v>
      </c>
      <c r="N77" s="538" t="s">
        <v>155</v>
      </c>
      <c r="O77" s="538" t="s">
        <v>155</v>
      </c>
      <c r="P77" s="538" t="s">
        <v>155</v>
      </c>
      <c r="Q77" s="538" t="s">
        <v>155</v>
      </c>
      <c r="R77" s="538" t="s">
        <v>155</v>
      </c>
      <c r="S77" s="538" t="s">
        <v>155</v>
      </c>
      <c r="T77" s="538" t="s">
        <v>155</v>
      </c>
      <c r="U77" s="538" t="s">
        <v>155</v>
      </c>
      <c r="V77" s="538" t="s">
        <v>155</v>
      </c>
      <c r="W77" s="538" t="s">
        <v>155</v>
      </c>
      <c r="X77" s="538" t="s">
        <v>155</v>
      </c>
      <c r="Y77" s="538" t="s">
        <v>155</v>
      </c>
      <c r="Z77" s="538" t="s">
        <v>155</v>
      </c>
      <c r="AA77" s="538" t="s">
        <v>155</v>
      </c>
      <c r="AB77" s="538" t="s">
        <v>155</v>
      </c>
      <c r="AC77" s="538" t="s">
        <v>155</v>
      </c>
      <c r="AD77" s="538" t="s">
        <v>155</v>
      </c>
      <c r="AE77" s="538" t="s">
        <v>168</v>
      </c>
      <c r="AF77" s="538" t="s">
        <v>155</v>
      </c>
      <c r="AG77" s="538" t="s">
        <v>155</v>
      </c>
      <c r="AH77" s="538" t="s">
        <v>155</v>
      </c>
      <c r="AI77" s="538" t="s">
        <v>168</v>
      </c>
      <c r="AJ77" s="538" t="s">
        <v>155</v>
      </c>
      <c r="AK77" s="538" t="s">
        <v>155</v>
      </c>
      <c r="AL77" s="538" t="s">
        <v>155</v>
      </c>
      <c r="AM77" s="538" t="s">
        <v>168</v>
      </c>
      <c r="AN77" s="538" t="s">
        <v>155</v>
      </c>
      <c r="AO77" s="538" t="s">
        <v>155</v>
      </c>
      <c r="AP77" s="538" t="s">
        <v>155</v>
      </c>
      <c r="AQ77" s="538" t="s">
        <v>168</v>
      </c>
      <c r="AR77" s="538" t="s">
        <v>155</v>
      </c>
      <c r="AS77" s="538" t="s">
        <v>155</v>
      </c>
      <c r="AT77" s="538" t="s">
        <v>155</v>
      </c>
      <c r="AU77" s="538" t="s">
        <v>155</v>
      </c>
      <c r="AV77" s="538" t="s">
        <v>168</v>
      </c>
      <c r="AW77" s="538" t="s">
        <v>155</v>
      </c>
      <c r="AX77" s="538" t="s">
        <v>168</v>
      </c>
      <c r="AY77" s="538" t="s">
        <v>155</v>
      </c>
      <c r="AZ77" s="538" t="s">
        <v>155</v>
      </c>
      <c r="BA77" s="538" t="s">
        <v>155</v>
      </c>
      <c r="BB77" s="538" t="s">
        <v>155</v>
      </c>
      <c r="BC77" s="538" t="s">
        <v>168</v>
      </c>
      <c r="BD77" s="538" t="s">
        <v>155</v>
      </c>
      <c r="BE77" s="538" t="s">
        <v>168</v>
      </c>
      <c r="BF77" s="538" t="s">
        <v>155</v>
      </c>
      <c r="BG77" s="538" t="s">
        <v>155</v>
      </c>
      <c r="BH77" s="538" t="s">
        <v>155</v>
      </c>
      <c r="BI77" s="538" t="s">
        <v>155</v>
      </c>
      <c r="BJ77" s="538" t="s">
        <v>155</v>
      </c>
    </row>
    <row r="78" spans="1:62" x14ac:dyDescent="0.3">
      <c r="A78" s="538">
        <v>950</v>
      </c>
      <c r="B78" s="538" t="s">
        <v>304</v>
      </c>
      <c r="D78" s="538" t="s">
        <v>17</v>
      </c>
      <c r="E78" s="538" t="s">
        <v>17</v>
      </c>
      <c r="F78" s="538" t="s">
        <v>17</v>
      </c>
      <c r="G78" s="538" t="s">
        <v>17</v>
      </c>
      <c r="H78" s="538" t="s">
        <v>17</v>
      </c>
      <c r="I78" s="538" t="s">
        <v>17</v>
      </c>
      <c r="J78" s="538" t="s">
        <v>17</v>
      </c>
      <c r="K78" s="538" t="s">
        <v>17</v>
      </c>
      <c r="L78" s="538" t="s">
        <v>17</v>
      </c>
      <c r="M78" s="538" t="s">
        <v>17</v>
      </c>
      <c r="N78" s="538" t="s">
        <v>17</v>
      </c>
      <c r="O78" s="538" t="s">
        <v>17</v>
      </c>
      <c r="P78" s="538" t="s">
        <v>17</v>
      </c>
      <c r="Q78" s="538" t="s">
        <v>17</v>
      </c>
      <c r="R78" s="538" t="s">
        <v>17</v>
      </c>
      <c r="S78" s="538" t="s">
        <v>17</v>
      </c>
      <c r="T78" s="538" t="s">
        <v>17</v>
      </c>
      <c r="U78" s="538" t="s">
        <v>17</v>
      </c>
      <c r="V78" s="538" t="s">
        <v>17</v>
      </c>
      <c r="W78" s="538" t="s">
        <v>17</v>
      </c>
      <c r="X78" s="538" t="s">
        <v>17</v>
      </c>
      <c r="Y78" s="538" t="s">
        <v>17</v>
      </c>
      <c r="Z78" s="538" t="s">
        <v>17</v>
      </c>
      <c r="AA78" s="538" t="s">
        <v>17</v>
      </c>
      <c r="AB78" s="538" t="s">
        <v>17</v>
      </c>
      <c r="AC78" s="538" t="s">
        <v>17</v>
      </c>
      <c r="AD78" s="538" t="s">
        <v>17</v>
      </c>
      <c r="AE78" s="538" t="s">
        <v>18</v>
      </c>
      <c r="AF78" s="538" t="s">
        <v>17</v>
      </c>
      <c r="AG78" s="538" t="s">
        <v>17</v>
      </c>
      <c r="AH78" s="538" t="s">
        <v>17</v>
      </c>
      <c r="AI78" s="538" t="s">
        <v>17</v>
      </c>
      <c r="AJ78" s="538" t="s">
        <v>17</v>
      </c>
      <c r="AK78" s="538" t="s">
        <v>17</v>
      </c>
      <c r="AL78" s="538" t="s">
        <v>17</v>
      </c>
      <c r="AM78" s="538" t="s">
        <v>17</v>
      </c>
      <c r="AN78" s="538" t="s">
        <v>17</v>
      </c>
      <c r="AO78" s="538" t="s">
        <v>17</v>
      </c>
      <c r="AP78" s="538" t="s">
        <v>17</v>
      </c>
      <c r="AQ78" s="538" t="s">
        <v>18</v>
      </c>
      <c r="AR78" s="538" t="s">
        <v>17</v>
      </c>
      <c r="AS78" s="538" t="s">
        <v>17</v>
      </c>
      <c r="AT78" s="538" t="s">
        <v>17</v>
      </c>
      <c r="AU78" s="538" t="s">
        <v>17</v>
      </c>
      <c r="AV78" s="538" t="s">
        <v>17</v>
      </c>
      <c r="AW78" s="538" t="s">
        <v>18</v>
      </c>
      <c r="AX78" s="538" t="s">
        <v>17</v>
      </c>
      <c r="AY78" s="538" t="s">
        <v>17</v>
      </c>
      <c r="AZ78" s="538" t="s">
        <v>17</v>
      </c>
      <c r="BA78" s="538" t="s">
        <v>17</v>
      </c>
      <c r="BB78" s="538" t="s">
        <v>17</v>
      </c>
      <c r="BC78" s="538" t="s">
        <v>17</v>
      </c>
      <c r="BD78" s="538" t="s">
        <v>17</v>
      </c>
      <c r="BE78" s="538" t="s">
        <v>17</v>
      </c>
      <c r="BF78" s="538" t="s">
        <v>17</v>
      </c>
      <c r="BG78" s="538" t="s">
        <v>17</v>
      </c>
      <c r="BH78" s="538" t="s">
        <v>17</v>
      </c>
      <c r="BI78" s="538" t="s">
        <v>17</v>
      </c>
      <c r="BJ78" s="538" t="s">
        <v>17</v>
      </c>
    </row>
    <row r="79" spans="1:62" x14ac:dyDescent="0.3">
      <c r="A79" s="538">
        <v>951</v>
      </c>
      <c r="B79" s="538" t="s">
        <v>305</v>
      </c>
      <c r="D79" s="538">
        <v>2</v>
      </c>
      <c r="E79" s="538">
        <v>2</v>
      </c>
      <c r="F79" s="538">
        <v>2</v>
      </c>
      <c r="G79" s="538">
        <v>2</v>
      </c>
      <c r="H79" s="538">
        <v>2</v>
      </c>
      <c r="I79" s="538">
        <v>2</v>
      </c>
      <c r="J79" s="538">
        <v>2</v>
      </c>
      <c r="K79" s="538">
        <v>2</v>
      </c>
      <c r="L79" s="538">
        <v>2</v>
      </c>
      <c r="M79" s="538">
        <v>2</v>
      </c>
      <c r="N79" s="538">
        <v>2</v>
      </c>
      <c r="O79" s="538">
        <v>2</v>
      </c>
      <c r="P79" s="538">
        <v>2</v>
      </c>
      <c r="Q79" s="538">
        <v>2</v>
      </c>
      <c r="R79" s="538">
        <v>2</v>
      </c>
      <c r="S79" s="538">
        <v>2</v>
      </c>
      <c r="T79" s="538">
        <v>2</v>
      </c>
      <c r="U79" s="538">
        <v>2</v>
      </c>
      <c r="V79" s="538">
        <v>2</v>
      </c>
      <c r="W79" s="538">
        <v>2</v>
      </c>
      <c r="X79" s="538">
        <v>2</v>
      </c>
      <c r="Y79" s="538">
        <v>2</v>
      </c>
      <c r="Z79" s="538">
        <v>2</v>
      </c>
      <c r="AA79" s="538">
        <v>2</v>
      </c>
      <c r="AB79" s="538">
        <v>2</v>
      </c>
      <c r="AC79" s="538">
        <v>2</v>
      </c>
      <c r="AD79" s="538">
        <v>2</v>
      </c>
      <c r="AE79" s="538">
        <v>2</v>
      </c>
      <c r="AF79" s="538">
        <v>2</v>
      </c>
      <c r="AG79" s="538">
        <v>2</v>
      </c>
      <c r="AH79" s="538">
        <v>2</v>
      </c>
      <c r="AI79" s="538">
        <v>2</v>
      </c>
      <c r="AJ79" s="538">
        <v>2</v>
      </c>
      <c r="AK79" s="538">
        <v>2</v>
      </c>
      <c r="AL79" s="538">
        <v>2</v>
      </c>
      <c r="AM79" s="538">
        <v>2</v>
      </c>
      <c r="AN79" s="538">
        <v>2</v>
      </c>
      <c r="AO79" s="538">
        <v>2</v>
      </c>
      <c r="AP79" s="538">
        <v>2</v>
      </c>
      <c r="AQ79" s="538">
        <v>2</v>
      </c>
      <c r="AR79" s="538">
        <v>2</v>
      </c>
      <c r="AS79" s="538">
        <v>2</v>
      </c>
      <c r="AT79" s="538">
        <v>2</v>
      </c>
      <c r="AU79" s="538">
        <v>2</v>
      </c>
      <c r="AV79" s="538">
        <v>2</v>
      </c>
      <c r="AW79" s="538">
        <v>2</v>
      </c>
      <c r="AX79" s="538">
        <v>2</v>
      </c>
      <c r="AY79" s="538">
        <v>2</v>
      </c>
      <c r="AZ79" s="538">
        <v>2</v>
      </c>
      <c r="BA79" s="538">
        <v>2</v>
      </c>
      <c r="BB79" s="538">
        <v>2</v>
      </c>
      <c r="BC79" s="538">
        <v>2</v>
      </c>
      <c r="BD79" s="538">
        <v>2</v>
      </c>
      <c r="BE79" s="538">
        <v>2</v>
      </c>
      <c r="BF79" s="538">
        <v>2</v>
      </c>
      <c r="BG79" s="538">
        <v>2</v>
      </c>
      <c r="BH79" s="538">
        <v>2</v>
      </c>
      <c r="BI79" s="538">
        <v>2</v>
      </c>
      <c r="BJ79" s="538">
        <v>2</v>
      </c>
    </row>
    <row r="80" spans="1:62" x14ac:dyDescent="0.3">
      <c r="A80" s="538">
        <v>952</v>
      </c>
      <c r="B80" s="538" t="s">
        <v>306</v>
      </c>
      <c r="D80" s="538" t="s">
        <v>707</v>
      </c>
      <c r="F80" s="538" t="s">
        <v>515</v>
      </c>
      <c r="G80" s="538" t="s">
        <v>708</v>
      </c>
      <c r="I80" s="538" t="s">
        <v>516</v>
      </c>
      <c r="J80" s="538" t="s">
        <v>1048</v>
      </c>
      <c r="L80" s="538" t="s">
        <v>709</v>
      </c>
      <c r="M80" s="538" t="s">
        <v>1049</v>
      </c>
      <c r="N80" s="538" t="s">
        <v>517</v>
      </c>
      <c r="O80" s="538" t="s">
        <v>1050</v>
      </c>
      <c r="Q80" s="538" t="s">
        <v>655</v>
      </c>
      <c r="R80" s="538" t="s">
        <v>1051</v>
      </c>
      <c r="T80" s="538" t="s">
        <v>520</v>
      </c>
      <c r="U80" s="538" t="s">
        <v>521</v>
      </c>
      <c r="V80" s="538" t="s">
        <v>1052</v>
      </c>
      <c r="W80" s="538" t="s">
        <v>522</v>
      </c>
      <c r="X80" s="538" t="s">
        <v>712</v>
      </c>
      <c r="Y80" s="538" t="s">
        <v>1053</v>
      </c>
      <c r="Z80" s="538" t="s">
        <v>1054</v>
      </c>
      <c r="AA80" s="538" t="s">
        <v>1055</v>
      </c>
      <c r="AB80" s="538" t="s">
        <v>524</v>
      </c>
      <c r="AC80" s="538" t="s">
        <v>744</v>
      </c>
      <c r="AD80" s="538" t="s">
        <v>1056</v>
      </c>
      <c r="AE80" s="538" t="s">
        <v>997</v>
      </c>
      <c r="AF80" s="538" t="s">
        <v>526</v>
      </c>
      <c r="AH80" s="538" t="s">
        <v>527</v>
      </c>
      <c r="AI80" s="538" t="s">
        <v>1057</v>
      </c>
      <c r="AJ80" s="538" t="s">
        <v>528</v>
      </c>
      <c r="AK80" s="538" t="s">
        <v>354</v>
      </c>
      <c r="AL80" s="538" t="s">
        <v>529</v>
      </c>
      <c r="AM80" s="538" t="s">
        <v>1058</v>
      </c>
      <c r="AN80" s="538" t="s">
        <v>1059</v>
      </c>
      <c r="AP80" s="538" t="s">
        <v>531</v>
      </c>
      <c r="AQ80" s="538" t="s">
        <v>1060</v>
      </c>
      <c r="AR80" s="538" t="s">
        <v>532</v>
      </c>
      <c r="AS80" s="538" t="s">
        <v>533</v>
      </c>
      <c r="AT80" s="538" t="s">
        <v>1050</v>
      </c>
      <c r="AU80" s="538" t="s">
        <v>534</v>
      </c>
      <c r="AV80" s="538" t="s">
        <v>708</v>
      </c>
      <c r="AX80" s="538" t="s">
        <v>1050</v>
      </c>
      <c r="AY80" s="538" t="s">
        <v>519</v>
      </c>
      <c r="AZ80" s="538" t="s">
        <v>707</v>
      </c>
      <c r="BA80" s="538" t="s">
        <v>715</v>
      </c>
      <c r="BB80" s="538" t="s">
        <v>535</v>
      </c>
      <c r="BC80" s="538" t="s">
        <v>707</v>
      </c>
      <c r="BD80" s="538" t="s">
        <v>708</v>
      </c>
      <c r="BE80" s="538" t="s">
        <v>1061</v>
      </c>
      <c r="BF80" s="538" t="s">
        <v>1062</v>
      </c>
      <c r="BH80" s="538" t="s">
        <v>537</v>
      </c>
      <c r="BI80" s="538" t="s">
        <v>538</v>
      </c>
      <c r="BJ80" s="538" t="s">
        <v>1063</v>
      </c>
    </row>
    <row r="81" spans="1:62" x14ac:dyDescent="0.3">
      <c r="A81" s="538">
        <v>953</v>
      </c>
      <c r="B81" s="538" t="s">
        <v>307</v>
      </c>
      <c r="D81" s="538">
        <v>2</v>
      </c>
      <c r="E81" s="538">
        <v>2</v>
      </c>
      <c r="F81" s="538">
        <v>2</v>
      </c>
      <c r="G81" s="538">
        <v>2</v>
      </c>
      <c r="H81" s="538">
        <v>2</v>
      </c>
      <c r="I81" s="538">
        <v>2</v>
      </c>
      <c r="J81" s="538">
        <v>2</v>
      </c>
      <c r="K81" s="538">
        <v>2</v>
      </c>
      <c r="L81" s="538">
        <v>2</v>
      </c>
      <c r="M81" s="538">
        <v>2</v>
      </c>
      <c r="N81" s="538">
        <v>2</v>
      </c>
      <c r="O81" s="538">
        <v>2</v>
      </c>
      <c r="P81" s="538">
        <v>2</v>
      </c>
      <c r="Q81" s="538">
        <v>2</v>
      </c>
      <c r="R81" s="538">
        <v>2</v>
      </c>
      <c r="S81" s="538">
        <v>2</v>
      </c>
      <c r="T81" s="538">
        <v>2</v>
      </c>
      <c r="U81" s="538">
        <v>2</v>
      </c>
      <c r="V81" s="538">
        <v>2</v>
      </c>
      <c r="W81" s="538">
        <v>2</v>
      </c>
      <c r="X81" s="538">
        <v>2</v>
      </c>
      <c r="Y81" s="538">
        <v>2</v>
      </c>
      <c r="Z81" s="538">
        <v>2</v>
      </c>
      <c r="AA81" s="538">
        <v>2</v>
      </c>
      <c r="AB81" s="538">
        <v>2</v>
      </c>
      <c r="AC81" s="538">
        <v>2</v>
      </c>
      <c r="AD81" s="538">
        <v>2</v>
      </c>
      <c r="AE81" s="538">
        <v>2</v>
      </c>
      <c r="AF81" s="538">
        <v>2</v>
      </c>
      <c r="AG81" s="538">
        <v>2</v>
      </c>
      <c r="AH81" s="538">
        <v>2</v>
      </c>
      <c r="AI81" s="538">
        <v>2</v>
      </c>
      <c r="AJ81" s="538">
        <v>2</v>
      </c>
      <c r="AK81" s="538">
        <v>2</v>
      </c>
      <c r="AL81" s="538">
        <v>2</v>
      </c>
      <c r="AM81" s="538">
        <v>2</v>
      </c>
      <c r="AN81" s="538">
        <v>2</v>
      </c>
      <c r="AO81" s="538">
        <v>2</v>
      </c>
      <c r="AP81" s="538">
        <v>2</v>
      </c>
      <c r="AQ81" s="538">
        <v>2</v>
      </c>
      <c r="AR81" s="538">
        <v>2</v>
      </c>
      <c r="AS81" s="538">
        <v>2</v>
      </c>
      <c r="AT81" s="538">
        <v>2</v>
      </c>
      <c r="AU81" s="538">
        <v>2</v>
      </c>
      <c r="AV81" s="538">
        <v>2</v>
      </c>
      <c r="AW81" s="538">
        <v>2</v>
      </c>
      <c r="AX81" s="538">
        <v>2</v>
      </c>
      <c r="AY81" s="538">
        <v>2</v>
      </c>
      <c r="AZ81" s="538">
        <v>2</v>
      </c>
      <c r="BA81" s="538">
        <v>2</v>
      </c>
      <c r="BB81" s="538">
        <v>2</v>
      </c>
      <c r="BC81" s="538">
        <v>2</v>
      </c>
      <c r="BD81" s="538">
        <v>2</v>
      </c>
      <c r="BE81" s="538">
        <v>2</v>
      </c>
      <c r="BF81" s="538">
        <v>2</v>
      </c>
      <c r="BG81" s="538">
        <v>2</v>
      </c>
      <c r="BH81" s="538">
        <v>2</v>
      </c>
      <c r="BI81" s="538">
        <v>2</v>
      </c>
      <c r="BJ81" s="538">
        <v>2</v>
      </c>
    </row>
    <row r="82" spans="1:62" x14ac:dyDescent="0.3">
      <c r="A82" s="538">
        <v>955</v>
      </c>
      <c r="B82" s="538" t="s">
        <v>308</v>
      </c>
      <c r="D82" s="538">
        <v>0</v>
      </c>
      <c r="E82" s="538">
        <v>0</v>
      </c>
      <c r="F82" s="538">
        <v>0</v>
      </c>
      <c r="G82" s="538">
        <v>0</v>
      </c>
      <c r="H82" s="538">
        <v>0</v>
      </c>
      <c r="I82" s="538">
        <v>0</v>
      </c>
      <c r="J82" s="538">
        <v>0</v>
      </c>
      <c r="K82" s="538">
        <v>1</v>
      </c>
      <c r="L82" s="538">
        <v>0</v>
      </c>
      <c r="M82" s="538">
        <v>0</v>
      </c>
      <c r="N82" s="538">
        <v>0</v>
      </c>
      <c r="O82" s="538">
        <v>0</v>
      </c>
      <c r="P82" s="538">
        <v>0</v>
      </c>
      <c r="Q82" s="538">
        <v>0</v>
      </c>
      <c r="R82" s="538">
        <v>1</v>
      </c>
      <c r="S82" s="538">
        <v>0</v>
      </c>
      <c r="T82" s="538">
        <v>0</v>
      </c>
      <c r="U82" s="538">
        <v>1</v>
      </c>
      <c r="V82" s="538">
        <v>0</v>
      </c>
      <c r="W82" s="538">
        <v>0</v>
      </c>
      <c r="X82" s="538">
        <v>0</v>
      </c>
      <c r="Y82" s="538">
        <v>0</v>
      </c>
      <c r="Z82" s="538">
        <v>0</v>
      </c>
      <c r="AA82" s="538">
        <v>1</v>
      </c>
      <c r="AB82" s="538">
        <v>0</v>
      </c>
      <c r="AC82" s="538">
        <v>0</v>
      </c>
      <c r="AD82" s="538">
        <v>0</v>
      </c>
      <c r="AE82" s="538">
        <v>0</v>
      </c>
      <c r="AF82" s="538">
        <v>0</v>
      </c>
      <c r="AG82" s="538">
        <v>1</v>
      </c>
      <c r="AH82" s="538">
        <v>0</v>
      </c>
      <c r="AI82" s="538">
        <v>0</v>
      </c>
      <c r="AJ82" s="538">
        <v>1</v>
      </c>
      <c r="AK82" s="538">
        <v>0</v>
      </c>
      <c r="AL82" s="538">
        <v>0</v>
      </c>
      <c r="AM82" s="538">
        <v>1</v>
      </c>
      <c r="AN82" s="538">
        <v>0</v>
      </c>
      <c r="AO82" s="538">
        <v>1</v>
      </c>
      <c r="AP82" s="538">
        <v>0</v>
      </c>
      <c r="AQ82" s="538">
        <v>1</v>
      </c>
      <c r="AR82" s="538">
        <v>0</v>
      </c>
      <c r="AS82" s="538">
        <v>0</v>
      </c>
      <c r="AT82" s="538">
        <v>0</v>
      </c>
      <c r="AU82" s="538">
        <v>0</v>
      </c>
      <c r="AV82" s="538">
        <v>0</v>
      </c>
      <c r="AW82" s="538">
        <v>0</v>
      </c>
      <c r="AX82" s="538">
        <v>0</v>
      </c>
      <c r="AY82" s="538">
        <v>0</v>
      </c>
      <c r="AZ82" s="538">
        <v>0</v>
      </c>
      <c r="BA82" s="538">
        <v>0</v>
      </c>
      <c r="BB82" s="538">
        <v>0</v>
      </c>
      <c r="BC82" s="538">
        <v>0</v>
      </c>
      <c r="BD82" s="538">
        <v>0</v>
      </c>
      <c r="BE82" s="538">
        <v>0</v>
      </c>
      <c r="BF82" s="538">
        <v>0</v>
      </c>
      <c r="BG82" s="538">
        <v>0</v>
      </c>
      <c r="BH82" s="538">
        <v>0</v>
      </c>
      <c r="BI82" s="538">
        <v>0</v>
      </c>
      <c r="BJ82" s="538">
        <v>0</v>
      </c>
    </row>
    <row r="83" spans="1:62" x14ac:dyDescent="0.3">
      <c r="A83" s="538">
        <v>957</v>
      </c>
      <c r="B83" s="538" t="s">
        <v>309</v>
      </c>
      <c r="D83" s="538">
        <v>1</v>
      </c>
      <c r="E83" s="538">
        <v>0</v>
      </c>
      <c r="F83" s="538">
        <v>0</v>
      </c>
      <c r="G83" s="538">
        <v>1</v>
      </c>
      <c r="H83" s="538">
        <v>0</v>
      </c>
      <c r="I83" s="538">
        <v>0</v>
      </c>
      <c r="J83" s="538">
        <v>0</v>
      </c>
      <c r="K83" s="538">
        <v>0</v>
      </c>
      <c r="L83" s="538">
        <v>0</v>
      </c>
      <c r="M83" s="538">
        <v>0</v>
      </c>
      <c r="N83" s="538">
        <v>0</v>
      </c>
      <c r="O83" s="538">
        <v>0</v>
      </c>
      <c r="P83" s="538">
        <v>0</v>
      </c>
      <c r="Q83" s="538">
        <v>0</v>
      </c>
      <c r="R83" s="538">
        <v>0</v>
      </c>
      <c r="S83" s="538">
        <v>0</v>
      </c>
      <c r="T83" s="538">
        <v>0</v>
      </c>
      <c r="U83" s="538">
        <v>0</v>
      </c>
      <c r="V83" s="538">
        <v>0</v>
      </c>
      <c r="W83" s="538">
        <v>0</v>
      </c>
      <c r="X83" s="538">
        <v>0</v>
      </c>
      <c r="Y83" s="538">
        <v>1</v>
      </c>
      <c r="Z83" s="538">
        <v>0</v>
      </c>
      <c r="AA83" s="538">
        <v>0</v>
      </c>
      <c r="AB83" s="538">
        <v>0</v>
      </c>
      <c r="AC83" s="538">
        <v>0</v>
      </c>
      <c r="AD83" s="538">
        <v>0</v>
      </c>
      <c r="AE83" s="538">
        <v>1</v>
      </c>
      <c r="AF83" s="538">
        <v>1</v>
      </c>
      <c r="AG83" s="538">
        <v>0</v>
      </c>
      <c r="AH83" s="538">
        <v>0</v>
      </c>
      <c r="AI83" s="538">
        <v>0</v>
      </c>
      <c r="AJ83" s="538">
        <v>0</v>
      </c>
      <c r="AK83" s="538">
        <v>1</v>
      </c>
      <c r="AL83" s="538">
        <v>0</v>
      </c>
      <c r="AM83" s="538">
        <v>1</v>
      </c>
      <c r="AN83" s="538">
        <v>0</v>
      </c>
      <c r="AO83" s="538">
        <v>4</v>
      </c>
      <c r="AP83" s="538">
        <v>0</v>
      </c>
      <c r="AQ83" s="538">
        <v>0</v>
      </c>
      <c r="AR83" s="538">
        <v>0</v>
      </c>
      <c r="AS83" s="538">
        <v>2</v>
      </c>
      <c r="AT83" s="538">
        <v>0</v>
      </c>
      <c r="AU83" s="538">
        <v>0</v>
      </c>
      <c r="AV83" s="538">
        <v>0</v>
      </c>
      <c r="AW83" s="538">
        <v>0</v>
      </c>
      <c r="AX83" s="538">
        <v>0</v>
      </c>
      <c r="AY83" s="538">
        <v>0</v>
      </c>
      <c r="AZ83" s="538">
        <v>1</v>
      </c>
      <c r="BA83" s="538">
        <v>0</v>
      </c>
      <c r="BB83" s="538">
        <v>0</v>
      </c>
      <c r="BC83" s="538">
        <v>0</v>
      </c>
      <c r="BD83" s="538">
        <v>0</v>
      </c>
      <c r="BE83" s="538">
        <v>3</v>
      </c>
      <c r="BF83" s="538">
        <v>0</v>
      </c>
      <c r="BG83" s="538">
        <v>0</v>
      </c>
      <c r="BH83" s="538">
        <v>0</v>
      </c>
      <c r="BI83" s="538">
        <v>0</v>
      </c>
      <c r="BJ83" s="538">
        <v>0</v>
      </c>
    </row>
    <row r="84" spans="1:62" x14ac:dyDescent="0.3">
      <c r="A84" s="538">
        <v>960</v>
      </c>
      <c r="B84" s="538" t="s">
        <v>311</v>
      </c>
      <c r="D84" s="538" t="s">
        <v>1064</v>
      </c>
      <c r="E84" s="538" t="s">
        <v>540</v>
      </c>
      <c r="F84" s="538" t="s">
        <v>541</v>
      </c>
      <c r="G84" s="538" t="s">
        <v>717</v>
      </c>
      <c r="H84" s="538" t="s">
        <v>542</v>
      </c>
      <c r="I84" s="538" t="s">
        <v>543</v>
      </c>
      <c r="J84" s="538" t="s">
        <v>981</v>
      </c>
      <c r="K84" s="538" t="s">
        <v>1065</v>
      </c>
      <c r="L84" s="538" t="s">
        <v>719</v>
      </c>
      <c r="M84" s="538" t="s">
        <v>557</v>
      </c>
      <c r="N84" s="538" t="s">
        <v>545</v>
      </c>
      <c r="O84" s="538" t="s">
        <v>1066</v>
      </c>
      <c r="P84" s="538" t="s">
        <v>547</v>
      </c>
      <c r="Q84" s="538" t="s">
        <v>548</v>
      </c>
      <c r="R84" s="538" t="s">
        <v>1023</v>
      </c>
      <c r="S84" s="538" t="s">
        <v>549</v>
      </c>
      <c r="T84" s="538" t="s">
        <v>550</v>
      </c>
      <c r="U84" s="538" t="s">
        <v>551</v>
      </c>
      <c r="V84" s="538" t="s">
        <v>1067</v>
      </c>
      <c r="W84" s="538" t="s">
        <v>552</v>
      </c>
      <c r="X84" s="538" t="s">
        <v>553</v>
      </c>
      <c r="Y84" s="538" t="s">
        <v>1068</v>
      </c>
      <c r="Z84" s="538" t="s">
        <v>555</v>
      </c>
      <c r="AA84" s="538" t="s">
        <v>656</v>
      </c>
      <c r="AB84" s="538" t="s">
        <v>556</v>
      </c>
      <c r="AC84" s="538" t="s">
        <v>1069</v>
      </c>
      <c r="AD84" s="538" t="s">
        <v>1070</v>
      </c>
      <c r="AE84" s="538" t="s">
        <v>1071</v>
      </c>
      <c r="AF84" s="538" t="s">
        <v>558</v>
      </c>
      <c r="AG84" s="538" t="s">
        <v>724</v>
      </c>
      <c r="AH84" s="538" t="s">
        <v>559</v>
      </c>
      <c r="AI84" s="538" t="s">
        <v>725</v>
      </c>
      <c r="AJ84" s="538" t="s">
        <v>560</v>
      </c>
      <c r="AK84" s="538" t="s">
        <v>561</v>
      </c>
      <c r="AL84" s="538" t="s">
        <v>562</v>
      </c>
      <c r="AM84" s="538" t="s">
        <v>1072</v>
      </c>
      <c r="AN84" s="538" t="s">
        <v>1073</v>
      </c>
      <c r="AO84" s="538" t="s">
        <v>1074</v>
      </c>
      <c r="AP84" s="538" t="s">
        <v>565</v>
      </c>
      <c r="AQ84" s="538" t="s">
        <v>1075</v>
      </c>
      <c r="AR84" s="538" t="s">
        <v>567</v>
      </c>
      <c r="AS84" s="538" t="s">
        <v>568</v>
      </c>
      <c r="AT84" s="538" t="s">
        <v>720</v>
      </c>
      <c r="AU84" s="538" t="s">
        <v>570</v>
      </c>
      <c r="AV84" s="538" t="s">
        <v>728</v>
      </c>
      <c r="AW84" s="538" t="s">
        <v>571</v>
      </c>
      <c r="AX84" s="538" t="s">
        <v>1076</v>
      </c>
      <c r="AY84" s="538" t="s">
        <v>730</v>
      </c>
      <c r="AZ84" s="538" t="s">
        <v>731</v>
      </c>
      <c r="BA84" s="538" t="s">
        <v>732</v>
      </c>
      <c r="BB84" s="538" t="s">
        <v>733</v>
      </c>
      <c r="BC84" s="538" t="s">
        <v>1077</v>
      </c>
      <c r="BD84" s="538" t="s">
        <v>735</v>
      </c>
      <c r="BE84" s="538" t="s">
        <v>1078</v>
      </c>
      <c r="BF84" s="538" t="s">
        <v>657</v>
      </c>
      <c r="BG84" s="538" t="s">
        <v>572</v>
      </c>
      <c r="BH84" s="538" t="s">
        <v>574</v>
      </c>
      <c r="BI84" s="538" t="s">
        <v>364</v>
      </c>
      <c r="BJ84" s="538" t="s">
        <v>1079</v>
      </c>
    </row>
    <row r="85" spans="1:62" x14ac:dyDescent="0.3">
      <c r="A85" s="538">
        <v>962</v>
      </c>
      <c r="B85" s="538" t="s">
        <v>312</v>
      </c>
      <c r="D85" s="538" t="s">
        <v>350</v>
      </c>
      <c r="E85" s="538" t="s">
        <v>314</v>
      </c>
      <c r="F85" s="538" t="s">
        <v>314</v>
      </c>
      <c r="G85" s="538" t="s">
        <v>577</v>
      </c>
      <c r="H85" s="538" t="s">
        <v>314</v>
      </c>
      <c r="I85" s="538" t="s">
        <v>350</v>
      </c>
      <c r="J85" s="538" t="s">
        <v>577</v>
      </c>
      <c r="K85" s="538" t="s">
        <v>314</v>
      </c>
      <c r="L85" s="538" t="s">
        <v>350</v>
      </c>
      <c r="M85" s="538" t="s">
        <v>314</v>
      </c>
      <c r="N85" s="538" t="s">
        <v>577</v>
      </c>
      <c r="O85" s="538" t="s">
        <v>577</v>
      </c>
      <c r="P85" s="538" t="s">
        <v>314</v>
      </c>
      <c r="Q85" s="538" t="s">
        <v>314</v>
      </c>
      <c r="R85" s="538" t="s">
        <v>1038</v>
      </c>
      <c r="S85" s="538" t="s">
        <v>314</v>
      </c>
      <c r="T85" s="538" t="s">
        <v>577</v>
      </c>
      <c r="U85" s="538" t="s">
        <v>577</v>
      </c>
      <c r="V85" s="538" t="s">
        <v>314</v>
      </c>
      <c r="W85" s="538" t="s">
        <v>577</v>
      </c>
      <c r="X85" s="538" t="s">
        <v>350</v>
      </c>
      <c r="Y85" s="538" t="s">
        <v>350</v>
      </c>
      <c r="Z85" s="538" t="s">
        <v>577</v>
      </c>
      <c r="AA85" s="538" t="s">
        <v>350</v>
      </c>
      <c r="AB85" s="538" t="s">
        <v>315</v>
      </c>
      <c r="AC85" s="538" t="s">
        <v>314</v>
      </c>
      <c r="AD85" s="538" t="s">
        <v>576</v>
      </c>
      <c r="AE85" s="538" t="s">
        <v>578</v>
      </c>
      <c r="AF85" s="538" t="s">
        <v>314</v>
      </c>
      <c r="AG85" s="538" t="s">
        <v>1080</v>
      </c>
      <c r="AH85" s="538" t="s">
        <v>314</v>
      </c>
      <c r="AI85" s="538" t="s">
        <v>1081</v>
      </c>
      <c r="AJ85" s="538" t="s">
        <v>577</v>
      </c>
      <c r="AK85" s="538" t="s">
        <v>737</v>
      </c>
      <c r="AL85" s="538" t="s">
        <v>314</v>
      </c>
      <c r="AM85" s="538" t="s">
        <v>658</v>
      </c>
      <c r="AN85" s="538" t="s">
        <v>314</v>
      </c>
      <c r="AO85" s="538" t="s">
        <v>982</v>
      </c>
      <c r="AP85" s="538" t="s">
        <v>579</v>
      </c>
      <c r="AQ85" s="538" t="s">
        <v>736</v>
      </c>
      <c r="AR85" s="538" t="s">
        <v>350</v>
      </c>
      <c r="AS85" s="538" t="s">
        <v>314</v>
      </c>
      <c r="AT85" s="538" t="s">
        <v>314</v>
      </c>
      <c r="AU85" s="538" t="s">
        <v>314</v>
      </c>
      <c r="AV85" s="538" t="s">
        <v>658</v>
      </c>
      <c r="AW85" s="538" t="s">
        <v>314</v>
      </c>
      <c r="AX85" s="538" t="s">
        <v>658</v>
      </c>
      <c r="AY85" s="538" t="s">
        <v>577</v>
      </c>
      <c r="AZ85" s="538" t="s">
        <v>580</v>
      </c>
      <c r="BA85" s="538" t="s">
        <v>577</v>
      </c>
      <c r="BB85" s="538" t="s">
        <v>350</v>
      </c>
      <c r="BC85" s="538" t="s">
        <v>1082</v>
      </c>
      <c r="BD85" s="538" t="s">
        <v>313</v>
      </c>
      <c r="BE85" s="538" t="s">
        <v>1082</v>
      </c>
      <c r="BF85" s="538" t="s">
        <v>314</v>
      </c>
      <c r="BG85" s="538" t="s">
        <v>314</v>
      </c>
      <c r="BH85" s="538" t="s">
        <v>314</v>
      </c>
      <c r="BI85" s="538" t="s">
        <v>514</v>
      </c>
      <c r="BJ85" s="538" t="s">
        <v>314</v>
      </c>
    </row>
    <row r="86" spans="1:62" x14ac:dyDescent="0.3">
      <c r="A86" s="538">
        <v>964</v>
      </c>
      <c r="B86" s="538" t="s">
        <v>316</v>
      </c>
      <c r="D86" s="538" t="s">
        <v>992</v>
      </c>
      <c r="E86" s="538" t="s">
        <v>998</v>
      </c>
      <c r="F86" s="538" t="s">
        <v>995</v>
      </c>
      <c r="G86" s="538" t="s">
        <v>1083</v>
      </c>
      <c r="H86" s="538" t="s">
        <v>1084</v>
      </c>
      <c r="I86" s="538" t="s">
        <v>1085</v>
      </c>
      <c r="J86" s="538" t="s">
        <v>996</v>
      </c>
      <c r="K86" s="538" t="s">
        <v>998</v>
      </c>
      <c r="L86" s="538" t="s">
        <v>1001</v>
      </c>
      <c r="M86" s="538" t="s">
        <v>996</v>
      </c>
      <c r="N86" s="538" t="s">
        <v>745</v>
      </c>
      <c r="O86" s="538" t="s">
        <v>990</v>
      </c>
      <c r="P86" s="538" t="s">
        <v>1085</v>
      </c>
      <c r="Q86" s="538" t="s">
        <v>1085</v>
      </c>
      <c r="R86" s="538" t="s">
        <v>990</v>
      </c>
      <c r="S86" s="538" t="s">
        <v>985</v>
      </c>
      <c r="T86" s="538" t="s">
        <v>985</v>
      </c>
      <c r="U86" s="538" t="s">
        <v>986</v>
      </c>
      <c r="V86" s="538" t="s">
        <v>1000</v>
      </c>
      <c r="W86" s="538" t="s">
        <v>993</v>
      </c>
      <c r="X86" s="538" t="s">
        <v>994</v>
      </c>
      <c r="Y86" s="538" t="s">
        <v>1057</v>
      </c>
      <c r="Z86" s="538" t="s">
        <v>980</v>
      </c>
      <c r="AA86" s="538" t="s">
        <v>1086</v>
      </c>
      <c r="AB86" s="538" t="s">
        <v>1087</v>
      </c>
      <c r="AC86" s="538" t="s">
        <v>1088</v>
      </c>
      <c r="AD86" s="538" t="s">
        <v>745</v>
      </c>
      <c r="AE86" s="538" t="s">
        <v>983</v>
      </c>
      <c r="AF86" s="538" t="s">
        <v>990</v>
      </c>
      <c r="AG86" s="538" t="s">
        <v>985</v>
      </c>
      <c r="AH86" s="538" t="s">
        <v>987</v>
      </c>
      <c r="AI86" s="538" t="s">
        <v>1089</v>
      </c>
      <c r="AJ86" s="538" t="s">
        <v>1002</v>
      </c>
      <c r="AK86" s="538" t="s">
        <v>1090</v>
      </c>
      <c r="AL86" s="538" t="s">
        <v>991</v>
      </c>
      <c r="AM86" s="538" t="s">
        <v>1091</v>
      </c>
      <c r="AN86" s="538" t="s">
        <v>985</v>
      </c>
      <c r="AO86" s="538" t="s">
        <v>1092</v>
      </c>
      <c r="AP86" s="538" t="s">
        <v>985</v>
      </c>
      <c r="AQ86" s="538" t="s">
        <v>983</v>
      </c>
      <c r="AR86" s="538" t="s">
        <v>990</v>
      </c>
      <c r="AS86" s="538" t="s">
        <v>992</v>
      </c>
      <c r="AT86" s="538" t="s">
        <v>985</v>
      </c>
      <c r="AU86" s="538" t="s">
        <v>997</v>
      </c>
      <c r="AV86" s="538" t="s">
        <v>1093</v>
      </c>
      <c r="AW86" s="538" t="s">
        <v>989</v>
      </c>
      <c r="AX86" s="538" t="s">
        <v>983</v>
      </c>
      <c r="AY86" s="538" t="s">
        <v>997</v>
      </c>
      <c r="AZ86" s="538" t="s">
        <v>984</v>
      </c>
      <c r="BA86" s="538" t="s">
        <v>983</v>
      </c>
      <c r="BB86" s="538" t="s">
        <v>1057</v>
      </c>
      <c r="BC86" s="538" t="s">
        <v>995</v>
      </c>
      <c r="BD86" s="538" t="s">
        <v>999</v>
      </c>
      <c r="BE86" s="538" t="s">
        <v>1094</v>
      </c>
      <c r="BF86" s="538" t="s">
        <v>989</v>
      </c>
      <c r="BG86" s="538" t="s">
        <v>990</v>
      </c>
      <c r="BH86" s="538" t="s">
        <v>995</v>
      </c>
      <c r="BI86" s="538" t="s">
        <v>997</v>
      </c>
      <c r="BJ86" s="538" t="s">
        <v>988</v>
      </c>
    </row>
    <row r="87" spans="1:62" x14ac:dyDescent="0.3">
      <c r="A87" s="538">
        <v>966</v>
      </c>
      <c r="B87" s="538" t="s">
        <v>317</v>
      </c>
      <c r="D87" s="538" t="s">
        <v>1095</v>
      </c>
      <c r="E87" s="538" t="s">
        <v>782</v>
      </c>
      <c r="F87" s="538" t="s">
        <v>583</v>
      </c>
      <c r="G87" s="538" t="s">
        <v>584</v>
      </c>
      <c r="H87" s="538" t="s">
        <v>585</v>
      </c>
      <c r="J87" s="538" t="s">
        <v>586</v>
      </c>
      <c r="K87" s="538" t="s">
        <v>1096</v>
      </c>
      <c r="L87" s="538" t="s">
        <v>785</v>
      </c>
      <c r="M87" s="538" t="s">
        <v>1097</v>
      </c>
      <c r="N87" s="538" t="s">
        <v>587</v>
      </c>
      <c r="O87" s="538" t="s">
        <v>1098</v>
      </c>
      <c r="P87" s="538" t="s">
        <v>1099</v>
      </c>
      <c r="Q87" s="538" t="s">
        <v>1100</v>
      </c>
      <c r="R87" s="538" t="s">
        <v>590</v>
      </c>
      <c r="S87" s="538" t="s">
        <v>659</v>
      </c>
      <c r="T87" s="538" t="s">
        <v>591</v>
      </c>
      <c r="U87" s="538" t="s">
        <v>592</v>
      </c>
      <c r="V87" s="538" t="s">
        <v>593</v>
      </c>
      <c r="W87" s="538" t="s">
        <v>594</v>
      </c>
      <c r="X87" s="538" t="s">
        <v>788</v>
      </c>
      <c r="Y87" s="538" t="s">
        <v>789</v>
      </c>
      <c r="Z87" s="538" t="s">
        <v>595</v>
      </c>
      <c r="AA87" s="538" t="s">
        <v>790</v>
      </c>
      <c r="AB87" s="538" t="s">
        <v>596</v>
      </c>
      <c r="AC87" s="538" t="s">
        <v>791</v>
      </c>
      <c r="AD87" s="538" t="s">
        <v>1101</v>
      </c>
      <c r="AE87" s="538" t="s">
        <v>598</v>
      </c>
      <c r="AF87" s="538" t="s">
        <v>599</v>
      </c>
      <c r="AG87" s="538" t="s">
        <v>793</v>
      </c>
      <c r="AH87" s="538" t="s">
        <v>600</v>
      </c>
      <c r="AI87" s="538" t="s">
        <v>794</v>
      </c>
      <c r="AJ87" s="538" t="s">
        <v>601</v>
      </c>
      <c r="AK87" s="538" t="s">
        <v>601</v>
      </c>
      <c r="AL87" s="538" t="s">
        <v>602</v>
      </c>
      <c r="AM87" s="538" t="s">
        <v>1102</v>
      </c>
      <c r="AN87" s="538" t="s">
        <v>603</v>
      </c>
      <c r="AO87" s="538" t="s">
        <v>1103</v>
      </c>
      <c r="AP87" s="538" t="s">
        <v>1104</v>
      </c>
      <c r="AQ87" s="538" t="s">
        <v>1105</v>
      </c>
      <c r="AR87" s="538" t="s">
        <v>605</v>
      </c>
      <c r="AS87" s="538" t="s">
        <v>606</v>
      </c>
      <c r="AT87" s="538" t="s">
        <v>797</v>
      </c>
      <c r="AU87" s="538" t="s">
        <v>607</v>
      </c>
      <c r="AV87" s="538" t="s">
        <v>798</v>
      </c>
      <c r="AW87" s="538" t="s">
        <v>608</v>
      </c>
      <c r="AX87" s="538" t="s">
        <v>1106</v>
      </c>
      <c r="AY87" s="538" t="s">
        <v>799</v>
      </c>
      <c r="AZ87" s="538" t="s">
        <v>800</v>
      </c>
      <c r="BA87" s="538" t="s">
        <v>609</v>
      </c>
      <c r="BB87" s="538" t="s">
        <v>610</v>
      </c>
      <c r="BC87" s="538" t="s">
        <v>1107</v>
      </c>
      <c r="BD87" s="538" t="s">
        <v>611</v>
      </c>
      <c r="BE87" s="538" t="s">
        <v>802</v>
      </c>
      <c r="BF87" s="538" t="s">
        <v>612</v>
      </c>
      <c r="BG87" s="538" t="s">
        <v>613</v>
      </c>
      <c r="BH87" s="538" t="s">
        <v>614</v>
      </c>
      <c r="BI87" s="538" t="s">
        <v>615</v>
      </c>
      <c r="BJ87" s="538" t="s">
        <v>803</v>
      </c>
    </row>
    <row r="88" spans="1:62" x14ac:dyDescent="0.3">
      <c r="A88" s="538">
        <v>968</v>
      </c>
      <c r="B88" s="538" t="s">
        <v>318</v>
      </c>
      <c r="D88" s="538" t="s">
        <v>804</v>
      </c>
      <c r="E88" s="538" t="s">
        <v>616</v>
      </c>
      <c r="F88" s="538" t="s">
        <v>805</v>
      </c>
      <c r="G88" s="538" t="s">
        <v>806</v>
      </c>
      <c r="H88" s="538" t="s">
        <v>617</v>
      </c>
      <c r="I88" s="538" t="s">
        <v>618</v>
      </c>
      <c r="J88" s="538" t="s">
        <v>1108</v>
      </c>
      <c r="K88" s="538" t="s">
        <v>1109</v>
      </c>
      <c r="L88" s="538" t="s">
        <v>808</v>
      </c>
      <c r="M88" s="538" t="s">
        <v>1110</v>
      </c>
      <c r="N88" s="538" t="s">
        <v>1111</v>
      </c>
      <c r="O88" s="538" t="s">
        <v>1112</v>
      </c>
      <c r="P88" s="538" t="s">
        <v>809</v>
      </c>
      <c r="Q88" s="538" t="s">
        <v>623</v>
      </c>
      <c r="R88" s="538" t="s">
        <v>1113</v>
      </c>
      <c r="S88" s="538" t="s">
        <v>624</v>
      </c>
      <c r="T88" s="538" t="s">
        <v>625</v>
      </c>
      <c r="U88" s="538" t="s">
        <v>626</v>
      </c>
      <c r="V88" s="538" t="s">
        <v>1114</v>
      </c>
      <c r="W88" s="538" t="s">
        <v>627</v>
      </c>
      <c r="X88" s="538" t="s">
        <v>628</v>
      </c>
      <c r="Y88" s="538" t="s">
        <v>1115</v>
      </c>
      <c r="Z88" s="538" t="s">
        <v>630</v>
      </c>
      <c r="AA88" s="538" t="s">
        <v>651</v>
      </c>
      <c r="AB88" s="538" t="s">
        <v>1116</v>
      </c>
      <c r="AC88" s="538" t="s">
        <v>812</v>
      </c>
      <c r="AD88" s="538" t="s">
        <v>1117</v>
      </c>
      <c r="AE88" s="538" t="s">
        <v>1118</v>
      </c>
      <c r="AF88" s="538" t="s">
        <v>633</v>
      </c>
      <c r="AG88" s="538" t="s">
        <v>814</v>
      </c>
      <c r="AH88" s="538" t="s">
        <v>634</v>
      </c>
      <c r="AI88" s="538" t="s">
        <v>815</v>
      </c>
      <c r="AJ88" s="538" t="s">
        <v>635</v>
      </c>
      <c r="AK88" s="538" t="s">
        <v>636</v>
      </c>
      <c r="AL88" s="538" t="s">
        <v>637</v>
      </c>
      <c r="AM88" s="538" t="s">
        <v>1119</v>
      </c>
      <c r="AN88" s="538" t="s">
        <v>1120</v>
      </c>
      <c r="AO88" s="538" t="s">
        <v>816</v>
      </c>
      <c r="AP88" s="538" t="s">
        <v>640</v>
      </c>
      <c r="AQ88" s="538" t="s">
        <v>1121</v>
      </c>
      <c r="AR88" s="538" t="s">
        <v>1122</v>
      </c>
      <c r="AS88" s="538" t="s">
        <v>642</v>
      </c>
      <c r="AT88" s="538" t="s">
        <v>1123</v>
      </c>
      <c r="AU88" s="538" t="s">
        <v>644</v>
      </c>
      <c r="AV88" s="538" t="s">
        <v>818</v>
      </c>
      <c r="AW88" s="538" t="s">
        <v>645</v>
      </c>
      <c r="AX88" s="538" t="s">
        <v>1124</v>
      </c>
      <c r="AY88" s="538" t="s">
        <v>819</v>
      </c>
      <c r="AZ88" s="538" t="s">
        <v>820</v>
      </c>
      <c r="BA88" s="538" t="s">
        <v>821</v>
      </c>
      <c r="BB88" s="538" t="s">
        <v>646</v>
      </c>
      <c r="BC88" s="538" t="s">
        <v>822</v>
      </c>
      <c r="BD88" s="538" t="s">
        <v>823</v>
      </c>
      <c r="BE88" s="538" t="s">
        <v>1125</v>
      </c>
      <c r="BF88" s="538" t="s">
        <v>648</v>
      </c>
      <c r="BG88" s="538" t="s">
        <v>824</v>
      </c>
      <c r="BH88" s="538" t="s">
        <v>649</v>
      </c>
      <c r="BI88" s="538" t="s">
        <v>650</v>
      </c>
      <c r="BJ88" s="538" t="s">
        <v>1126</v>
      </c>
    </row>
    <row r="89" spans="1:62" x14ac:dyDescent="0.3">
      <c r="A89" s="538">
        <v>995</v>
      </c>
      <c r="B89" s="538" t="s">
        <v>95</v>
      </c>
      <c r="D89" s="538">
        <v>0</v>
      </c>
      <c r="E89" s="538">
        <v>0</v>
      </c>
      <c r="F89" s="538">
        <v>0</v>
      </c>
      <c r="G89" s="538">
        <v>0</v>
      </c>
      <c r="H89" s="538">
        <v>0</v>
      </c>
      <c r="I89" s="538">
        <v>0</v>
      </c>
      <c r="J89" s="538">
        <v>0</v>
      </c>
      <c r="K89" s="538">
        <v>0</v>
      </c>
      <c r="L89" s="538">
        <v>0</v>
      </c>
      <c r="M89" s="538">
        <v>0</v>
      </c>
      <c r="N89" s="538">
        <v>0</v>
      </c>
      <c r="O89" s="538">
        <v>0</v>
      </c>
      <c r="P89" s="538">
        <v>0</v>
      </c>
      <c r="Q89" s="538">
        <v>0</v>
      </c>
      <c r="R89" s="538">
        <v>0</v>
      </c>
      <c r="S89" s="538">
        <v>0</v>
      </c>
      <c r="T89" s="538">
        <v>0</v>
      </c>
      <c r="U89" s="538">
        <v>0</v>
      </c>
      <c r="V89" s="538">
        <v>0</v>
      </c>
      <c r="W89" s="538">
        <v>0</v>
      </c>
      <c r="X89" s="538">
        <v>0</v>
      </c>
      <c r="Y89" s="538">
        <v>0</v>
      </c>
      <c r="Z89" s="538">
        <v>0</v>
      </c>
      <c r="AB89" s="538">
        <v>0</v>
      </c>
      <c r="AC89" s="538">
        <v>0</v>
      </c>
      <c r="AD89" s="538">
        <v>0</v>
      </c>
      <c r="AE89" s="538">
        <v>0</v>
      </c>
      <c r="AF89" s="538">
        <v>0</v>
      </c>
      <c r="AH89" s="538">
        <v>0</v>
      </c>
      <c r="AI89" s="538">
        <v>0</v>
      </c>
      <c r="AJ89" s="538">
        <v>0</v>
      </c>
      <c r="AK89" s="538">
        <v>0</v>
      </c>
      <c r="AL89" s="538">
        <v>0</v>
      </c>
      <c r="AM89" s="538">
        <v>0</v>
      </c>
      <c r="AN89" s="538">
        <v>0</v>
      </c>
      <c r="AO89" s="538">
        <v>0</v>
      </c>
      <c r="AP89" s="538">
        <v>0</v>
      </c>
      <c r="AQ89" s="538">
        <v>0</v>
      </c>
      <c r="AR89" s="538">
        <v>0</v>
      </c>
      <c r="AS89" s="538">
        <v>0</v>
      </c>
      <c r="AT89" s="538">
        <v>0</v>
      </c>
      <c r="AU89" s="538">
        <v>0</v>
      </c>
      <c r="AV89" s="538">
        <v>0</v>
      </c>
      <c r="AW89" s="538">
        <v>0</v>
      </c>
      <c r="AX89" s="538">
        <v>0</v>
      </c>
      <c r="AY89" s="538">
        <v>0</v>
      </c>
      <c r="AZ89" s="538">
        <v>0</v>
      </c>
      <c r="BA89" s="538">
        <v>0</v>
      </c>
      <c r="BB89" s="538">
        <v>0</v>
      </c>
      <c r="BC89" s="538">
        <v>0</v>
      </c>
      <c r="BD89" s="538">
        <v>0</v>
      </c>
      <c r="BE89" s="538">
        <v>0</v>
      </c>
      <c r="BF89" s="538">
        <v>0</v>
      </c>
      <c r="BG89" s="538">
        <v>0</v>
      </c>
      <c r="BH89" s="538">
        <v>0</v>
      </c>
      <c r="BI89" s="538">
        <v>0</v>
      </c>
      <c r="BJ89" s="538">
        <v>0</v>
      </c>
    </row>
    <row r="90" spans="1:62" x14ac:dyDescent="0.3">
      <c r="A90" s="538">
        <v>996</v>
      </c>
      <c r="B90" s="538" t="s">
        <v>96</v>
      </c>
      <c r="D90" s="538">
        <v>0</v>
      </c>
      <c r="E90" s="538">
        <v>0</v>
      </c>
      <c r="F90" s="538">
        <v>0</v>
      </c>
      <c r="G90" s="538">
        <v>0</v>
      </c>
      <c r="H90" s="538">
        <v>0</v>
      </c>
      <c r="I90" s="538">
        <v>0</v>
      </c>
      <c r="J90" s="538">
        <v>0</v>
      </c>
      <c r="K90" s="538">
        <v>0</v>
      </c>
      <c r="L90" s="538">
        <v>0</v>
      </c>
      <c r="M90" s="538">
        <v>0</v>
      </c>
      <c r="N90" s="538">
        <v>0</v>
      </c>
      <c r="O90" s="538">
        <v>0</v>
      </c>
      <c r="P90" s="538">
        <v>0</v>
      </c>
      <c r="Q90" s="538">
        <v>0</v>
      </c>
      <c r="R90" s="538">
        <v>0</v>
      </c>
      <c r="S90" s="538">
        <v>0</v>
      </c>
      <c r="T90" s="538">
        <v>0</v>
      </c>
      <c r="U90" s="538">
        <v>0</v>
      </c>
      <c r="V90" s="538">
        <v>0</v>
      </c>
      <c r="W90" s="538">
        <v>0</v>
      </c>
      <c r="X90" s="538">
        <v>0</v>
      </c>
      <c r="Y90" s="538">
        <v>0</v>
      </c>
      <c r="Z90" s="538">
        <v>0</v>
      </c>
      <c r="AB90" s="538">
        <v>0</v>
      </c>
      <c r="AC90" s="538">
        <v>0</v>
      </c>
      <c r="AD90" s="538">
        <v>0</v>
      </c>
      <c r="AE90" s="538">
        <v>0</v>
      </c>
      <c r="AF90" s="538">
        <v>0</v>
      </c>
      <c r="AH90" s="538">
        <v>0</v>
      </c>
      <c r="AI90" s="538">
        <v>0</v>
      </c>
      <c r="AJ90" s="538">
        <v>0</v>
      </c>
      <c r="AK90" s="538">
        <v>0</v>
      </c>
      <c r="AL90" s="538">
        <v>0</v>
      </c>
      <c r="AM90" s="538">
        <v>0</v>
      </c>
      <c r="AN90" s="538">
        <v>0</v>
      </c>
      <c r="AO90" s="538">
        <v>0</v>
      </c>
      <c r="AP90" s="538">
        <v>0</v>
      </c>
      <c r="AQ90" s="538">
        <v>0</v>
      </c>
      <c r="AR90" s="538">
        <v>0</v>
      </c>
      <c r="AS90" s="538">
        <v>0</v>
      </c>
      <c r="AT90" s="538">
        <v>0</v>
      </c>
      <c r="AU90" s="538">
        <v>0</v>
      </c>
      <c r="AV90" s="538">
        <v>0</v>
      </c>
      <c r="AW90" s="538">
        <v>0</v>
      </c>
      <c r="AX90" s="538">
        <v>0</v>
      </c>
      <c r="AY90" s="538">
        <v>0</v>
      </c>
      <c r="AZ90" s="538">
        <v>0</v>
      </c>
      <c r="BA90" s="538">
        <v>0</v>
      </c>
      <c r="BB90" s="538">
        <v>0</v>
      </c>
      <c r="BC90" s="538">
        <v>0</v>
      </c>
      <c r="BD90" s="538">
        <v>0</v>
      </c>
      <c r="BE90" s="538">
        <v>0</v>
      </c>
      <c r="BF90" s="538">
        <v>0</v>
      </c>
      <c r="BG90" s="538">
        <v>0</v>
      </c>
      <c r="BH90" s="538">
        <v>0</v>
      </c>
      <c r="BI90" s="538">
        <v>0</v>
      </c>
      <c r="BJ90" s="538">
        <v>0</v>
      </c>
    </row>
    <row r="91" spans="1:62" x14ac:dyDescent="0.3">
      <c r="A91" s="538">
        <v>998</v>
      </c>
      <c r="B91" s="538" t="s">
        <v>97</v>
      </c>
      <c r="D91" s="538">
        <v>52</v>
      </c>
      <c r="E91" s="538">
        <v>52</v>
      </c>
      <c r="F91" s="538">
        <v>52</v>
      </c>
      <c r="G91" s="538">
        <v>52</v>
      </c>
      <c r="H91" s="538">
        <v>52</v>
      </c>
      <c r="I91" s="538">
        <v>52</v>
      </c>
      <c r="J91" s="538">
        <v>52</v>
      </c>
      <c r="K91" s="538">
        <v>52</v>
      </c>
      <c r="L91" s="538">
        <v>52</v>
      </c>
      <c r="M91" s="538">
        <v>52</v>
      </c>
      <c r="N91" s="538">
        <v>52</v>
      </c>
      <c r="O91" s="538">
        <v>52</v>
      </c>
      <c r="P91" s="538">
        <v>52</v>
      </c>
      <c r="Q91" s="538">
        <v>52</v>
      </c>
      <c r="R91" s="538">
        <v>52</v>
      </c>
      <c r="S91" s="538">
        <v>52</v>
      </c>
      <c r="T91" s="538">
        <v>52</v>
      </c>
      <c r="U91" s="538">
        <v>52</v>
      </c>
      <c r="V91" s="538">
        <v>52</v>
      </c>
      <c r="W91" s="538">
        <v>52</v>
      </c>
      <c r="X91" s="538">
        <v>52</v>
      </c>
      <c r="Y91" s="538">
        <v>52</v>
      </c>
      <c r="Z91" s="538">
        <v>52</v>
      </c>
      <c r="AA91" s="538">
        <v>52</v>
      </c>
      <c r="AB91" s="538">
        <v>52</v>
      </c>
      <c r="AC91" s="538">
        <v>52</v>
      </c>
      <c r="AD91" s="538">
        <v>52</v>
      </c>
      <c r="AE91" s="538">
        <v>52</v>
      </c>
      <c r="AF91" s="538">
        <v>52</v>
      </c>
      <c r="AG91" s="538">
        <v>52</v>
      </c>
      <c r="AH91" s="538">
        <v>52</v>
      </c>
      <c r="AI91" s="538">
        <v>52</v>
      </c>
      <c r="AJ91" s="538">
        <v>52</v>
      </c>
      <c r="AK91" s="538">
        <v>52</v>
      </c>
      <c r="AL91" s="538">
        <v>52</v>
      </c>
      <c r="AM91" s="538">
        <v>52</v>
      </c>
      <c r="AN91" s="538">
        <v>52</v>
      </c>
      <c r="AO91" s="538">
        <v>52</v>
      </c>
      <c r="AP91" s="538">
        <v>52</v>
      </c>
      <c r="AQ91" s="538">
        <v>52</v>
      </c>
      <c r="AR91" s="538">
        <v>52</v>
      </c>
      <c r="AS91" s="538">
        <v>52</v>
      </c>
      <c r="AT91" s="538">
        <v>52</v>
      </c>
      <c r="AU91" s="538">
        <v>52</v>
      </c>
      <c r="AV91" s="538">
        <v>52</v>
      </c>
      <c r="AW91" s="538">
        <v>52</v>
      </c>
      <c r="AX91" s="538">
        <v>52</v>
      </c>
      <c r="AY91" s="538">
        <v>52</v>
      </c>
      <c r="AZ91" s="538">
        <v>52</v>
      </c>
      <c r="BA91" s="538">
        <v>52</v>
      </c>
      <c r="BB91" s="538">
        <v>52</v>
      </c>
      <c r="BC91" s="538">
        <v>52</v>
      </c>
      <c r="BD91" s="538">
        <v>52</v>
      </c>
      <c r="BE91" s="538">
        <v>52</v>
      </c>
      <c r="BF91" s="538">
        <v>52</v>
      </c>
      <c r="BG91" s="538">
        <v>52</v>
      </c>
      <c r="BH91" s="538">
        <v>52</v>
      </c>
      <c r="BI91" s="538">
        <v>52</v>
      </c>
      <c r="BJ91" s="538">
        <v>52</v>
      </c>
    </row>
    <row r="92" spans="1:62" x14ac:dyDescent="0.3">
      <c r="A92" s="538">
        <v>999</v>
      </c>
      <c r="B92" s="538" t="s">
        <v>98</v>
      </c>
      <c r="D92" s="538">
        <v>52765</v>
      </c>
      <c r="E92" s="538">
        <v>52767</v>
      </c>
      <c r="F92" s="538">
        <v>52768</v>
      </c>
      <c r="G92" s="538">
        <v>52769</v>
      </c>
      <c r="H92" s="538">
        <v>52770</v>
      </c>
      <c r="I92" s="538">
        <v>52771</v>
      </c>
      <c r="J92" s="538">
        <v>52772</v>
      </c>
      <c r="K92" s="538">
        <v>52773</v>
      </c>
      <c r="L92" s="538">
        <v>52774</v>
      </c>
      <c r="M92" s="538">
        <v>52775</v>
      </c>
      <c r="N92" s="538">
        <v>52776</v>
      </c>
      <c r="O92" s="538">
        <v>52777</v>
      </c>
      <c r="P92" s="538">
        <v>52778</v>
      </c>
      <c r="Q92" s="538">
        <v>52779</v>
      </c>
      <c r="R92" s="538">
        <v>52781</v>
      </c>
      <c r="S92" s="538">
        <v>52782</v>
      </c>
      <c r="T92" s="538">
        <v>52783</v>
      </c>
      <c r="U92" s="538">
        <v>52784</v>
      </c>
      <c r="V92" s="538">
        <v>52785</v>
      </c>
      <c r="W92" s="538">
        <v>52786</v>
      </c>
      <c r="X92" s="538">
        <v>52989</v>
      </c>
      <c r="Y92" s="538">
        <v>52990</v>
      </c>
      <c r="Z92" s="538">
        <v>52787</v>
      </c>
      <c r="AA92" s="538">
        <v>52788</v>
      </c>
      <c r="AB92" s="538">
        <v>52789</v>
      </c>
      <c r="AC92" s="538">
        <v>52790</v>
      </c>
      <c r="AD92" s="538">
        <v>52791</v>
      </c>
      <c r="AE92" s="538">
        <v>52792</v>
      </c>
      <c r="AF92" s="538">
        <v>52793</v>
      </c>
      <c r="AG92" s="538">
        <v>52794</v>
      </c>
      <c r="AH92" s="538">
        <v>52795</v>
      </c>
      <c r="AI92" s="538">
        <v>52796</v>
      </c>
      <c r="AJ92" s="538">
        <v>52797</v>
      </c>
      <c r="AK92" s="538">
        <v>52798</v>
      </c>
      <c r="AL92" s="538">
        <v>52799</v>
      </c>
      <c r="AM92" s="538">
        <v>52998</v>
      </c>
      <c r="AN92" s="538">
        <v>52991</v>
      </c>
      <c r="AO92" s="538">
        <v>52801</v>
      </c>
      <c r="AP92" s="538">
        <v>52992</v>
      </c>
      <c r="AQ92" s="538">
        <v>52802</v>
      </c>
      <c r="AR92" s="538">
        <v>52803</v>
      </c>
      <c r="AS92" s="538">
        <v>52804</v>
      </c>
      <c r="AT92" s="538">
        <v>52805</v>
      </c>
      <c r="AU92" s="538">
        <v>52806</v>
      </c>
      <c r="AV92" s="538">
        <v>52807</v>
      </c>
      <c r="AW92" s="538">
        <v>52808</v>
      </c>
      <c r="AX92" s="538">
        <v>52809</v>
      </c>
      <c r="AY92" s="538">
        <v>52997</v>
      </c>
      <c r="AZ92" s="538">
        <v>52811</v>
      </c>
      <c r="BA92" s="538">
        <v>52812</v>
      </c>
      <c r="BB92" s="538">
        <v>52813</v>
      </c>
      <c r="BC92" s="538">
        <v>52814</v>
      </c>
      <c r="BD92" s="538">
        <v>52815</v>
      </c>
      <c r="BE92" s="538">
        <v>52816</v>
      </c>
      <c r="BF92" s="538">
        <v>52817</v>
      </c>
      <c r="BG92" s="538">
        <v>52993</v>
      </c>
      <c r="BH92" s="538">
        <v>52818</v>
      </c>
      <c r="BI92" s="538">
        <v>52819</v>
      </c>
      <c r="BJ92" s="538">
        <v>52820</v>
      </c>
    </row>
    <row r="93" spans="1:62" x14ac:dyDescent="0.3">
      <c r="A93" s="538">
        <v>1052</v>
      </c>
      <c r="B93" s="538" t="s">
        <v>355</v>
      </c>
      <c r="D93" s="538">
        <v>0</v>
      </c>
      <c r="E93" s="538">
        <v>0</v>
      </c>
      <c r="F93" s="538">
        <v>0</v>
      </c>
      <c r="G93" s="538">
        <v>0</v>
      </c>
      <c r="H93" s="538">
        <v>0</v>
      </c>
      <c r="I93" s="538">
        <v>0</v>
      </c>
      <c r="J93" s="538">
        <v>0</v>
      </c>
      <c r="K93" s="538">
        <v>0</v>
      </c>
      <c r="L93" s="538">
        <v>0</v>
      </c>
      <c r="M93" s="538">
        <v>0</v>
      </c>
      <c r="N93" s="538">
        <v>0</v>
      </c>
      <c r="O93" s="538">
        <v>0</v>
      </c>
      <c r="P93" s="538">
        <v>0</v>
      </c>
      <c r="Q93" s="538">
        <v>0</v>
      </c>
      <c r="R93" s="538">
        <v>0</v>
      </c>
      <c r="S93" s="538">
        <v>0</v>
      </c>
      <c r="T93" s="538">
        <v>0</v>
      </c>
      <c r="U93" s="538">
        <v>0</v>
      </c>
      <c r="V93" s="538">
        <v>0</v>
      </c>
      <c r="W93" s="538">
        <v>0</v>
      </c>
      <c r="X93" s="538">
        <v>0</v>
      </c>
      <c r="Y93" s="538">
        <v>0</v>
      </c>
      <c r="Z93" s="538">
        <v>0</v>
      </c>
      <c r="AA93" s="538">
        <v>0</v>
      </c>
      <c r="AB93" s="538">
        <v>0</v>
      </c>
      <c r="AC93" s="538">
        <v>0</v>
      </c>
      <c r="AD93" s="538">
        <v>0</v>
      </c>
      <c r="AE93" s="538">
        <v>0</v>
      </c>
      <c r="AF93" s="538">
        <v>0</v>
      </c>
      <c r="AG93" s="538">
        <v>0</v>
      </c>
      <c r="AH93" s="538">
        <v>0</v>
      </c>
      <c r="AI93" s="538">
        <v>0</v>
      </c>
      <c r="AJ93" s="538">
        <v>0</v>
      </c>
      <c r="AK93" s="538">
        <v>0</v>
      </c>
      <c r="AL93" s="538">
        <v>0</v>
      </c>
      <c r="AM93" s="538">
        <v>0</v>
      </c>
      <c r="AN93" s="538">
        <v>0</v>
      </c>
      <c r="AO93" s="538">
        <v>0</v>
      </c>
      <c r="AP93" s="538">
        <v>0</v>
      </c>
      <c r="AQ93" s="538">
        <v>0</v>
      </c>
      <c r="AR93" s="538">
        <v>0</v>
      </c>
      <c r="AS93" s="538">
        <v>0</v>
      </c>
      <c r="AT93" s="538">
        <v>0</v>
      </c>
      <c r="AU93" s="538">
        <v>0</v>
      </c>
      <c r="AV93" s="538">
        <v>0</v>
      </c>
      <c r="AW93" s="538">
        <v>0</v>
      </c>
      <c r="AX93" s="538">
        <v>0</v>
      </c>
      <c r="AY93" s="538">
        <v>0</v>
      </c>
      <c r="AZ93" s="538">
        <v>0</v>
      </c>
      <c r="BA93" s="538">
        <v>0</v>
      </c>
      <c r="BB93" s="538">
        <v>0</v>
      </c>
      <c r="BC93" s="538">
        <v>0</v>
      </c>
      <c r="BD93" s="538">
        <v>0</v>
      </c>
      <c r="BE93" s="538">
        <v>0</v>
      </c>
      <c r="BF93" s="538">
        <v>0</v>
      </c>
      <c r="BG93" s="538">
        <v>0</v>
      </c>
      <c r="BH93" s="538">
        <v>0</v>
      </c>
      <c r="BI93" s="538">
        <v>0</v>
      </c>
      <c r="BJ93" s="538">
        <v>0</v>
      </c>
    </row>
    <row r="94" spans="1:62" x14ac:dyDescent="0.3">
      <c r="A94" s="538">
        <v>1058</v>
      </c>
      <c r="B94" s="538" t="s">
        <v>356</v>
      </c>
      <c r="D94" s="538">
        <v>2</v>
      </c>
      <c r="E94" s="538">
        <v>2</v>
      </c>
      <c r="F94" s="538">
        <v>2</v>
      </c>
      <c r="G94" s="538">
        <v>1</v>
      </c>
      <c r="H94" s="538">
        <v>2</v>
      </c>
      <c r="I94" s="538">
        <v>2</v>
      </c>
      <c r="J94" s="538">
        <v>2</v>
      </c>
      <c r="K94" s="538">
        <v>2</v>
      </c>
      <c r="L94" s="538">
        <v>2</v>
      </c>
      <c r="M94" s="538">
        <v>2</v>
      </c>
      <c r="N94" s="538">
        <v>2</v>
      </c>
      <c r="O94" s="538">
        <v>2</v>
      </c>
      <c r="P94" s="538">
        <v>2</v>
      </c>
      <c r="Q94" s="538">
        <v>2</v>
      </c>
      <c r="R94" s="538">
        <v>2</v>
      </c>
      <c r="S94" s="538">
        <v>2</v>
      </c>
      <c r="T94" s="538">
        <v>2</v>
      </c>
      <c r="U94" s="538">
        <v>2</v>
      </c>
      <c r="V94" s="538">
        <v>2</v>
      </c>
      <c r="W94" s="538">
        <v>2</v>
      </c>
      <c r="X94" s="538">
        <v>2</v>
      </c>
      <c r="Y94" s="538">
        <v>2</v>
      </c>
      <c r="Z94" s="538">
        <v>2</v>
      </c>
      <c r="AA94" s="538">
        <v>1</v>
      </c>
      <c r="AB94" s="538">
        <v>2</v>
      </c>
      <c r="AC94" s="538">
        <v>2</v>
      </c>
      <c r="AD94" s="538">
        <v>2</v>
      </c>
      <c r="AE94" s="538">
        <v>2</v>
      </c>
      <c r="AF94" s="538">
        <v>2</v>
      </c>
      <c r="AG94" s="538">
        <v>2</v>
      </c>
      <c r="AH94" s="538">
        <v>2</v>
      </c>
      <c r="AI94" s="538">
        <v>2</v>
      </c>
      <c r="AJ94" s="538">
        <v>1</v>
      </c>
      <c r="AK94" s="538">
        <v>2</v>
      </c>
      <c r="AL94" s="538">
        <v>2</v>
      </c>
      <c r="AM94" s="538">
        <v>2</v>
      </c>
      <c r="AN94" s="538">
        <v>2</v>
      </c>
      <c r="AO94" s="538">
        <v>1</v>
      </c>
      <c r="AP94" s="538">
        <v>2</v>
      </c>
      <c r="AQ94" s="538">
        <v>1</v>
      </c>
      <c r="AR94" s="538">
        <v>2</v>
      </c>
      <c r="AS94" s="538">
        <v>2</v>
      </c>
      <c r="AT94" s="538">
        <v>2</v>
      </c>
      <c r="AU94" s="538">
        <v>2</v>
      </c>
      <c r="AV94" s="538">
        <v>2</v>
      </c>
      <c r="AW94" s="538">
        <v>2</v>
      </c>
      <c r="AX94" s="538">
        <v>2</v>
      </c>
      <c r="AY94" s="538">
        <v>2</v>
      </c>
      <c r="AZ94" s="538">
        <v>2</v>
      </c>
      <c r="BA94" s="538">
        <v>2</v>
      </c>
      <c r="BB94" s="538">
        <v>2</v>
      </c>
      <c r="BC94" s="538">
        <v>2</v>
      </c>
      <c r="BD94" s="538">
        <v>2</v>
      </c>
      <c r="BE94" s="538">
        <v>2</v>
      </c>
      <c r="BF94" s="538">
        <v>2</v>
      </c>
      <c r="BG94" s="538">
        <v>2</v>
      </c>
      <c r="BH94" s="538">
        <v>2</v>
      </c>
      <c r="BI94" s="538">
        <v>2</v>
      </c>
      <c r="BJ94" s="538">
        <v>2</v>
      </c>
    </row>
    <row r="95" spans="1:62" x14ac:dyDescent="0.3">
      <c r="A95" s="538">
        <v>1059</v>
      </c>
      <c r="B95" s="538" t="s">
        <v>826</v>
      </c>
      <c r="D95" s="538">
        <v>1</v>
      </c>
      <c r="E95" s="538">
        <v>1</v>
      </c>
      <c r="F95" s="538">
        <v>1</v>
      </c>
      <c r="G95" s="538">
        <v>1</v>
      </c>
      <c r="H95" s="538">
        <v>1</v>
      </c>
      <c r="I95" s="538">
        <v>1</v>
      </c>
      <c r="J95" s="538">
        <v>1</v>
      </c>
      <c r="K95" s="538">
        <v>1</v>
      </c>
      <c r="L95" s="538">
        <v>1</v>
      </c>
      <c r="M95" s="538">
        <v>1</v>
      </c>
      <c r="N95" s="538">
        <v>1</v>
      </c>
      <c r="O95" s="538">
        <v>1</v>
      </c>
      <c r="P95" s="538">
        <v>1</v>
      </c>
      <c r="Q95" s="538">
        <v>1</v>
      </c>
      <c r="R95" s="538">
        <v>1</v>
      </c>
      <c r="S95" s="538">
        <v>1</v>
      </c>
      <c r="T95" s="538">
        <v>1</v>
      </c>
      <c r="U95" s="538">
        <v>1</v>
      </c>
      <c r="V95" s="538">
        <v>1</v>
      </c>
      <c r="W95" s="538">
        <v>1</v>
      </c>
      <c r="X95" s="538">
        <v>1</v>
      </c>
      <c r="Y95" s="538">
        <v>1</v>
      </c>
      <c r="Z95" s="538">
        <v>1</v>
      </c>
      <c r="AA95" s="538">
        <v>1</v>
      </c>
      <c r="AB95" s="538">
        <v>1</v>
      </c>
      <c r="AC95" s="538">
        <v>1</v>
      </c>
      <c r="AD95" s="538">
        <v>1</v>
      </c>
      <c r="AE95" s="538">
        <v>1</v>
      </c>
      <c r="AF95" s="538">
        <v>1</v>
      </c>
      <c r="AG95" s="538">
        <v>1</v>
      </c>
      <c r="AH95" s="538">
        <v>1</v>
      </c>
      <c r="AI95" s="538">
        <v>1</v>
      </c>
      <c r="AJ95" s="538">
        <v>1</v>
      </c>
      <c r="AK95" s="538">
        <v>1</v>
      </c>
      <c r="AL95" s="538">
        <v>1</v>
      </c>
      <c r="AM95" s="538">
        <v>1</v>
      </c>
      <c r="AN95" s="538">
        <v>1</v>
      </c>
      <c r="AO95" s="538">
        <v>1</v>
      </c>
      <c r="AP95" s="538">
        <v>1</v>
      </c>
      <c r="AQ95" s="538">
        <v>1</v>
      </c>
      <c r="AR95" s="538">
        <v>1</v>
      </c>
      <c r="AS95" s="538">
        <v>1</v>
      </c>
      <c r="AT95" s="538">
        <v>1</v>
      </c>
      <c r="AU95" s="538">
        <v>1</v>
      </c>
      <c r="AV95" s="538">
        <v>1</v>
      </c>
      <c r="AW95" s="538">
        <v>2</v>
      </c>
      <c r="AX95" s="538">
        <v>1</v>
      </c>
      <c r="AY95" s="538">
        <v>1</v>
      </c>
      <c r="AZ95" s="538">
        <v>1</v>
      </c>
      <c r="BA95" s="538">
        <v>1</v>
      </c>
      <c r="BB95" s="538">
        <v>1</v>
      </c>
      <c r="BC95" s="538">
        <v>1</v>
      </c>
      <c r="BD95" s="538">
        <v>1</v>
      </c>
      <c r="BE95" s="538">
        <v>1</v>
      </c>
      <c r="BF95" s="538">
        <v>1</v>
      </c>
      <c r="BG95" s="538">
        <v>1</v>
      </c>
      <c r="BH95" s="538">
        <v>1</v>
      </c>
      <c r="BI95" s="538">
        <v>1</v>
      </c>
      <c r="BJ95" s="538">
        <v>1</v>
      </c>
    </row>
    <row r="96" spans="1:62" x14ac:dyDescent="0.3">
      <c r="A96" s="538">
        <v>1066</v>
      </c>
      <c r="B96" s="538" t="s">
        <v>827</v>
      </c>
      <c r="D96" s="538" t="s">
        <v>1010</v>
      </c>
      <c r="E96" s="538" t="s">
        <v>1016</v>
      </c>
      <c r="F96" s="538" t="s">
        <v>1009</v>
      </c>
      <c r="G96" s="538" t="s">
        <v>1127</v>
      </c>
      <c r="H96" s="538" t="s">
        <v>1128</v>
      </c>
      <c r="I96" s="538" t="s">
        <v>1004</v>
      </c>
      <c r="J96" s="538" t="s">
        <v>1007</v>
      </c>
      <c r="K96" s="538" t="s">
        <v>1016</v>
      </c>
      <c r="L96" s="538" t="s">
        <v>1129</v>
      </c>
      <c r="M96" s="538" t="s">
        <v>1017</v>
      </c>
      <c r="N96" s="538" t="s">
        <v>1006</v>
      </c>
      <c r="O96" s="538" t="s">
        <v>1008</v>
      </c>
      <c r="P96" s="538" t="s">
        <v>1130</v>
      </c>
      <c r="Q96" s="538" t="s">
        <v>1130</v>
      </c>
      <c r="R96" s="538" t="s">
        <v>1008</v>
      </c>
      <c r="S96" s="538" t="s">
        <v>1005</v>
      </c>
      <c r="T96" s="538" t="s">
        <v>1003</v>
      </c>
      <c r="U96" s="538" t="s">
        <v>1131</v>
      </c>
      <c r="V96" s="538" t="s">
        <v>1004</v>
      </c>
      <c r="W96" s="538" t="s">
        <v>1011</v>
      </c>
      <c r="X96" s="538" t="s">
        <v>1012</v>
      </c>
      <c r="Y96" s="538" t="s">
        <v>1132</v>
      </c>
      <c r="Z96" s="538" t="s">
        <v>1133</v>
      </c>
      <c r="AA96" s="538" t="s">
        <v>1134</v>
      </c>
      <c r="AB96" s="538" t="s">
        <v>1131</v>
      </c>
      <c r="AC96" s="538" t="s">
        <v>1011</v>
      </c>
      <c r="AD96" s="538" t="s">
        <v>1006</v>
      </c>
      <c r="AE96" s="538" t="s">
        <v>1019</v>
      </c>
      <c r="AF96" s="538" t="s">
        <v>1008</v>
      </c>
      <c r="AG96" s="538" t="s">
        <v>1019</v>
      </c>
      <c r="AH96" s="538" t="s">
        <v>1015</v>
      </c>
      <c r="AI96" s="538" t="s">
        <v>1135</v>
      </c>
      <c r="AJ96" s="538" t="s">
        <v>1020</v>
      </c>
      <c r="AK96" s="538" t="s">
        <v>1136</v>
      </c>
      <c r="AL96" s="538" t="s">
        <v>1008</v>
      </c>
      <c r="AM96" s="538" t="s">
        <v>1137</v>
      </c>
      <c r="AN96" s="538" t="s">
        <v>1003</v>
      </c>
      <c r="AO96" s="538" t="s">
        <v>1138</v>
      </c>
      <c r="AP96" s="538" t="s">
        <v>1139</v>
      </c>
      <c r="AQ96" s="538" t="s">
        <v>1132</v>
      </c>
      <c r="AR96" s="538" t="s">
        <v>1008</v>
      </c>
      <c r="AS96" s="538" t="s">
        <v>1010</v>
      </c>
      <c r="AT96" s="538" t="s">
        <v>1016</v>
      </c>
      <c r="AU96" s="538" t="s">
        <v>1007</v>
      </c>
      <c r="AV96" s="538" t="s">
        <v>1130</v>
      </c>
      <c r="AW96" s="538" t="s">
        <v>1009</v>
      </c>
      <c r="AX96" s="538" t="s">
        <v>1019</v>
      </c>
      <c r="AY96" s="538" t="s">
        <v>1008</v>
      </c>
      <c r="AZ96" s="538" t="s">
        <v>1140</v>
      </c>
      <c r="BA96" s="538" t="s">
        <v>1019</v>
      </c>
      <c r="BB96" s="538" t="s">
        <v>1132</v>
      </c>
      <c r="BC96" s="538" t="s">
        <v>1015</v>
      </c>
      <c r="BD96" s="538" t="s">
        <v>1018</v>
      </c>
      <c r="BE96" s="538" t="s">
        <v>1141</v>
      </c>
      <c r="BF96" s="538" t="s">
        <v>1014</v>
      </c>
      <c r="BG96" s="538" t="s">
        <v>1017</v>
      </c>
      <c r="BH96" s="538" t="s">
        <v>1009</v>
      </c>
      <c r="BI96" s="538" t="s">
        <v>1007</v>
      </c>
      <c r="BJ96" s="538" t="s">
        <v>1013</v>
      </c>
    </row>
    <row r="97" spans="1:62" x14ac:dyDescent="0.3">
      <c r="A97" s="538">
        <v>1067</v>
      </c>
      <c r="B97" s="538" t="s">
        <v>971</v>
      </c>
      <c r="D97" s="538">
        <v>1</v>
      </c>
      <c r="E97" s="538">
        <v>1</v>
      </c>
      <c r="F97" s="538">
        <v>1</v>
      </c>
      <c r="G97" s="538">
        <v>1</v>
      </c>
      <c r="H97" s="538">
        <v>1</v>
      </c>
      <c r="I97" s="538">
        <v>1</v>
      </c>
      <c r="J97" s="538">
        <v>1</v>
      </c>
      <c r="K97" s="538">
        <v>1</v>
      </c>
      <c r="L97" s="538">
        <v>1</v>
      </c>
      <c r="M97" s="538">
        <v>1</v>
      </c>
      <c r="N97" s="538">
        <v>1</v>
      </c>
      <c r="O97" s="538">
        <v>1</v>
      </c>
      <c r="P97" s="538">
        <v>1</v>
      </c>
      <c r="Q97" s="538">
        <v>1</v>
      </c>
      <c r="R97" s="538">
        <v>1</v>
      </c>
      <c r="S97" s="538">
        <v>1</v>
      </c>
      <c r="T97" s="538">
        <v>1</v>
      </c>
      <c r="U97" s="538">
        <v>1</v>
      </c>
      <c r="V97" s="538">
        <v>1</v>
      </c>
      <c r="W97" s="538">
        <v>1</v>
      </c>
      <c r="X97" s="538">
        <v>1</v>
      </c>
      <c r="Y97" s="538">
        <v>1</v>
      </c>
      <c r="Z97" s="538">
        <v>1</v>
      </c>
      <c r="AA97" s="538">
        <v>1</v>
      </c>
      <c r="AB97" s="538">
        <v>1</v>
      </c>
      <c r="AC97" s="538">
        <v>1</v>
      </c>
      <c r="AD97" s="538">
        <v>1</v>
      </c>
      <c r="AE97" s="538">
        <v>1</v>
      </c>
      <c r="AF97" s="538">
        <v>1</v>
      </c>
      <c r="AG97" s="538">
        <v>1</v>
      </c>
      <c r="AH97" s="538">
        <v>1</v>
      </c>
      <c r="AI97" s="538">
        <v>1</v>
      </c>
      <c r="AJ97" s="538">
        <v>1</v>
      </c>
      <c r="AK97" s="538">
        <v>1</v>
      </c>
      <c r="AL97" s="538">
        <v>1</v>
      </c>
      <c r="AM97" s="538">
        <v>1</v>
      </c>
      <c r="AN97" s="538">
        <v>1</v>
      </c>
      <c r="AO97" s="538">
        <v>1</v>
      </c>
      <c r="AP97" s="538">
        <v>1</v>
      </c>
      <c r="AQ97" s="538">
        <v>1</v>
      </c>
      <c r="AR97" s="538">
        <v>1</v>
      </c>
      <c r="AS97" s="538">
        <v>1</v>
      </c>
      <c r="AT97" s="538">
        <v>1</v>
      </c>
      <c r="AU97" s="538">
        <v>1</v>
      </c>
      <c r="AV97" s="538">
        <v>1</v>
      </c>
      <c r="AW97" s="538">
        <v>1</v>
      </c>
      <c r="AX97" s="538">
        <v>1</v>
      </c>
      <c r="AY97" s="538">
        <v>1</v>
      </c>
      <c r="AZ97" s="538">
        <v>1</v>
      </c>
      <c r="BA97" s="538">
        <v>1</v>
      </c>
      <c r="BB97" s="538">
        <v>1</v>
      </c>
      <c r="BC97" s="538">
        <v>1</v>
      </c>
      <c r="BD97" s="538">
        <v>1</v>
      </c>
      <c r="BE97" s="538">
        <v>1</v>
      </c>
      <c r="BF97" s="538">
        <v>1</v>
      </c>
      <c r="BG97" s="538">
        <v>1</v>
      </c>
      <c r="BH97" s="538">
        <v>1</v>
      </c>
      <c r="BI97" s="538">
        <v>1</v>
      </c>
      <c r="BJ97" s="538">
        <v>1</v>
      </c>
    </row>
    <row r="98" spans="1:62" x14ac:dyDescent="0.3">
      <c r="A98" s="538">
        <v>1068</v>
      </c>
      <c r="B98" s="538" t="s">
        <v>972</v>
      </c>
      <c r="D98" s="538">
        <v>2</v>
      </c>
      <c r="E98" s="538">
        <v>1</v>
      </c>
      <c r="F98" s="538">
        <v>2</v>
      </c>
      <c r="G98" s="538">
        <v>2</v>
      </c>
      <c r="H98" s="538">
        <v>2</v>
      </c>
      <c r="I98" s="538">
        <v>2</v>
      </c>
      <c r="J98" s="538">
        <v>2</v>
      </c>
      <c r="K98" s="538">
        <v>2</v>
      </c>
      <c r="L98" s="538">
        <v>2</v>
      </c>
      <c r="M98" s="538">
        <v>2</v>
      </c>
      <c r="N98" s="538">
        <v>2</v>
      </c>
      <c r="O98" s="538">
        <v>2</v>
      </c>
      <c r="P98" s="538">
        <v>2</v>
      </c>
      <c r="Q98" s="538">
        <v>2</v>
      </c>
      <c r="R98" s="538">
        <v>1</v>
      </c>
      <c r="S98" s="538">
        <v>2</v>
      </c>
      <c r="T98" s="538">
        <v>2</v>
      </c>
      <c r="U98" s="538">
        <v>1</v>
      </c>
      <c r="V98" s="538">
        <v>2</v>
      </c>
      <c r="W98" s="538">
        <v>2</v>
      </c>
      <c r="X98" s="538">
        <v>1</v>
      </c>
      <c r="Y98" s="538">
        <v>2</v>
      </c>
      <c r="Z98" s="538">
        <v>2</v>
      </c>
      <c r="AA98" s="538">
        <v>2</v>
      </c>
      <c r="AB98" s="538">
        <v>2</v>
      </c>
      <c r="AC98" s="538">
        <v>2</v>
      </c>
      <c r="AD98" s="538">
        <v>2</v>
      </c>
      <c r="AE98" s="538">
        <v>2</v>
      </c>
      <c r="AF98" s="538">
        <v>2</v>
      </c>
      <c r="AG98" s="538">
        <v>2</v>
      </c>
      <c r="AH98" s="538">
        <v>2</v>
      </c>
      <c r="AI98" s="538">
        <v>2</v>
      </c>
      <c r="AJ98" s="538">
        <v>2</v>
      </c>
      <c r="AK98" s="538">
        <v>2</v>
      </c>
      <c r="AL98" s="538">
        <v>2</v>
      </c>
      <c r="AM98" s="538">
        <v>1</v>
      </c>
      <c r="AN98" s="538">
        <v>2</v>
      </c>
      <c r="AO98" s="538">
        <v>2</v>
      </c>
      <c r="AP98" s="538">
        <v>2</v>
      </c>
      <c r="AQ98" s="538">
        <v>2</v>
      </c>
      <c r="AR98" s="538">
        <v>2</v>
      </c>
      <c r="AS98" s="538">
        <v>2</v>
      </c>
      <c r="AT98" s="538">
        <v>2</v>
      </c>
      <c r="AU98" s="538">
        <v>2</v>
      </c>
      <c r="AV98" s="538">
        <v>2</v>
      </c>
      <c r="AW98" s="538">
        <v>2</v>
      </c>
      <c r="AX98" s="538">
        <v>2</v>
      </c>
      <c r="AY98" s="538">
        <v>2</v>
      </c>
      <c r="AZ98" s="538">
        <v>2</v>
      </c>
      <c r="BA98" s="538">
        <v>2</v>
      </c>
      <c r="BB98" s="538">
        <v>2</v>
      </c>
      <c r="BC98" s="538">
        <v>2</v>
      </c>
      <c r="BD98" s="538">
        <v>2</v>
      </c>
      <c r="BE98" s="538">
        <v>2</v>
      </c>
      <c r="BF98" s="538">
        <v>2</v>
      </c>
      <c r="BG98" s="538">
        <v>2</v>
      </c>
      <c r="BH98" s="538">
        <v>1</v>
      </c>
      <c r="BI98" s="538">
        <v>1</v>
      </c>
      <c r="BJ98" s="538">
        <v>2</v>
      </c>
    </row>
    <row r="99" spans="1:62" x14ac:dyDescent="0.3">
      <c r="A99" s="538">
        <v>1069</v>
      </c>
      <c r="B99" s="538" t="s">
        <v>889</v>
      </c>
      <c r="D99" s="538">
        <v>3</v>
      </c>
      <c r="E99" s="538">
        <v>1</v>
      </c>
      <c r="F99" s="538">
        <v>3</v>
      </c>
      <c r="G99" s="538">
        <v>3</v>
      </c>
      <c r="H99" s="538">
        <v>3</v>
      </c>
      <c r="I99" s="538">
        <v>2</v>
      </c>
      <c r="J99" s="538">
        <v>3</v>
      </c>
      <c r="K99" s="538">
        <v>3</v>
      </c>
      <c r="L99" s="538">
        <v>3</v>
      </c>
      <c r="M99" s="538">
        <v>3</v>
      </c>
      <c r="N99" s="538">
        <v>3</v>
      </c>
      <c r="O99" s="538">
        <v>3</v>
      </c>
      <c r="P99" s="538">
        <v>3</v>
      </c>
      <c r="Q99" s="538">
        <v>3</v>
      </c>
      <c r="R99" s="538">
        <v>1</v>
      </c>
      <c r="S99" s="538">
        <v>1</v>
      </c>
      <c r="T99" s="538">
        <v>3</v>
      </c>
      <c r="U99" s="538">
        <v>1</v>
      </c>
      <c r="V99" s="538">
        <v>2</v>
      </c>
      <c r="W99" s="538">
        <v>1</v>
      </c>
      <c r="X99" s="538">
        <v>1</v>
      </c>
      <c r="Y99" s="538">
        <v>3</v>
      </c>
      <c r="Z99" s="538">
        <v>3</v>
      </c>
      <c r="AA99" s="538">
        <v>3</v>
      </c>
      <c r="AB99" s="538">
        <v>3</v>
      </c>
      <c r="AC99" s="538">
        <v>3</v>
      </c>
      <c r="AD99" s="538">
        <v>3</v>
      </c>
      <c r="AE99" s="538">
        <v>3</v>
      </c>
      <c r="AF99" s="538">
        <v>3</v>
      </c>
      <c r="AG99" s="538">
        <v>3</v>
      </c>
      <c r="AH99" s="538">
        <v>2</v>
      </c>
      <c r="AI99" s="538">
        <v>3</v>
      </c>
      <c r="AJ99" s="538">
        <v>1</v>
      </c>
      <c r="AK99" s="538">
        <v>3</v>
      </c>
      <c r="AL99" s="538">
        <v>3</v>
      </c>
      <c r="AM99" s="538">
        <v>2</v>
      </c>
      <c r="AN99" s="538">
        <v>3</v>
      </c>
      <c r="AO99" s="538">
        <v>3</v>
      </c>
      <c r="AP99" s="538">
        <v>3</v>
      </c>
      <c r="AQ99" s="538">
        <v>2</v>
      </c>
      <c r="AR99" s="538">
        <v>3</v>
      </c>
      <c r="AS99" s="538">
        <v>3</v>
      </c>
      <c r="AT99" s="538">
        <v>3</v>
      </c>
      <c r="AU99" s="538">
        <v>3</v>
      </c>
      <c r="AV99" s="538">
        <v>3</v>
      </c>
      <c r="AW99" s="538">
        <v>3</v>
      </c>
      <c r="AX99" s="538">
        <v>3</v>
      </c>
      <c r="AY99" s="538">
        <v>3</v>
      </c>
      <c r="AZ99" s="538">
        <v>3</v>
      </c>
      <c r="BA99" s="538">
        <v>2</v>
      </c>
      <c r="BB99" s="538">
        <v>3</v>
      </c>
      <c r="BC99" s="538">
        <v>3</v>
      </c>
      <c r="BD99" s="538">
        <v>3</v>
      </c>
      <c r="BE99" s="538">
        <v>3</v>
      </c>
      <c r="BF99" s="538">
        <v>3</v>
      </c>
      <c r="BG99" s="538">
        <v>1</v>
      </c>
      <c r="BH99" s="538">
        <v>1</v>
      </c>
      <c r="BI99" s="538">
        <v>1</v>
      </c>
      <c r="BJ99" s="538">
        <v>3</v>
      </c>
    </row>
    <row r="100" spans="1:62" x14ac:dyDescent="0.3">
      <c r="A100" s="538">
        <v>1070</v>
      </c>
      <c r="B100" s="538" t="s">
        <v>973</v>
      </c>
      <c r="D100" s="538">
        <v>2</v>
      </c>
      <c r="E100" s="538">
        <v>2</v>
      </c>
      <c r="F100" s="538">
        <v>2</v>
      </c>
      <c r="G100" s="538">
        <v>2</v>
      </c>
      <c r="H100" s="538">
        <v>2</v>
      </c>
      <c r="I100" s="538">
        <v>2</v>
      </c>
      <c r="J100" s="538">
        <v>2</v>
      </c>
      <c r="K100" s="538">
        <v>2</v>
      </c>
      <c r="L100" s="538">
        <v>2</v>
      </c>
      <c r="M100" s="538">
        <v>2</v>
      </c>
      <c r="N100" s="538">
        <v>2</v>
      </c>
      <c r="O100" s="538">
        <v>2</v>
      </c>
      <c r="P100" s="538">
        <v>2</v>
      </c>
      <c r="Q100" s="538">
        <v>2</v>
      </c>
      <c r="R100" s="538">
        <v>2</v>
      </c>
      <c r="S100" s="538">
        <v>2</v>
      </c>
      <c r="T100" s="538">
        <v>2</v>
      </c>
      <c r="U100" s="538">
        <v>2</v>
      </c>
      <c r="V100" s="538">
        <v>2</v>
      </c>
      <c r="W100" s="538">
        <v>2</v>
      </c>
      <c r="X100" s="538">
        <v>2</v>
      </c>
      <c r="Y100" s="538">
        <v>2</v>
      </c>
      <c r="Z100" s="538">
        <v>2</v>
      </c>
      <c r="AA100" s="538">
        <v>2</v>
      </c>
      <c r="AB100" s="538">
        <v>2</v>
      </c>
      <c r="AC100" s="538">
        <v>2</v>
      </c>
      <c r="AD100" s="538">
        <v>2</v>
      </c>
      <c r="AE100" s="538">
        <v>2</v>
      </c>
      <c r="AF100" s="538">
        <v>2</v>
      </c>
      <c r="AG100" s="538">
        <v>2</v>
      </c>
      <c r="AH100" s="538">
        <v>2</v>
      </c>
      <c r="AI100" s="538">
        <v>2</v>
      </c>
      <c r="AJ100" s="538">
        <v>2</v>
      </c>
      <c r="AK100" s="538">
        <v>2</v>
      </c>
      <c r="AL100" s="538">
        <v>2</v>
      </c>
      <c r="AM100" s="538">
        <v>0</v>
      </c>
      <c r="AN100" s="538">
        <v>2</v>
      </c>
      <c r="AO100" s="538">
        <v>2</v>
      </c>
      <c r="AP100" s="538">
        <v>2</v>
      </c>
      <c r="AQ100" s="538">
        <v>2</v>
      </c>
      <c r="AR100" s="538">
        <v>2</v>
      </c>
      <c r="AS100" s="538">
        <v>2</v>
      </c>
      <c r="AT100" s="538">
        <v>2</v>
      </c>
      <c r="AU100" s="538">
        <v>2</v>
      </c>
      <c r="AV100" s="538">
        <v>2</v>
      </c>
      <c r="AW100" s="538">
        <v>2</v>
      </c>
      <c r="AX100" s="538">
        <v>2</v>
      </c>
      <c r="AY100" s="538">
        <v>2</v>
      </c>
      <c r="AZ100" s="538">
        <v>2</v>
      </c>
      <c r="BA100" s="538">
        <v>2</v>
      </c>
      <c r="BB100" s="538">
        <v>2</v>
      </c>
      <c r="BC100" s="538">
        <v>2</v>
      </c>
      <c r="BD100" s="538">
        <v>2</v>
      </c>
      <c r="BE100" s="538">
        <v>2</v>
      </c>
      <c r="BF100" s="538">
        <v>2</v>
      </c>
      <c r="BG100" s="538">
        <v>2</v>
      </c>
      <c r="BH100" s="538">
        <v>2</v>
      </c>
      <c r="BI100" s="538">
        <v>2</v>
      </c>
      <c r="BJ100" s="538">
        <v>2</v>
      </c>
    </row>
    <row r="101" spans="1:62" x14ac:dyDescent="0.3">
      <c r="A101" s="538">
        <v>1071</v>
      </c>
      <c r="B101" s="538" t="s">
        <v>974</v>
      </c>
      <c r="D101" s="538">
        <v>2564820</v>
      </c>
      <c r="E101" s="538">
        <v>2633973</v>
      </c>
      <c r="F101" s="538">
        <v>0</v>
      </c>
      <c r="G101" s="538">
        <v>3921909</v>
      </c>
      <c r="H101" s="538">
        <v>1473681</v>
      </c>
      <c r="I101" s="538">
        <v>1210884</v>
      </c>
      <c r="J101" s="538">
        <v>850574</v>
      </c>
      <c r="K101" s="538">
        <v>1832094</v>
      </c>
      <c r="L101" s="538">
        <v>0</v>
      </c>
      <c r="M101" s="538">
        <v>1450408</v>
      </c>
      <c r="N101" s="538">
        <v>8983151</v>
      </c>
      <c r="O101" s="538">
        <v>4825157</v>
      </c>
      <c r="P101" s="538">
        <v>11538135</v>
      </c>
      <c r="Q101" s="538">
        <v>0</v>
      </c>
      <c r="R101" s="538">
        <v>12380834</v>
      </c>
      <c r="S101" s="538">
        <v>3459690</v>
      </c>
      <c r="T101" s="538">
        <v>426260</v>
      </c>
      <c r="U101" s="538">
        <v>4116529</v>
      </c>
      <c r="V101" s="538">
        <v>2519278</v>
      </c>
      <c r="W101" s="538">
        <v>8676248</v>
      </c>
      <c r="X101" s="538">
        <v>2945375</v>
      </c>
      <c r="Y101" s="538">
        <v>176260757</v>
      </c>
      <c r="Z101" s="538">
        <v>6964145</v>
      </c>
      <c r="AA101" s="538">
        <v>0</v>
      </c>
      <c r="AB101" s="538">
        <v>0</v>
      </c>
      <c r="AC101" s="538">
        <v>11230715</v>
      </c>
      <c r="AD101" s="538">
        <v>1352816</v>
      </c>
      <c r="AE101" s="538">
        <v>0</v>
      </c>
      <c r="AF101" s="538">
        <v>0</v>
      </c>
      <c r="AG101" s="538">
        <v>38748295</v>
      </c>
      <c r="AH101" s="538">
        <v>1107734</v>
      </c>
      <c r="AI101" s="538">
        <v>1738457</v>
      </c>
      <c r="AJ101" s="538">
        <v>13796912</v>
      </c>
      <c r="AK101" s="538">
        <v>4426804</v>
      </c>
      <c r="AL101" s="538">
        <v>8566044</v>
      </c>
      <c r="AM101" s="538">
        <v>25646036</v>
      </c>
      <c r="AN101" s="538">
        <v>934575</v>
      </c>
      <c r="AO101" s="538">
        <v>5718239</v>
      </c>
      <c r="AP101" s="538">
        <v>2023540</v>
      </c>
      <c r="AQ101" s="538">
        <v>0</v>
      </c>
      <c r="AR101" s="538">
        <v>0</v>
      </c>
      <c r="AS101" s="538">
        <v>33725436</v>
      </c>
      <c r="AT101" s="538">
        <v>887597</v>
      </c>
      <c r="AU101" s="538">
        <v>863080</v>
      </c>
      <c r="AV101" s="538">
        <v>3689941</v>
      </c>
      <c r="AW101" s="538">
        <v>71819</v>
      </c>
      <c r="AX101" s="538">
        <v>0</v>
      </c>
      <c r="AY101" s="538">
        <v>1741093</v>
      </c>
      <c r="AZ101" s="538">
        <v>0</v>
      </c>
      <c r="BA101" s="538">
        <v>3201145</v>
      </c>
      <c r="BB101" s="538">
        <v>6968086</v>
      </c>
      <c r="BC101" s="538">
        <v>0</v>
      </c>
      <c r="BD101" s="538">
        <v>3387386</v>
      </c>
      <c r="BE101" s="538">
        <v>0</v>
      </c>
      <c r="BF101" s="538">
        <v>0</v>
      </c>
      <c r="BG101" s="538">
        <v>4049160</v>
      </c>
      <c r="BH101" s="538">
        <v>2287885</v>
      </c>
      <c r="BI101" s="538">
        <v>7725399</v>
      </c>
      <c r="BJ101" s="538">
        <v>767647</v>
      </c>
    </row>
    <row r="102" spans="1:62" x14ac:dyDescent="0.3">
      <c r="A102" s="538">
        <v>1078</v>
      </c>
      <c r="B102" s="538" t="s">
        <v>975</v>
      </c>
      <c r="D102" s="538">
        <v>3</v>
      </c>
      <c r="E102" s="538">
        <v>3</v>
      </c>
      <c r="F102" s="538">
        <v>3</v>
      </c>
      <c r="G102" s="538">
        <v>3</v>
      </c>
      <c r="H102" s="538">
        <v>3</v>
      </c>
      <c r="I102" s="538">
        <v>3</v>
      </c>
      <c r="J102" s="538">
        <v>3</v>
      </c>
      <c r="K102" s="538">
        <v>3</v>
      </c>
      <c r="L102" s="538">
        <v>3</v>
      </c>
      <c r="M102" s="538">
        <v>3</v>
      </c>
      <c r="N102" s="538">
        <v>3</v>
      </c>
      <c r="O102" s="538">
        <v>3</v>
      </c>
      <c r="P102" s="538">
        <v>3</v>
      </c>
      <c r="Q102" s="538">
        <v>3</v>
      </c>
      <c r="R102" s="538">
        <v>3</v>
      </c>
      <c r="S102" s="538">
        <v>3</v>
      </c>
      <c r="T102" s="538">
        <v>3</v>
      </c>
      <c r="U102" s="538">
        <v>3</v>
      </c>
      <c r="V102" s="538">
        <v>3</v>
      </c>
      <c r="W102" s="538">
        <v>3</v>
      </c>
      <c r="X102" s="538">
        <v>3</v>
      </c>
      <c r="Y102" s="538">
        <v>3</v>
      </c>
      <c r="Z102" s="538">
        <v>3</v>
      </c>
      <c r="AA102" s="538">
        <v>3</v>
      </c>
      <c r="AB102" s="538">
        <v>3</v>
      </c>
      <c r="AC102" s="538">
        <v>3</v>
      </c>
      <c r="AD102" s="538">
        <v>3</v>
      </c>
      <c r="AE102" s="538">
        <v>3</v>
      </c>
      <c r="AF102" s="538">
        <v>3</v>
      </c>
      <c r="AG102" s="538">
        <v>3</v>
      </c>
      <c r="AH102" s="538">
        <v>3</v>
      </c>
      <c r="AI102" s="538">
        <v>3</v>
      </c>
      <c r="AJ102" s="538">
        <v>3</v>
      </c>
      <c r="AK102" s="538">
        <v>3</v>
      </c>
      <c r="AL102" s="538">
        <v>3</v>
      </c>
      <c r="AM102" s="538">
        <v>3</v>
      </c>
      <c r="AN102" s="538">
        <v>3</v>
      </c>
      <c r="AO102" s="538">
        <v>3</v>
      </c>
      <c r="AP102" s="538">
        <v>3</v>
      </c>
      <c r="AQ102" s="538">
        <v>2</v>
      </c>
      <c r="AR102" s="538">
        <v>3</v>
      </c>
      <c r="AS102" s="538">
        <v>3</v>
      </c>
      <c r="AT102" s="538">
        <v>3</v>
      </c>
      <c r="AU102" s="538">
        <v>3</v>
      </c>
      <c r="AV102" s="538">
        <v>3</v>
      </c>
      <c r="AW102" s="538">
        <v>3</v>
      </c>
      <c r="AX102" s="538">
        <v>3</v>
      </c>
      <c r="AY102" s="538">
        <v>3</v>
      </c>
      <c r="AZ102" s="538">
        <v>3</v>
      </c>
      <c r="BA102" s="538">
        <v>3</v>
      </c>
      <c r="BB102" s="538">
        <v>3</v>
      </c>
      <c r="BC102" s="538">
        <v>3</v>
      </c>
      <c r="BD102" s="538">
        <v>3</v>
      </c>
      <c r="BE102" s="538">
        <v>3</v>
      </c>
      <c r="BF102" s="538">
        <v>3</v>
      </c>
      <c r="BG102" s="538">
        <v>3</v>
      </c>
      <c r="BH102" s="538">
        <v>3</v>
      </c>
      <c r="BI102" s="538">
        <v>3</v>
      </c>
      <c r="BJ102" s="538">
        <v>3</v>
      </c>
    </row>
    <row r="103" spans="1:62" x14ac:dyDescent="0.3">
      <c r="A103" s="538">
        <v>9000</v>
      </c>
      <c r="B103" s="538" t="s">
        <v>319</v>
      </c>
      <c r="C103" s="538" t="s">
        <v>128</v>
      </c>
      <c r="D103" s="538">
        <v>2300807617</v>
      </c>
      <c r="E103" s="538">
        <v>480727909</v>
      </c>
      <c r="F103" s="538">
        <v>192651337</v>
      </c>
      <c r="G103" s="538">
        <v>368440069</v>
      </c>
      <c r="H103" s="538">
        <v>327337853</v>
      </c>
      <c r="I103" s="538">
        <v>586745926</v>
      </c>
      <c r="J103" s="538">
        <v>713791194</v>
      </c>
      <c r="K103" s="538">
        <v>272606902</v>
      </c>
      <c r="L103" s="538">
        <v>741283712</v>
      </c>
      <c r="M103" s="538">
        <v>212450668</v>
      </c>
      <c r="N103" s="538">
        <v>616949797</v>
      </c>
      <c r="O103" s="538">
        <v>1733980335</v>
      </c>
      <c r="P103" s="538">
        <v>2895138087</v>
      </c>
      <c r="Q103" s="538">
        <v>1146171004</v>
      </c>
      <c r="R103" s="538">
        <v>3864553207</v>
      </c>
      <c r="S103" s="538">
        <v>1179297038</v>
      </c>
      <c r="T103" s="538">
        <v>200261448</v>
      </c>
      <c r="U103" s="538">
        <v>1000712220</v>
      </c>
      <c r="V103" s="538">
        <v>310522519</v>
      </c>
      <c r="W103" s="538">
        <v>1623472419</v>
      </c>
      <c r="X103" s="538">
        <v>1788336455</v>
      </c>
      <c r="Y103" s="538">
        <v>592141687641</v>
      </c>
      <c r="Z103" s="538">
        <v>1521169922</v>
      </c>
      <c r="AA103" s="538">
        <v>427531199</v>
      </c>
      <c r="AB103" s="538">
        <v>142992794</v>
      </c>
      <c r="AC103" s="538">
        <v>1570886364</v>
      </c>
      <c r="AD103" s="538">
        <v>328753388</v>
      </c>
      <c r="AE103" s="538">
        <v>718821601</v>
      </c>
      <c r="AF103" s="538">
        <v>1289777547</v>
      </c>
      <c r="AG103" s="538">
        <v>4804303392</v>
      </c>
      <c r="AH103" s="538">
        <v>537588060</v>
      </c>
      <c r="AI103" s="538">
        <v>730360457</v>
      </c>
      <c r="AJ103" s="538">
        <v>1728241997</v>
      </c>
      <c r="AK103" s="538">
        <v>587384622</v>
      </c>
      <c r="AL103" s="538">
        <v>977150127</v>
      </c>
      <c r="AM103" s="538">
        <v>4504175190</v>
      </c>
      <c r="AN103" s="538">
        <v>233728101</v>
      </c>
      <c r="AO103" s="538">
        <v>590889719</v>
      </c>
      <c r="AP103" s="538">
        <v>703110211</v>
      </c>
      <c r="AQ103" s="538">
        <v>151953476</v>
      </c>
      <c r="AR103" s="538">
        <v>926582392</v>
      </c>
      <c r="AS103" s="538">
        <v>2973164740</v>
      </c>
      <c r="AT103" s="538">
        <v>193008615</v>
      </c>
      <c r="AU103" s="538">
        <v>148298016</v>
      </c>
      <c r="AV103" s="538">
        <v>776548918</v>
      </c>
      <c r="AW103" s="538">
        <v>366827624.60000002</v>
      </c>
      <c r="AX103" s="538">
        <v>8540554454</v>
      </c>
      <c r="AY103" s="538">
        <v>341838642</v>
      </c>
      <c r="AZ103" s="538">
        <v>2104636761</v>
      </c>
      <c r="BA103" s="538">
        <v>736386590</v>
      </c>
      <c r="BB103" s="538">
        <v>1533564768</v>
      </c>
      <c r="BC103" s="538">
        <v>309148597</v>
      </c>
      <c r="BD103" s="538">
        <v>417212996</v>
      </c>
      <c r="BE103" s="538">
        <v>826909983</v>
      </c>
      <c r="BF103" s="538">
        <v>151695016</v>
      </c>
      <c r="BG103" s="538">
        <v>1924802934</v>
      </c>
      <c r="BH103" s="538">
        <v>432288532</v>
      </c>
      <c r="BI103" s="538">
        <v>4067775791</v>
      </c>
      <c r="BJ103" s="538">
        <v>239253349</v>
      </c>
    </row>
    <row r="104" spans="1:62" x14ac:dyDescent="0.3">
      <c r="A104" s="538">
        <v>9001</v>
      </c>
      <c r="B104" s="538" t="s">
        <v>320</v>
      </c>
      <c r="C104" s="538" t="s">
        <v>321</v>
      </c>
      <c r="D104" s="538">
        <v>356697426</v>
      </c>
      <c r="E104" s="538">
        <v>70277072</v>
      </c>
      <c r="F104" s="538">
        <v>32982277</v>
      </c>
      <c r="G104" s="538">
        <v>52523204</v>
      </c>
      <c r="H104" s="538">
        <v>47650303</v>
      </c>
      <c r="I104" s="538">
        <v>110836446</v>
      </c>
      <c r="J104" s="538">
        <v>129504753</v>
      </c>
      <c r="K104" s="538">
        <v>48060566</v>
      </c>
      <c r="L104" s="538">
        <v>113685089</v>
      </c>
      <c r="M104" s="538">
        <v>21405247</v>
      </c>
      <c r="N104" s="538">
        <v>89998999</v>
      </c>
      <c r="O104" s="538">
        <v>291914977</v>
      </c>
      <c r="P104" s="538">
        <v>512163072</v>
      </c>
      <c r="Q104" s="538">
        <v>184744624</v>
      </c>
      <c r="R104" s="538">
        <v>782225416</v>
      </c>
      <c r="S104" s="538">
        <v>167274987</v>
      </c>
      <c r="T104" s="538">
        <v>35759368</v>
      </c>
      <c r="U104" s="538">
        <v>172153200</v>
      </c>
      <c r="V104" s="538">
        <v>65192593</v>
      </c>
      <c r="W104" s="538">
        <v>263448652</v>
      </c>
      <c r="X104" s="538">
        <v>320855963</v>
      </c>
      <c r="Y104" s="538">
        <v>3667498000</v>
      </c>
      <c r="Z104" s="538">
        <v>248907305</v>
      </c>
      <c r="AA104" s="538">
        <v>61429068</v>
      </c>
      <c r="AB104" s="538">
        <v>21331053</v>
      </c>
      <c r="AC104" s="538">
        <v>222676123</v>
      </c>
      <c r="AD104" s="538">
        <v>52424043</v>
      </c>
      <c r="AE104" s="538">
        <v>121588996</v>
      </c>
      <c r="AF104" s="538">
        <v>166831318</v>
      </c>
      <c r="AG104" s="538">
        <v>593397851</v>
      </c>
      <c r="AH104" s="538">
        <v>93605694</v>
      </c>
      <c r="AI104" s="538">
        <v>159718752</v>
      </c>
      <c r="AJ104" s="538">
        <v>282730883</v>
      </c>
      <c r="AK104" s="538">
        <v>76643786</v>
      </c>
      <c r="AL104" s="538">
        <v>152065769</v>
      </c>
      <c r="AM104" s="538">
        <v>759148803</v>
      </c>
      <c r="AN104" s="538">
        <v>34699181</v>
      </c>
      <c r="AO104" s="538">
        <v>72996533</v>
      </c>
      <c r="AP104" s="538">
        <v>84319455</v>
      </c>
      <c r="AQ104" s="538">
        <v>25634559</v>
      </c>
      <c r="AR104" s="538">
        <v>166506827</v>
      </c>
      <c r="AS104" s="538">
        <v>430768752</v>
      </c>
      <c r="AT104" s="538">
        <v>30882093</v>
      </c>
      <c r="AU104" s="538">
        <v>20805318</v>
      </c>
      <c r="AV104" s="538">
        <v>126198703</v>
      </c>
      <c r="AW104" s="538">
        <v>51788414</v>
      </c>
      <c r="AX104" s="538">
        <v>1293822178</v>
      </c>
      <c r="AY104" s="538">
        <v>58673486</v>
      </c>
      <c r="AZ104" s="538">
        <v>391918601</v>
      </c>
      <c r="BA104" s="538">
        <v>112411668</v>
      </c>
      <c r="BB104" s="538">
        <v>229653091</v>
      </c>
      <c r="BC104" s="538">
        <v>40343549</v>
      </c>
      <c r="BD104" s="538">
        <v>71985963</v>
      </c>
      <c r="BE104" s="538">
        <v>118554654</v>
      </c>
      <c r="BF104" s="538">
        <v>31660504</v>
      </c>
      <c r="BG104" s="538">
        <v>231971671</v>
      </c>
      <c r="BH104" s="538">
        <v>72083833</v>
      </c>
      <c r="BI104" s="538">
        <v>762599581</v>
      </c>
      <c r="BJ104" s="538">
        <v>66589061</v>
      </c>
    </row>
    <row r="105" spans="1:62" x14ac:dyDescent="0.3">
      <c r="A105" s="538">
        <v>9002</v>
      </c>
      <c r="B105" s="538" t="s">
        <v>322</v>
      </c>
      <c r="C105" s="538" t="s">
        <v>323</v>
      </c>
      <c r="D105" s="538">
        <v>10247532</v>
      </c>
      <c r="E105" s="538">
        <v>3667139</v>
      </c>
      <c r="F105" s="538">
        <v>80309</v>
      </c>
      <c r="G105" s="538">
        <v>2139880</v>
      </c>
      <c r="H105" s="538">
        <v>1557437</v>
      </c>
      <c r="I105" s="538">
        <v>2673160</v>
      </c>
      <c r="J105" s="538">
        <v>2123233</v>
      </c>
      <c r="K105" s="538">
        <v>1148396</v>
      </c>
      <c r="L105" s="538">
        <v>2857842</v>
      </c>
      <c r="M105" s="538">
        <v>824921</v>
      </c>
      <c r="N105" s="538">
        <v>4904614</v>
      </c>
      <c r="O105" s="538">
        <v>8813256</v>
      </c>
      <c r="P105" s="538">
        <v>9561322</v>
      </c>
      <c r="Q105" s="538">
        <v>779066</v>
      </c>
      <c r="R105" s="538">
        <v>23398565</v>
      </c>
      <c r="S105" s="538">
        <v>9122219</v>
      </c>
      <c r="T105" s="538">
        <v>767573</v>
      </c>
      <c r="U105" s="538">
        <v>4804724</v>
      </c>
      <c r="V105" s="538">
        <v>855982</v>
      </c>
      <c r="W105" s="538">
        <v>7156171</v>
      </c>
      <c r="X105" s="538">
        <v>7881772</v>
      </c>
      <c r="Y105" s="538">
        <v>137126000</v>
      </c>
      <c r="Z105" s="538">
        <v>137075511</v>
      </c>
      <c r="AA105" s="538">
        <v>1345531</v>
      </c>
      <c r="AB105" s="538">
        <v>184551</v>
      </c>
      <c r="AC105" s="538">
        <v>11383235</v>
      </c>
      <c r="AD105" s="538">
        <v>1212788</v>
      </c>
      <c r="AE105" s="538">
        <v>2798762</v>
      </c>
      <c r="AF105" s="538">
        <v>6593694</v>
      </c>
      <c r="AG105" s="538">
        <v>34606368</v>
      </c>
      <c r="AH105" s="538">
        <v>3020905</v>
      </c>
      <c r="AI105" s="538">
        <v>2421870</v>
      </c>
      <c r="AJ105" s="538">
        <v>10423136</v>
      </c>
      <c r="AK105" s="538">
        <v>2083005</v>
      </c>
      <c r="AL105" s="538">
        <v>3570013</v>
      </c>
      <c r="AM105" s="538">
        <v>50110623</v>
      </c>
      <c r="AN105" s="538">
        <v>966016</v>
      </c>
      <c r="AO105" s="538">
        <v>3092728</v>
      </c>
      <c r="AP105" s="538">
        <v>68671076</v>
      </c>
      <c r="AQ105" s="538">
        <v>122083</v>
      </c>
      <c r="AR105" s="538">
        <v>2866861</v>
      </c>
      <c r="AS105" s="538">
        <v>24786715</v>
      </c>
      <c r="AT105" s="538">
        <v>673216</v>
      </c>
      <c r="AU105" s="538">
        <v>1457938</v>
      </c>
      <c r="AV105" s="538">
        <v>1815861</v>
      </c>
      <c r="AW105" s="538">
        <v>2074325</v>
      </c>
      <c r="AX105" s="538">
        <v>53775620</v>
      </c>
      <c r="AY105" s="538">
        <v>2026085</v>
      </c>
      <c r="AZ105" s="538">
        <v>9324360</v>
      </c>
      <c r="BA105" s="538">
        <v>5459127</v>
      </c>
      <c r="BB105" s="538">
        <v>5962793</v>
      </c>
      <c r="BC105" s="538">
        <v>919857</v>
      </c>
      <c r="BD105" s="538">
        <v>1782900</v>
      </c>
      <c r="BE105" s="538">
        <v>4717887</v>
      </c>
      <c r="BF105" s="538">
        <v>1028570</v>
      </c>
      <c r="BG105" s="538">
        <v>16696034</v>
      </c>
      <c r="BH105" s="538">
        <v>2055962</v>
      </c>
      <c r="BI105" s="538">
        <v>24252265</v>
      </c>
      <c r="BJ105" s="538">
        <v>954954</v>
      </c>
    </row>
    <row r="106" spans="1:62" x14ac:dyDescent="0.3">
      <c r="A106" s="538">
        <v>9003</v>
      </c>
      <c r="B106" s="538" t="s">
        <v>324</v>
      </c>
      <c r="C106" s="538" t="s">
        <v>325</v>
      </c>
      <c r="D106" s="538">
        <v>424056481</v>
      </c>
      <c r="E106" s="538">
        <v>95850482</v>
      </c>
      <c r="F106" s="538">
        <v>32205600</v>
      </c>
      <c r="G106" s="538">
        <v>54117858</v>
      </c>
      <c r="H106" s="538">
        <v>55635038</v>
      </c>
      <c r="I106" s="538">
        <v>89869870</v>
      </c>
      <c r="J106" s="538">
        <v>110965929</v>
      </c>
      <c r="K106" s="538">
        <v>44410521</v>
      </c>
      <c r="L106" s="538">
        <v>126166669</v>
      </c>
      <c r="M106" s="538">
        <v>35683624</v>
      </c>
      <c r="N106" s="538">
        <v>73361773</v>
      </c>
      <c r="O106" s="538">
        <v>246692174</v>
      </c>
      <c r="P106" s="538">
        <v>456722496</v>
      </c>
      <c r="Q106" s="538">
        <v>204693727</v>
      </c>
      <c r="R106" s="538">
        <v>609094657</v>
      </c>
      <c r="S106" s="538">
        <v>215896371</v>
      </c>
      <c r="T106" s="538">
        <v>37302388</v>
      </c>
      <c r="U106" s="538">
        <v>167214446</v>
      </c>
      <c r="V106" s="538">
        <v>42242591</v>
      </c>
      <c r="W106" s="538">
        <v>279212416</v>
      </c>
      <c r="X106" s="538">
        <v>326810431</v>
      </c>
      <c r="Y106" s="538">
        <v>3046263000</v>
      </c>
      <c r="Z106" s="538">
        <v>177233617</v>
      </c>
      <c r="AA106" s="538">
        <v>66770248</v>
      </c>
      <c r="AB106" s="538">
        <v>27166668</v>
      </c>
      <c r="AC106" s="538">
        <v>284993236</v>
      </c>
      <c r="AD106" s="538">
        <v>56128270</v>
      </c>
      <c r="AE106" s="538">
        <v>95492113</v>
      </c>
      <c r="AF106" s="538">
        <v>225986067</v>
      </c>
      <c r="AG106" s="538">
        <v>881648720</v>
      </c>
      <c r="AH106" s="538">
        <v>80648803</v>
      </c>
      <c r="AI106" s="538">
        <v>110021539</v>
      </c>
      <c r="AJ106" s="538">
        <v>305450578</v>
      </c>
      <c r="AK106" s="538">
        <v>114230229</v>
      </c>
      <c r="AL106" s="538">
        <v>157092617</v>
      </c>
      <c r="AM106" s="538">
        <v>788277608</v>
      </c>
      <c r="AN106" s="538">
        <v>38533785</v>
      </c>
      <c r="AO106" s="538">
        <v>107069742</v>
      </c>
      <c r="AP106" s="538">
        <v>93192011</v>
      </c>
      <c r="AQ106" s="538">
        <v>24370197</v>
      </c>
      <c r="AR106" s="538">
        <v>146095280</v>
      </c>
      <c r="AS106" s="538">
        <v>554445885</v>
      </c>
      <c r="AT106" s="538">
        <v>35876455</v>
      </c>
      <c r="AU106" s="538">
        <v>27655113</v>
      </c>
      <c r="AV106" s="538">
        <v>120015847</v>
      </c>
      <c r="AW106" s="538">
        <v>60240959</v>
      </c>
      <c r="AX106" s="538">
        <v>1372493777</v>
      </c>
      <c r="AY106" s="538">
        <v>45269664</v>
      </c>
      <c r="AZ106" s="538">
        <v>337814252</v>
      </c>
      <c r="BA106" s="538">
        <v>137873884</v>
      </c>
      <c r="BB106" s="538">
        <v>240523566</v>
      </c>
      <c r="BC106" s="538">
        <v>54395828</v>
      </c>
      <c r="BD106" s="538">
        <v>67606240</v>
      </c>
      <c r="BE106" s="538">
        <v>169548472</v>
      </c>
      <c r="BF106" s="538">
        <v>17579982</v>
      </c>
      <c r="BG106" s="538">
        <v>353815118</v>
      </c>
      <c r="BH106" s="538">
        <v>71303800</v>
      </c>
      <c r="BI106" s="538">
        <v>664029006</v>
      </c>
      <c r="BJ106" s="538">
        <v>73957802</v>
      </c>
    </row>
    <row r="107" spans="1:62" x14ac:dyDescent="0.3">
      <c r="A107" s="538">
        <v>9004</v>
      </c>
      <c r="B107" s="538" t="s">
        <v>326</v>
      </c>
      <c r="C107" s="538" t="s">
        <v>327</v>
      </c>
      <c r="D107" s="538" t="s">
        <v>128</v>
      </c>
      <c r="E107" s="538" t="s">
        <v>128</v>
      </c>
      <c r="F107" s="538" t="s">
        <v>128</v>
      </c>
      <c r="G107" s="538" t="s">
        <v>128</v>
      </c>
      <c r="H107" s="538" t="s">
        <v>128</v>
      </c>
      <c r="I107" s="538" t="s">
        <v>128</v>
      </c>
      <c r="J107" s="538" t="s">
        <v>128</v>
      </c>
      <c r="K107" s="538" t="s">
        <v>128</v>
      </c>
      <c r="L107" s="538" t="s">
        <v>128</v>
      </c>
      <c r="M107" s="538" t="s">
        <v>128</v>
      </c>
      <c r="N107" s="538" t="s">
        <v>128</v>
      </c>
      <c r="O107" s="538" t="s">
        <v>128</v>
      </c>
      <c r="P107" s="538" t="s">
        <v>128</v>
      </c>
      <c r="Q107" s="538" t="s">
        <v>128</v>
      </c>
      <c r="R107" s="538" t="s">
        <v>128</v>
      </c>
      <c r="S107" s="538" t="s">
        <v>128</v>
      </c>
      <c r="T107" s="538" t="s">
        <v>128</v>
      </c>
      <c r="U107" s="538" t="s">
        <v>128</v>
      </c>
      <c r="V107" s="538" t="s">
        <v>128</v>
      </c>
      <c r="W107" s="538" t="s">
        <v>128</v>
      </c>
      <c r="X107" s="538" t="s">
        <v>128</v>
      </c>
      <c r="Y107" s="538" t="s">
        <v>128</v>
      </c>
      <c r="Z107" s="538" t="s">
        <v>128</v>
      </c>
      <c r="AA107" s="538" t="s">
        <v>128</v>
      </c>
      <c r="AB107" s="538" t="s">
        <v>128</v>
      </c>
      <c r="AC107" s="538" t="s">
        <v>128</v>
      </c>
      <c r="AD107" s="538" t="s">
        <v>128</v>
      </c>
      <c r="AE107" s="538" t="s">
        <v>128</v>
      </c>
      <c r="AF107" s="538" t="s">
        <v>128</v>
      </c>
      <c r="AG107" s="538" t="s">
        <v>128</v>
      </c>
      <c r="AH107" s="538" t="s">
        <v>128</v>
      </c>
      <c r="AI107" s="538" t="s">
        <v>128</v>
      </c>
      <c r="AJ107" s="538" t="s">
        <v>128</v>
      </c>
      <c r="AK107" s="538" t="s">
        <v>128</v>
      </c>
      <c r="AL107" s="538" t="s">
        <v>128</v>
      </c>
      <c r="AM107" s="538" t="s">
        <v>128</v>
      </c>
      <c r="AN107" s="538" t="s">
        <v>128</v>
      </c>
      <c r="AO107" s="538" t="s">
        <v>128</v>
      </c>
      <c r="AP107" s="538" t="s">
        <v>128</v>
      </c>
      <c r="AQ107" s="538" t="s">
        <v>128</v>
      </c>
      <c r="AR107" s="538" t="s">
        <v>128</v>
      </c>
      <c r="AS107" s="538" t="s">
        <v>128</v>
      </c>
      <c r="AT107" s="538" t="s">
        <v>128</v>
      </c>
      <c r="AU107" s="538" t="s">
        <v>128</v>
      </c>
      <c r="AV107" s="538" t="s">
        <v>128</v>
      </c>
      <c r="AW107" s="538" t="s">
        <v>128</v>
      </c>
      <c r="AX107" s="538" t="s">
        <v>128</v>
      </c>
      <c r="AY107" s="538" t="s">
        <v>128</v>
      </c>
      <c r="AZ107" s="538" t="s">
        <v>128</v>
      </c>
      <c r="BA107" s="538" t="s">
        <v>128</v>
      </c>
      <c r="BB107" s="538" t="s">
        <v>128</v>
      </c>
      <c r="BC107" s="538" t="s">
        <v>128</v>
      </c>
      <c r="BD107" s="538" t="s">
        <v>128</v>
      </c>
      <c r="BE107" s="538" t="s">
        <v>128</v>
      </c>
      <c r="BF107" s="538" t="s">
        <v>128</v>
      </c>
      <c r="BG107" s="538" t="s">
        <v>128</v>
      </c>
      <c r="BH107" s="538" t="s">
        <v>128</v>
      </c>
      <c r="BI107" s="538" t="s">
        <v>128</v>
      </c>
      <c r="BJ107" s="538" t="s">
        <v>128</v>
      </c>
    </row>
    <row r="108" spans="1:62" x14ac:dyDescent="0.3">
      <c r="A108" s="538">
        <v>9005</v>
      </c>
      <c r="B108" s="538" t="s">
        <v>328</v>
      </c>
      <c r="C108" s="538" t="s">
        <v>329</v>
      </c>
      <c r="D108" s="538">
        <v>667571</v>
      </c>
      <c r="E108" s="538">
        <v>1842932</v>
      </c>
      <c r="F108" s="538">
        <v>1634235</v>
      </c>
      <c r="G108" s="538">
        <v>4543652</v>
      </c>
      <c r="H108" s="538">
        <v>2896886</v>
      </c>
      <c r="I108" s="538">
        <v>4366919</v>
      </c>
      <c r="J108" s="538">
        <v>10460958</v>
      </c>
      <c r="K108" s="538">
        <v>1830916</v>
      </c>
      <c r="L108" s="538">
        <v>1132804</v>
      </c>
      <c r="M108" s="538">
        <v>2602431</v>
      </c>
      <c r="N108" s="538">
        <v>1341409</v>
      </c>
      <c r="O108" s="538">
        <v>26415392</v>
      </c>
      <c r="P108" s="538">
        <v>10284678</v>
      </c>
      <c r="Q108" s="538">
        <v>3338095</v>
      </c>
      <c r="R108" s="538">
        <v>3178056</v>
      </c>
      <c r="S108" s="538">
        <v>16090387</v>
      </c>
      <c r="T108" s="538">
        <v>339501</v>
      </c>
      <c r="U108" s="538">
        <v>1859478</v>
      </c>
      <c r="V108" s="538">
        <v>1753123</v>
      </c>
      <c r="W108" s="538">
        <v>7508850</v>
      </c>
      <c r="X108" s="538">
        <v>3820602</v>
      </c>
      <c r="Y108" s="538">
        <v>30524000</v>
      </c>
      <c r="Z108" s="538">
        <v>4997695</v>
      </c>
      <c r="AA108" s="538">
        <v>759206</v>
      </c>
      <c r="AB108" s="538">
        <v>-916</v>
      </c>
      <c r="AC108" s="538">
        <v>4348597</v>
      </c>
      <c r="AD108" s="538">
        <v>4814773</v>
      </c>
      <c r="AE108" s="538">
        <v>2132606</v>
      </c>
      <c r="AF108" s="538">
        <v>16610537</v>
      </c>
      <c r="AG108" s="538">
        <v>39271908</v>
      </c>
      <c r="AH108" s="538">
        <v>1826039</v>
      </c>
      <c r="AI108" s="538">
        <v>1705091</v>
      </c>
      <c r="AJ108" s="538">
        <v>9768439</v>
      </c>
      <c r="AK108" s="538">
        <v>3707027</v>
      </c>
      <c r="AL108" s="538">
        <v>5985878</v>
      </c>
      <c r="AM108" s="538">
        <v>16815873</v>
      </c>
      <c r="AN108" s="538">
        <v>3009347</v>
      </c>
      <c r="AO108" s="538">
        <v>2007296</v>
      </c>
      <c r="AP108" s="538">
        <v>7882100</v>
      </c>
      <c r="AQ108" s="538">
        <v>538441</v>
      </c>
      <c r="AR108" s="538">
        <v>4247559</v>
      </c>
      <c r="AS108" s="538">
        <v>4218367</v>
      </c>
      <c r="AT108" s="538">
        <v>1015917</v>
      </c>
      <c r="AU108" s="538">
        <v>-200169</v>
      </c>
      <c r="AV108" s="538">
        <v>7853610</v>
      </c>
      <c r="AW108" s="538">
        <v>1259907</v>
      </c>
      <c r="AX108" s="538">
        <v>9614396</v>
      </c>
      <c r="AY108" s="538">
        <v>3059398</v>
      </c>
      <c r="AZ108" s="538">
        <v>5989335</v>
      </c>
      <c r="BA108" s="538">
        <v>1512104</v>
      </c>
      <c r="BB108" s="538">
        <v>7422626</v>
      </c>
      <c r="BC108" s="538">
        <v>1270367</v>
      </c>
      <c r="BD108" s="538">
        <v>3669568</v>
      </c>
      <c r="BE108" s="538">
        <v>1136755</v>
      </c>
      <c r="BF108" s="538">
        <v>1128128</v>
      </c>
      <c r="BG108" s="538">
        <v>9485550</v>
      </c>
      <c r="BH108" s="538">
        <v>2853633</v>
      </c>
      <c r="BI108" s="538">
        <v>24731438</v>
      </c>
      <c r="BJ108" s="538">
        <v>798118</v>
      </c>
    </row>
    <row r="109" spans="1:62" x14ac:dyDescent="0.3">
      <c r="A109" s="538">
        <v>9006</v>
      </c>
      <c r="B109" s="538" t="s">
        <v>330</v>
      </c>
      <c r="C109" s="538" t="s">
        <v>331</v>
      </c>
      <c r="D109" s="538">
        <v>50561328</v>
      </c>
      <c r="E109" s="538">
        <v>7649759</v>
      </c>
      <c r="F109" s="538">
        <v>2980497</v>
      </c>
      <c r="G109" s="538">
        <v>5247223</v>
      </c>
      <c r="H109" s="538">
        <v>6186304</v>
      </c>
      <c r="I109" s="538">
        <v>10720112</v>
      </c>
      <c r="J109" s="538">
        <v>25562632</v>
      </c>
      <c r="K109" s="538">
        <v>6783947</v>
      </c>
      <c r="L109" s="538">
        <v>15572438</v>
      </c>
      <c r="M109" s="538">
        <v>3302918</v>
      </c>
      <c r="N109" s="538">
        <v>7615141</v>
      </c>
      <c r="O109" s="538">
        <v>50571746</v>
      </c>
      <c r="P109" s="538">
        <v>83142193</v>
      </c>
      <c r="Q109" s="538">
        <v>16498297</v>
      </c>
      <c r="R109" s="538">
        <v>85278802</v>
      </c>
      <c r="S109" s="538">
        <v>22731107</v>
      </c>
      <c r="T109" s="538">
        <v>3439617</v>
      </c>
      <c r="U109" s="538">
        <v>28202879</v>
      </c>
      <c r="V109" s="538">
        <v>3531091</v>
      </c>
      <c r="W109" s="538">
        <v>29396416</v>
      </c>
      <c r="X109" s="538">
        <v>88972755</v>
      </c>
      <c r="Y109" s="538">
        <v>574380000</v>
      </c>
      <c r="Z109" s="538">
        <v>41803652</v>
      </c>
      <c r="AA109" s="538">
        <v>7648525</v>
      </c>
      <c r="AB109" s="538">
        <v>1947219</v>
      </c>
      <c r="AC109" s="538">
        <v>28394264</v>
      </c>
      <c r="AD109" s="538">
        <v>5546499</v>
      </c>
      <c r="AE109" s="538">
        <v>6127033</v>
      </c>
      <c r="AF109" s="538">
        <v>26441779</v>
      </c>
      <c r="AG109" s="538">
        <v>86609120</v>
      </c>
      <c r="AH109" s="538">
        <v>13336190</v>
      </c>
      <c r="AI109" s="538">
        <v>26530832</v>
      </c>
      <c r="AJ109" s="538">
        <v>26518610</v>
      </c>
      <c r="AK109" s="538">
        <v>13500994</v>
      </c>
      <c r="AL109" s="538">
        <v>8927450</v>
      </c>
      <c r="AM109" s="538">
        <v>173359219</v>
      </c>
      <c r="AN109" s="538">
        <v>4753569</v>
      </c>
      <c r="AO109" s="538">
        <v>9112508</v>
      </c>
      <c r="AP109" s="538">
        <v>11599995</v>
      </c>
      <c r="AQ109" s="538">
        <v>2799213</v>
      </c>
      <c r="AR109" s="538">
        <v>25149695</v>
      </c>
      <c r="AS109" s="538">
        <v>53220614</v>
      </c>
      <c r="AT109" s="538">
        <v>3744656</v>
      </c>
      <c r="AU109" s="538">
        <v>1528053</v>
      </c>
      <c r="AV109" s="538">
        <v>19541723</v>
      </c>
      <c r="AW109" s="538">
        <v>5364634</v>
      </c>
      <c r="AX109" s="538">
        <v>255250639</v>
      </c>
      <c r="AY109" s="538">
        <v>5165426</v>
      </c>
      <c r="AZ109" s="538">
        <v>27316389</v>
      </c>
      <c r="BA109" s="538">
        <v>17322008</v>
      </c>
      <c r="BB109" s="538">
        <v>32125159</v>
      </c>
      <c r="BC109" s="538">
        <v>5855084</v>
      </c>
      <c r="BD109" s="538">
        <v>7255611</v>
      </c>
      <c r="BE109" s="538">
        <v>6285034</v>
      </c>
      <c r="BF109" s="538">
        <v>1747777</v>
      </c>
      <c r="BG109" s="538">
        <v>55648718</v>
      </c>
      <c r="BH109" s="538">
        <v>9765897</v>
      </c>
      <c r="BI109" s="538">
        <v>84427764</v>
      </c>
      <c r="BJ109" s="538">
        <v>1858211</v>
      </c>
    </row>
    <row r="110" spans="1:62" x14ac:dyDescent="0.3">
      <c r="A110" s="538">
        <v>9007</v>
      </c>
      <c r="B110" s="538" t="s">
        <v>367</v>
      </c>
      <c r="C110" s="538" t="s">
        <v>332</v>
      </c>
      <c r="D110" s="538">
        <v>1.32E-2</v>
      </c>
      <c r="E110" s="538">
        <v>0.2409</v>
      </c>
      <c r="F110" s="538">
        <v>0.54830000000000001</v>
      </c>
      <c r="G110" s="538">
        <v>0.8659</v>
      </c>
      <c r="H110" s="538">
        <v>0.46829999999999999</v>
      </c>
      <c r="I110" s="538">
        <v>0.40739999999999998</v>
      </c>
      <c r="J110" s="538">
        <v>0.40920000000000001</v>
      </c>
      <c r="K110" s="538">
        <v>0.26989999999999997</v>
      </c>
      <c r="L110" s="538">
        <v>7.2700000000000001E-2</v>
      </c>
      <c r="M110" s="538">
        <v>0.78790000000000004</v>
      </c>
      <c r="N110" s="538">
        <v>0.1762</v>
      </c>
      <c r="O110" s="538">
        <v>0.52229999999999999</v>
      </c>
      <c r="P110" s="538">
        <v>0.1237</v>
      </c>
      <c r="Q110" s="538">
        <v>0.20230000000000001</v>
      </c>
      <c r="R110" s="538">
        <v>3.73E-2</v>
      </c>
      <c r="S110" s="538">
        <v>0.70789999999999997</v>
      </c>
      <c r="T110" s="538">
        <v>9.8699999999999996E-2</v>
      </c>
      <c r="U110" s="538">
        <v>6.59E-2</v>
      </c>
      <c r="V110" s="538">
        <v>0.4965</v>
      </c>
      <c r="W110" s="538">
        <v>0.25540000000000002</v>
      </c>
      <c r="X110" s="538">
        <v>4.2900000000000001E-2</v>
      </c>
      <c r="Y110" s="538">
        <v>5.3100000000000001E-2</v>
      </c>
      <c r="Z110" s="538">
        <v>0.1196</v>
      </c>
      <c r="AA110" s="538">
        <v>9.9299999999999999E-2</v>
      </c>
      <c r="AB110" s="538">
        <v>-5.0000000000000001E-4</v>
      </c>
      <c r="AC110" s="538">
        <v>0.1532</v>
      </c>
      <c r="AD110" s="538">
        <v>0.86809999999999998</v>
      </c>
      <c r="AE110" s="538">
        <v>0.34810000000000002</v>
      </c>
      <c r="AF110" s="538">
        <v>0.62819999999999998</v>
      </c>
      <c r="AG110" s="538">
        <v>0.45340000000000003</v>
      </c>
      <c r="AH110" s="538">
        <v>0.13689999999999999</v>
      </c>
      <c r="AI110" s="538">
        <v>6.4299999999999996E-2</v>
      </c>
      <c r="AJ110" s="538">
        <v>0.36840000000000001</v>
      </c>
      <c r="AK110" s="538">
        <v>0.27460000000000001</v>
      </c>
      <c r="AL110" s="538">
        <v>0.67049999999999998</v>
      </c>
      <c r="AM110" s="538">
        <v>9.7000000000000003E-2</v>
      </c>
      <c r="AN110" s="538">
        <v>0.6331</v>
      </c>
      <c r="AO110" s="538">
        <v>0.2203</v>
      </c>
      <c r="AP110" s="538">
        <v>0.67949999999999999</v>
      </c>
      <c r="AQ110" s="538">
        <v>0.19239999999999999</v>
      </c>
      <c r="AR110" s="538">
        <v>0.16889999999999999</v>
      </c>
      <c r="AS110" s="538">
        <v>7.9299999999999995E-2</v>
      </c>
      <c r="AT110" s="538">
        <v>0.27129999999999999</v>
      </c>
      <c r="AU110" s="538">
        <v>-0.13100000000000001</v>
      </c>
      <c r="AV110" s="538">
        <v>0.40189999999999998</v>
      </c>
      <c r="AW110" s="538">
        <v>0.2349</v>
      </c>
      <c r="AX110" s="538">
        <v>3.7699999999999997E-2</v>
      </c>
      <c r="AY110" s="538">
        <v>0.59230000000000005</v>
      </c>
      <c r="AZ110" s="538">
        <v>0.21929999999999999</v>
      </c>
      <c r="BA110" s="538">
        <v>8.7300000000000003E-2</v>
      </c>
      <c r="BB110" s="538">
        <v>0.2311</v>
      </c>
      <c r="BC110" s="538">
        <v>0.217</v>
      </c>
      <c r="BD110" s="538">
        <v>0.50580000000000003</v>
      </c>
      <c r="BE110" s="538">
        <v>0.18090000000000001</v>
      </c>
      <c r="BF110" s="538">
        <v>0.64549999999999996</v>
      </c>
      <c r="BG110" s="538">
        <v>0.17050000000000001</v>
      </c>
      <c r="BH110" s="538">
        <v>0.29220000000000002</v>
      </c>
      <c r="BI110" s="538">
        <v>0.29289999999999999</v>
      </c>
      <c r="BJ110" s="538">
        <v>0.42949999999999999</v>
      </c>
    </row>
    <row r="111" spans="1:62" x14ac:dyDescent="0.3">
      <c r="A111" s="538">
        <v>9008</v>
      </c>
      <c r="B111" s="538" t="s">
        <v>333</v>
      </c>
      <c r="C111" s="538" t="s">
        <v>128</v>
      </c>
      <c r="D111" s="538">
        <v>0</v>
      </c>
      <c r="E111" s="538">
        <v>0</v>
      </c>
      <c r="F111" s="538">
        <v>0</v>
      </c>
      <c r="G111" s="538">
        <v>0</v>
      </c>
      <c r="H111" s="538">
        <v>0</v>
      </c>
      <c r="I111" s="538">
        <v>0</v>
      </c>
      <c r="J111" s="538">
        <v>0</v>
      </c>
      <c r="K111" s="538">
        <v>0</v>
      </c>
      <c r="L111" s="538">
        <v>0</v>
      </c>
      <c r="M111" s="538">
        <v>0</v>
      </c>
      <c r="N111" s="538">
        <v>0</v>
      </c>
      <c r="O111" s="538">
        <v>0</v>
      </c>
      <c r="P111" s="538">
        <v>0</v>
      </c>
      <c r="Q111" s="538">
        <v>0</v>
      </c>
      <c r="R111" s="538">
        <v>0</v>
      </c>
      <c r="S111" s="538">
        <v>0</v>
      </c>
      <c r="T111" s="538">
        <v>0</v>
      </c>
      <c r="U111" s="538">
        <v>0</v>
      </c>
      <c r="V111" s="538">
        <v>0</v>
      </c>
      <c r="W111" s="538">
        <v>0</v>
      </c>
      <c r="X111" s="538">
        <v>0</v>
      </c>
      <c r="Y111" s="538">
        <v>0</v>
      </c>
      <c r="Z111" s="538">
        <v>0</v>
      </c>
      <c r="AA111" s="538">
        <v>0</v>
      </c>
      <c r="AB111" s="538">
        <v>0</v>
      </c>
      <c r="AC111" s="538">
        <v>0</v>
      </c>
      <c r="AD111" s="538">
        <v>0</v>
      </c>
      <c r="AE111" s="538">
        <v>0</v>
      </c>
      <c r="AF111" s="538">
        <v>0</v>
      </c>
      <c r="AG111" s="538">
        <v>0</v>
      </c>
      <c r="AH111" s="538">
        <v>0</v>
      </c>
      <c r="AI111" s="538">
        <v>0</v>
      </c>
      <c r="AJ111" s="538">
        <v>0</v>
      </c>
      <c r="AK111" s="538">
        <v>0</v>
      </c>
      <c r="AL111" s="538">
        <v>0</v>
      </c>
      <c r="AM111" s="538">
        <v>0</v>
      </c>
      <c r="AN111" s="538">
        <v>0</v>
      </c>
      <c r="AO111" s="538">
        <v>0</v>
      </c>
      <c r="AP111" s="538">
        <v>0</v>
      </c>
      <c r="AQ111" s="538">
        <v>0</v>
      </c>
      <c r="AR111" s="538">
        <v>0</v>
      </c>
      <c r="AS111" s="538">
        <v>0</v>
      </c>
      <c r="AT111" s="538">
        <v>0</v>
      </c>
      <c r="AU111" s="538">
        <v>0</v>
      </c>
      <c r="AV111" s="538">
        <v>0</v>
      </c>
      <c r="AW111" s="538">
        <v>0</v>
      </c>
      <c r="AX111" s="538">
        <v>0</v>
      </c>
      <c r="AY111" s="538">
        <v>0</v>
      </c>
      <c r="AZ111" s="538">
        <v>0</v>
      </c>
      <c r="BA111" s="538">
        <v>0</v>
      </c>
      <c r="BB111" s="538">
        <v>0</v>
      </c>
      <c r="BC111" s="538">
        <v>0</v>
      </c>
      <c r="BD111" s="538">
        <v>0</v>
      </c>
      <c r="BE111" s="538">
        <v>0</v>
      </c>
      <c r="BF111" s="538">
        <v>0</v>
      </c>
      <c r="BG111" s="538">
        <v>0</v>
      </c>
      <c r="BH111" s="538">
        <v>0</v>
      </c>
      <c r="BI111" s="538">
        <v>0</v>
      </c>
      <c r="BJ111" s="538">
        <v>0</v>
      </c>
    </row>
    <row r="112" spans="1:62" x14ac:dyDescent="0.3">
      <c r="A112" s="538">
        <v>9010</v>
      </c>
      <c r="B112" s="538" t="s">
        <v>334</v>
      </c>
      <c r="C112" s="538" t="s">
        <v>335</v>
      </c>
      <c r="D112" s="538">
        <v>0</v>
      </c>
      <c r="E112" s="538">
        <v>0</v>
      </c>
      <c r="F112" s="538">
        <v>0</v>
      </c>
      <c r="G112" s="538">
        <v>0</v>
      </c>
      <c r="H112" s="538">
        <v>0</v>
      </c>
      <c r="I112" s="538">
        <v>0</v>
      </c>
      <c r="J112" s="538">
        <v>0</v>
      </c>
      <c r="K112" s="538">
        <v>0</v>
      </c>
      <c r="L112" s="538">
        <v>0</v>
      </c>
      <c r="M112" s="538">
        <v>0</v>
      </c>
      <c r="N112" s="538">
        <v>0</v>
      </c>
      <c r="O112" s="538">
        <v>0</v>
      </c>
      <c r="P112" s="538">
        <v>0</v>
      </c>
      <c r="Q112" s="538">
        <v>0</v>
      </c>
      <c r="R112" s="538">
        <v>0</v>
      </c>
      <c r="S112" s="538">
        <v>0</v>
      </c>
      <c r="T112" s="538">
        <v>0</v>
      </c>
      <c r="U112" s="538">
        <v>0</v>
      </c>
      <c r="V112" s="538">
        <v>0</v>
      </c>
      <c r="W112" s="538">
        <v>0</v>
      </c>
      <c r="X112" s="538">
        <v>0</v>
      </c>
      <c r="Y112" s="538">
        <v>0</v>
      </c>
      <c r="Z112" s="538">
        <v>0</v>
      </c>
      <c r="AA112" s="538">
        <v>0</v>
      </c>
      <c r="AB112" s="538">
        <v>0</v>
      </c>
      <c r="AC112" s="538">
        <v>0</v>
      </c>
      <c r="AD112" s="538">
        <v>0</v>
      </c>
      <c r="AE112" s="538">
        <v>0</v>
      </c>
      <c r="AF112" s="538">
        <v>0</v>
      </c>
      <c r="AG112" s="538">
        <v>0</v>
      </c>
      <c r="AH112" s="538">
        <v>0</v>
      </c>
      <c r="AI112" s="538">
        <v>0</v>
      </c>
      <c r="AJ112" s="538">
        <v>0</v>
      </c>
      <c r="AK112" s="538">
        <v>0</v>
      </c>
      <c r="AL112" s="538">
        <v>0</v>
      </c>
      <c r="AM112" s="538">
        <v>0</v>
      </c>
      <c r="AN112" s="538">
        <v>0</v>
      </c>
      <c r="AO112" s="538">
        <v>0</v>
      </c>
      <c r="AP112" s="538">
        <v>0</v>
      </c>
      <c r="AQ112" s="538">
        <v>0</v>
      </c>
      <c r="AR112" s="538">
        <v>0</v>
      </c>
      <c r="AS112" s="538">
        <v>0</v>
      </c>
      <c r="AT112" s="538">
        <v>0</v>
      </c>
      <c r="AU112" s="538">
        <v>0</v>
      </c>
      <c r="AV112" s="538">
        <v>0</v>
      </c>
      <c r="AW112" s="538">
        <v>0</v>
      </c>
      <c r="AX112" s="538">
        <v>0</v>
      </c>
      <c r="AY112" s="538">
        <v>0</v>
      </c>
      <c r="AZ112" s="538">
        <v>0</v>
      </c>
      <c r="BA112" s="538">
        <v>0</v>
      </c>
      <c r="BB112" s="538">
        <v>0</v>
      </c>
      <c r="BC112" s="538">
        <v>0</v>
      </c>
      <c r="BD112" s="538">
        <v>0</v>
      </c>
      <c r="BE112" s="538">
        <v>0</v>
      </c>
      <c r="BF112" s="538">
        <v>0</v>
      </c>
      <c r="BG112" s="538">
        <v>0</v>
      </c>
      <c r="BH112" s="538">
        <v>0</v>
      </c>
      <c r="BI112" s="538">
        <v>0</v>
      </c>
      <c r="BJ112" s="538">
        <v>0</v>
      </c>
    </row>
    <row r="113" spans="1:62" x14ac:dyDescent="0.3">
      <c r="A113" s="538">
        <v>9011</v>
      </c>
      <c r="B113" s="538" t="s">
        <v>866</v>
      </c>
      <c r="C113" s="538" t="s">
        <v>336</v>
      </c>
      <c r="D113" s="538">
        <v>0</v>
      </c>
      <c r="E113" s="538">
        <v>0</v>
      </c>
      <c r="F113" s="538">
        <v>0</v>
      </c>
      <c r="G113" s="538">
        <v>0</v>
      </c>
      <c r="H113" s="538">
        <v>0</v>
      </c>
      <c r="I113" s="538">
        <v>0</v>
      </c>
      <c r="J113" s="538">
        <v>0</v>
      </c>
      <c r="K113" s="538">
        <v>0</v>
      </c>
      <c r="L113" s="538">
        <v>0</v>
      </c>
      <c r="M113" s="538">
        <v>0</v>
      </c>
      <c r="N113" s="538">
        <v>0</v>
      </c>
      <c r="O113" s="538">
        <v>0</v>
      </c>
      <c r="P113" s="538">
        <v>0</v>
      </c>
      <c r="Q113" s="538">
        <v>0</v>
      </c>
      <c r="R113" s="538">
        <v>0</v>
      </c>
      <c r="S113" s="538">
        <v>0</v>
      </c>
      <c r="T113" s="538">
        <v>0</v>
      </c>
      <c r="U113" s="538">
        <v>0</v>
      </c>
      <c r="V113" s="538">
        <v>0</v>
      </c>
      <c r="W113" s="538">
        <v>0</v>
      </c>
      <c r="X113" s="538">
        <v>0</v>
      </c>
      <c r="Y113" s="538">
        <v>0</v>
      </c>
      <c r="Z113" s="538">
        <v>0</v>
      </c>
      <c r="AA113" s="538">
        <v>0</v>
      </c>
      <c r="AB113" s="538">
        <v>0</v>
      </c>
      <c r="AC113" s="538">
        <v>0</v>
      </c>
      <c r="AD113" s="538">
        <v>0</v>
      </c>
      <c r="AE113" s="538">
        <v>0</v>
      </c>
      <c r="AF113" s="538">
        <v>0</v>
      </c>
      <c r="AG113" s="538">
        <v>0</v>
      </c>
      <c r="AH113" s="538">
        <v>0</v>
      </c>
      <c r="AI113" s="538">
        <v>0</v>
      </c>
      <c r="AJ113" s="538">
        <v>0</v>
      </c>
      <c r="AK113" s="538">
        <v>0</v>
      </c>
      <c r="AL113" s="538">
        <v>0</v>
      </c>
      <c r="AM113" s="538">
        <v>0</v>
      </c>
      <c r="AN113" s="538">
        <v>0</v>
      </c>
      <c r="AO113" s="538">
        <v>0</v>
      </c>
      <c r="AP113" s="538">
        <v>0</v>
      </c>
      <c r="AQ113" s="538">
        <v>0</v>
      </c>
      <c r="AR113" s="538">
        <v>0</v>
      </c>
      <c r="AS113" s="538">
        <v>0</v>
      </c>
      <c r="AT113" s="538">
        <v>0</v>
      </c>
      <c r="AU113" s="538">
        <v>0</v>
      </c>
      <c r="AV113" s="538">
        <v>0</v>
      </c>
      <c r="AW113" s="538">
        <v>0</v>
      </c>
      <c r="AX113" s="538">
        <v>0</v>
      </c>
      <c r="AY113" s="538">
        <v>0</v>
      </c>
      <c r="AZ113" s="538">
        <v>0</v>
      </c>
      <c r="BA113" s="538">
        <v>0</v>
      </c>
      <c r="BB113" s="538">
        <v>0</v>
      </c>
      <c r="BC113" s="538">
        <v>0</v>
      </c>
      <c r="BD113" s="538">
        <v>0</v>
      </c>
      <c r="BE113" s="538">
        <v>0</v>
      </c>
      <c r="BF113" s="538">
        <v>0</v>
      </c>
      <c r="BG113" s="538">
        <v>0</v>
      </c>
      <c r="BH113" s="538">
        <v>0</v>
      </c>
      <c r="BI113" s="538">
        <v>0</v>
      </c>
      <c r="BJ113" s="538">
        <v>0</v>
      </c>
    </row>
    <row r="114" spans="1:62" x14ac:dyDescent="0.3">
      <c r="A114" s="538">
        <v>9012</v>
      </c>
      <c r="B114" s="538" t="s">
        <v>867</v>
      </c>
      <c r="C114" s="538" t="s">
        <v>336</v>
      </c>
      <c r="D114" s="538">
        <v>0</v>
      </c>
      <c r="E114" s="538">
        <v>0</v>
      </c>
      <c r="F114" s="538">
        <v>0</v>
      </c>
      <c r="G114" s="538">
        <v>0</v>
      </c>
      <c r="H114" s="538">
        <v>0</v>
      </c>
      <c r="I114" s="538">
        <v>0</v>
      </c>
      <c r="J114" s="538">
        <v>0</v>
      </c>
      <c r="K114" s="538">
        <v>0</v>
      </c>
      <c r="L114" s="538">
        <v>0</v>
      </c>
      <c r="M114" s="538">
        <v>0</v>
      </c>
      <c r="N114" s="538">
        <v>0</v>
      </c>
      <c r="O114" s="538">
        <v>0</v>
      </c>
      <c r="P114" s="538">
        <v>0</v>
      </c>
      <c r="Q114" s="538">
        <v>0</v>
      </c>
      <c r="R114" s="538">
        <v>0</v>
      </c>
      <c r="S114" s="538">
        <v>0</v>
      </c>
      <c r="T114" s="538">
        <v>0</v>
      </c>
      <c r="U114" s="538">
        <v>0</v>
      </c>
      <c r="V114" s="538">
        <v>0</v>
      </c>
      <c r="W114" s="538">
        <v>0</v>
      </c>
      <c r="X114" s="538">
        <v>0</v>
      </c>
      <c r="Y114" s="538">
        <v>0</v>
      </c>
      <c r="Z114" s="538">
        <v>0</v>
      </c>
      <c r="AA114" s="538">
        <v>0</v>
      </c>
      <c r="AB114" s="538">
        <v>0</v>
      </c>
      <c r="AC114" s="538">
        <v>0</v>
      </c>
      <c r="AD114" s="538">
        <v>0</v>
      </c>
      <c r="AE114" s="538">
        <v>0</v>
      </c>
      <c r="AF114" s="538">
        <v>0</v>
      </c>
      <c r="AG114" s="538">
        <v>0</v>
      </c>
      <c r="AH114" s="538">
        <v>0</v>
      </c>
      <c r="AI114" s="538">
        <v>0</v>
      </c>
      <c r="AJ114" s="538">
        <v>0</v>
      </c>
      <c r="AK114" s="538">
        <v>0</v>
      </c>
      <c r="AL114" s="538">
        <v>0</v>
      </c>
      <c r="AM114" s="538">
        <v>0</v>
      </c>
      <c r="AN114" s="538">
        <v>0</v>
      </c>
      <c r="AO114" s="538">
        <v>0</v>
      </c>
      <c r="AP114" s="538">
        <v>0</v>
      </c>
      <c r="AQ114" s="538">
        <v>0</v>
      </c>
      <c r="AR114" s="538">
        <v>0</v>
      </c>
      <c r="AS114" s="538">
        <v>0</v>
      </c>
      <c r="AT114" s="538">
        <v>0</v>
      </c>
      <c r="AU114" s="538">
        <v>0</v>
      </c>
      <c r="AV114" s="538">
        <v>0</v>
      </c>
      <c r="AW114" s="538">
        <v>0</v>
      </c>
      <c r="AX114" s="538">
        <v>0</v>
      </c>
      <c r="AY114" s="538">
        <v>0</v>
      </c>
      <c r="AZ114" s="538">
        <v>0</v>
      </c>
      <c r="BA114" s="538">
        <v>0</v>
      </c>
      <c r="BB114" s="538">
        <v>0</v>
      </c>
      <c r="BC114" s="538">
        <v>0</v>
      </c>
      <c r="BD114" s="538">
        <v>0</v>
      </c>
      <c r="BE114" s="538">
        <v>0</v>
      </c>
      <c r="BF114" s="538">
        <v>0</v>
      </c>
      <c r="BG114" s="538">
        <v>0</v>
      </c>
      <c r="BH114" s="538">
        <v>0</v>
      </c>
      <c r="BI114" s="538">
        <v>0</v>
      </c>
      <c r="BJ114" s="538">
        <v>0</v>
      </c>
    </row>
    <row r="115" spans="1:62" x14ac:dyDescent="0.3">
      <c r="A115" s="538">
        <v>9013</v>
      </c>
      <c r="B115" s="538" t="s">
        <v>337</v>
      </c>
      <c r="C115" s="538" t="s">
        <v>338</v>
      </c>
      <c r="D115" s="538">
        <v>0</v>
      </c>
      <c r="E115" s="538">
        <v>0</v>
      </c>
      <c r="F115" s="538">
        <v>0</v>
      </c>
      <c r="G115" s="538">
        <v>0</v>
      </c>
      <c r="H115" s="538">
        <v>0</v>
      </c>
      <c r="I115" s="538">
        <v>0</v>
      </c>
      <c r="J115" s="538">
        <v>0</v>
      </c>
      <c r="K115" s="538">
        <v>0</v>
      </c>
      <c r="L115" s="538">
        <v>0</v>
      </c>
      <c r="M115" s="538">
        <v>0</v>
      </c>
      <c r="N115" s="538">
        <v>0</v>
      </c>
      <c r="O115" s="538">
        <v>0</v>
      </c>
      <c r="P115" s="538">
        <v>0</v>
      </c>
      <c r="Q115" s="538">
        <v>0</v>
      </c>
      <c r="R115" s="538">
        <v>0</v>
      </c>
      <c r="S115" s="538">
        <v>0</v>
      </c>
      <c r="T115" s="538">
        <v>0</v>
      </c>
      <c r="U115" s="538">
        <v>0</v>
      </c>
      <c r="V115" s="538">
        <v>0</v>
      </c>
      <c r="W115" s="538">
        <v>0</v>
      </c>
      <c r="X115" s="538">
        <v>0</v>
      </c>
      <c r="Y115" s="538">
        <v>0</v>
      </c>
      <c r="Z115" s="538">
        <v>0</v>
      </c>
      <c r="AA115" s="538">
        <v>0</v>
      </c>
      <c r="AB115" s="538">
        <v>0</v>
      </c>
      <c r="AC115" s="538">
        <v>0</v>
      </c>
      <c r="AD115" s="538">
        <v>0</v>
      </c>
      <c r="AE115" s="538">
        <v>0</v>
      </c>
      <c r="AF115" s="538">
        <v>0</v>
      </c>
      <c r="AG115" s="538">
        <v>0</v>
      </c>
      <c r="AH115" s="538">
        <v>0</v>
      </c>
      <c r="AI115" s="538">
        <v>0</v>
      </c>
      <c r="AJ115" s="538">
        <v>0</v>
      </c>
      <c r="AK115" s="538">
        <v>0</v>
      </c>
      <c r="AL115" s="538">
        <v>0</v>
      </c>
      <c r="AM115" s="538">
        <v>0</v>
      </c>
      <c r="AN115" s="538">
        <v>0</v>
      </c>
      <c r="AO115" s="538">
        <v>0</v>
      </c>
      <c r="AP115" s="538">
        <v>0</v>
      </c>
      <c r="AQ115" s="538">
        <v>0</v>
      </c>
      <c r="AR115" s="538">
        <v>0</v>
      </c>
      <c r="AS115" s="538">
        <v>0</v>
      </c>
      <c r="AT115" s="538">
        <v>0</v>
      </c>
      <c r="AU115" s="538">
        <v>0</v>
      </c>
      <c r="AV115" s="538">
        <v>0</v>
      </c>
      <c r="AW115" s="538">
        <v>0</v>
      </c>
      <c r="AX115" s="538">
        <v>0</v>
      </c>
      <c r="AY115" s="538">
        <v>0</v>
      </c>
      <c r="AZ115" s="538">
        <v>0</v>
      </c>
      <c r="BA115" s="538">
        <v>0</v>
      </c>
      <c r="BB115" s="538">
        <v>0</v>
      </c>
      <c r="BC115" s="538">
        <v>0</v>
      </c>
      <c r="BD115" s="538">
        <v>0</v>
      </c>
      <c r="BE115" s="538">
        <v>0</v>
      </c>
      <c r="BF115" s="538">
        <v>0</v>
      </c>
      <c r="BG115" s="538">
        <v>0</v>
      </c>
      <c r="BH115" s="538">
        <v>0</v>
      </c>
      <c r="BI115" s="538">
        <v>0</v>
      </c>
      <c r="BJ115" s="538">
        <v>0</v>
      </c>
    </row>
    <row r="116" spans="1:62" x14ac:dyDescent="0.3">
      <c r="A116" s="538">
        <v>9014</v>
      </c>
      <c r="B116" s="538" t="s">
        <v>339</v>
      </c>
      <c r="C116" s="538" t="s">
        <v>340</v>
      </c>
      <c r="D116" s="538">
        <v>0</v>
      </c>
      <c r="E116" s="538">
        <v>0</v>
      </c>
      <c r="F116" s="538">
        <v>0</v>
      </c>
      <c r="G116" s="538">
        <v>0</v>
      </c>
      <c r="H116" s="538">
        <v>0</v>
      </c>
      <c r="I116" s="538">
        <v>0</v>
      </c>
      <c r="J116" s="538">
        <v>0</v>
      </c>
      <c r="K116" s="538">
        <v>0</v>
      </c>
      <c r="L116" s="538">
        <v>0</v>
      </c>
      <c r="M116" s="538">
        <v>0</v>
      </c>
      <c r="N116" s="538">
        <v>0</v>
      </c>
      <c r="O116" s="538">
        <v>0</v>
      </c>
      <c r="P116" s="538">
        <v>0</v>
      </c>
      <c r="Q116" s="538">
        <v>0</v>
      </c>
      <c r="R116" s="538">
        <v>0</v>
      </c>
      <c r="S116" s="538">
        <v>0</v>
      </c>
      <c r="T116" s="538">
        <v>0</v>
      </c>
      <c r="U116" s="538">
        <v>0</v>
      </c>
      <c r="V116" s="538">
        <v>0</v>
      </c>
      <c r="W116" s="538">
        <v>0</v>
      </c>
      <c r="X116" s="538">
        <v>0</v>
      </c>
      <c r="Y116" s="538">
        <v>0</v>
      </c>
      <c r="Z116" s="538">
        <v>0</v>
      </c>
      <c r="AA116" s="538">
        <v>0</v>
      </c>
      <c r="AB116" s="538">
        <v>0</v>
      </c>
      <c r="AC116" s="538">
        <v>0</v>
      </c>
      <c r="AD116" s="538">
        <v>0</v>
      </c>
      <c r="AE116" s="538">
        <v>0</v>
      </c>
      <c r="AF116" s="538">
        <v>0</v>
      </c>
      <c r="AG116" s="538">
        <v>0</v>
      </c>
      <c r="AH116" s="538">
        <v>0</v>
      </c>
      <c r="AI116" s="538">
        <v>0</v>
      </c>
      <c r="AJ116" s="538">
        <v>0</v>
      </c>
      <c r="AK116" s="538">
        <v>0</v>
      </c>
      <c r="AL116" s="538">
        <v>0</v>
      </c>
      <c r="AM116" s="538">
        <v>0</v>
      </c>
      <c r="AN116" s="538">
        <v>0</v>
      </c>
      <c r="AO116" s="538">
        <v>0</v>
      </c>
      <c r="AP116" s="538">
        <v>0</v>
      </c>
      <c r="AQ116" s="538">
        <v>0</v>
      </c>
      <c r="AR116" s="538">
        <v>0</v>
      </c>
      <c r="AS116" s="538">
        <v>0</v>
      </c>
      <c r="AT116" s="538">
        <v>0</v>
      </c>
      <c r="AU116" s="538">
        <v>0</v>
      </c>
      <c r="AV116" s="538">
        <v>0</v>
      </c>
      <c r="AW116" s="538">
        <v>0</v>
      </c>
      <c r="AX116" s="538">
        <v>0</v>
      </c>
      <c r="AY116" s="538">
        <v>0</v>
      </c>
      <c r="AZ116" s="538">
        <v>0</v>
      </c>
      <c r="BA116" s="538">
        <v>0</v>
      </c>
      <c r="BB116" s="538">
        <v>0</v>
      </c>
      <c r="BC116" s="538">
        <v>0</v>
      </c>
      <c r="BD116" s="538">
        <v>0</v>
      </c>
      <c r="BE116" s="538">
        <v>0</v>
      </c>
      <c r="BF116" s="538">
        <v>0</v>
      </c>
      <c r="BG116" s="538">
        <v>0</v>
      </c>
      <c r="BH116" s="538">
        <v>0</v>
      </c>
      <c r="BI116" s="538">
        <v>0</v>
      </c>
      <c r="BJ116" s="538">
        <v>0</v>
      </c>
    </row>
    <row r="117" spans="1:62" x14ac:dyDescent="0.3">
      <c r="A117" s="538">
        <v>9015</v>
      </c>
      <c r="B117" s="538" t="s">
        <v>868</v>
      </c>
      <c r="C117" s="538" t="s">
        <v>128</v>
      </c>
      <c r="D117" s="538">
        <v>0</v>
      </c>
      <c r="E117" s="538">
        <v>0</v>
      </c>
      <c r="F117" s="538">
        <v>0</v>
      </c>
      <c r="G117" s="538">
        <v>0</v>
      </c>
      <c r="H117" s="538">
        <v>0</v>
      </c>
      <c r="I117" s="538">
        <v>0</v>
      </c>
      <c r="J117" s="538">
        <v>0</v>
      </c>
      <c r="K117" s="538">
        <v>0</v>
      </c>
      <c r="L117" s="538">
        <v>0</v>
      </c>
      <c r="M117" s="538">
        <v>0</v>
      </c>
      <c r="N117" s="538">
        <v>0</v>
      </c>
      <c r="O117" s="538">
        <v>0</v>
      </c>
      <c r="P117" s="538">
        <v>0</v>
      </c>
      <c r="Q117" s="538">
        <v>0</v>
      </c>
      <c r="R117" s="538">
        <v>0</v>
      </c>
      <c r="S117" s="538">
        <v>0</v>
      </c>
      <c r="T117" s="538">
        <v>0</v>
      </c>
      <c r="U117" s="538">
        <v>0</v>
      </c>
      <c r="V117" s="538">
        <v>0</v>
      </c>
      <c r="W117" s="538">
        <v>0</v>
      </c>
      <c r="X117" s="538">
        <v>0</v>
      </c>
      <c r="Y117" s="538">
        <v>0</v>
      </c>
      <c r="Z117" s="538">
        <v>0</v>
      </c>
      <c r="AA117" s="538">
        <v>0</v>
      </c>
      <c r="AB117" s="538">
        <v>0</v>
      </c>
      <c r="AC117" s="538">
        <v>0</v>
      </c>
      <c r="AD117" s="538">
        <v>0</v>
      </c>
      <c r="AE117" s="538">
        <v>0</v>
      </c>
      <c r="AF117" s="538">
        <v>0</v>
      </c>
      <c r="AG117" s="538">
        <v>0</v>
      </c>
      <c r="AH117" s="538">
        <v>0</v>
      </c>
      <c r="AI117" s="538">
        <v>0</v>
      </c>
      <c r="AJ117" s="538">
        <v>0</v>
      </c>
      <c r="AK117" s="538">
        <v>0</v>
      </c>
      <c r="AL117" s="538">
        <v>0</v>
      </c>
      <c r="AM117" s="538">
        <v>0</v>
      </c>
      <c r="AN117" s="538">
        <v>0</v>
      </c>
      <c r="AO117" s="538">
        <v>0</v>
      </c>
      <c r="AP117" s="538">
        <v>0</v>
      </c>
      <c r="AQ117" s="538">
        <v>0</v>
      </c>
      <c r="AR117" s="538">
        <v>0</v>
      </c>
      <c r="AS117" s="538">
        <v>0</v>
      </c>
      <c r="AT117" s="538">
        <v>0</v>
      </c>
      <c r="AU117" s="538">
        <v>0</v>
      </c>
      <c r="AV117" s="538">
        <v>0</v>
      </c>
      <c r="AW117" s="538">
        <v>0</v>
      </c>
      <c r="AX117" s="538">
        <v>0</v>
      </c>
      <c r="AY117" s="538">
        <v>0</v>
      </c>
      <c r="AZ117" s="538">
        <v>0</v>
      </c>
      <c r="BA117" s="538">
        <v>0</v>
      </c>
      <c r="BB117" s="538">
        <v>0</v>
      </c>
      <c r="BC117" s="538">
        <v>0</v>
      </c>
      <c r="BD117" s="538">
        <v>0</v>
      </c>
      <c r="BE117" s="538">
        <v>0</v>
      </c>
      <c r="BF117" s="538">
        <v>0</v>
      </c>
      <c r="BG117" s="538">
        <v>0</v>
      </c>
      <c r="BH117" s="538">
        <v>0</v>
      </c>
      <c r="BI117" s="538">
        <v>0</v>
      </c>
      <c r="BJ117" s="538">
        <v>0</v>
      </c>
    </row>
    <row r="118" spans="1:62" x14ac:dyDescent="0.3">
      <c r="A118" s="538">
        <v>9016</v>
      </c>
      <c r="B118" s="538" t="s">
        <v>869</v>
      </c>
      <c r="C118" s="538" t="s">
        <v>128</v>
      </c>
      <c r="D118" s="538">
        <v>0</v>
      </c>
      <c r="E118" s="538">
        <v>0</v>
      </c>
      <c r="F118" s="538">
        <v>0</v>
      </c>
      <c r="G118" s="538">
        <v>0</v>
      </c>
      <c r="H118" s="538">
        <v>0</v>
      </c>
      <c r="I118" s="538">
        <v>0</v>
      </c>
      <c r="J118" s="538">
        <v>0</v>
      </c>
      <c r="K118" s="538">
        <v>0</v>
      </c>
      <c r="L118" s="538">
        <v>0</v>
      </c>
      <c r="M118" s="538">
        <v>0</v>
      </c>
      <c r="N118" s="538">
        <v>0</v>
      </c>
      <c r="O118" s="538">
        <v>0</v>
      </c>
      <c r="P118" s="538">
        <v>0</v>
      </c>
      <c r="Q118" s="538">
        <v>0</v>
      </c>
      <c r="R118" s="538">
        <v>0</v>
      </c>
      <c r="S118" s="538">
        <v>0</v>
      </c>
      <c r="T118" s="538">
        <v>0</v>
      </c>
      <c r="U118" s="538">
        <v>0</v>
      </c>
      <c r="V118" s="538">
        <v>0</v>
      </c>
      <c r="W118" s="538">
        <v>0</v>
      </c>
      <c r="X118" s="538">
        <v>0</v>
      </c>
      <c r="Y118" s="538">
        <v>0</v>
      </c>
      <c r="Z118" s="538">
        <v>0</v>
      </c>
      <c r="AA118" s="538">
        <v>0</v>
      </c>
      <c r="AB118" s="538">
        <v>0</v>
      </c>
      <c r="AC118" s="538">
        <v>0</v>
      </c>
      <c r="AD118" s="538">
        <v>0</v>
      </c>
      <c r="AE118" s="538">
        <v>0</v>
      </c>
      <c r="AF118" s="538">
        <v>0</v>
      </c>
      <c r="AG118" s="538">
        <v>0</v>
      </c>
      <c r="AH118" s="538">
        <v>0</v>
      </c>
      <c r="AI118" s="538">
        <v>0</v>
      </c>
      <c r="AJ118" s="538">
        <v>0</v>
      </c>
      <c r="AK118" s="538">
        <v>0</v>
      </c>
      <c r="AL118" s="538">
        <v>0</v>
      </c>
      <c r="AM118" s="538">
        <v>0</v>
      </c>
      <c r="AN118" s="538">
        <v>0</v>
      </c>
      <c r="AO118" s="538">
        <v>0</v>
      </c>
      <c r="AP118" s="538">
        <v>0</v>
      </c>
      <c r="AQ118" s="538">
        <v>0</v>
      </c>
      <c r="AR118" s="538">
        <v>0</v>
      </c>
      <c r="AS118" s="538">
        <v>0</v>
      </c>
      <c r="AT118" s="538">
        <v>0</v>
      </c>
      <c r="AU118" s="538">
        <v>0</v>
      </c>
      <c r="AV118" s="538">
        <v>0</v>
      </c>
      <c r="AW118" s="538">
        <v>0</v>
      </c>
      <c r="AX118" s="538">
        <v>0</v>
      </c>
      <c r="AY118" s="538">
        <v>0</v>
      </c>
      <c r="AZ118" s="538">
        <v>0</v>
      </c>
      <c r="BA118" s="538">
        <v>0</v>
      </c>
      <c r="BB118" s="538">
        <v>0</v>
      </c>
      <c r="BC118" s="538">
        <v>0</v>
      </c>
      <c r="BD118" s="538">
        <v>0</v>
      </c>
      <c r="BE118" s="538">
        <v>0</v>
      </c>
      <c r="BF118" s="538">
        <v>0</v>
      </c>
      <c r="BG118" s="538">
        <v>0</v>
      </c>
      <c r="BH118" s="538">
        <v>0</v>
      </c>
      <c r="BI118" s="538">
        <v>0</v>
      </c>
      <c r="BJ118" s="538">
        <v>0</v>
      </c>
    </row>
    <row r="119" spans="1:62" x14ac:dyDescent="0.3">
      <c r="A119" s="538">
        <v>9017</v>
      </c>
      <c r="B119" s="538" t="s">
        <v>341</v>
      </c>
      <c r="C119" s="538" t="s">
        <v>342</v>
      </c>
      <c r="D119" s="538">
        <v>0</v>
      </c>
      <c r="E119" s="538">
        <v>0</v>
      </c>
      <c r="F119" s="538">
        <v>0</v>
      </c>
      <c r="G119" s="538">
        <v>0</v>
      </c>
      <c r="H119" s="538">
        <v>0</v>
      </c>
      <c r="I119" s="538">
        <v>0</v>
      </c>
      <c r="J119" s="538">
        <v>0</v>
      </c>
      <c r="K119" s="538">
        <v>0</v>
      </c>
      <c r="L119" s="538">
        <v>0</v>
      </c>
      <c r="M119" s="538">
        <v>0</v>
      </c>
      <c r="N119" s="538">
        <v>0</v>
      </c>
      <c r="O119" s="538">
        <v>0</v>
      </c>
      <c r="P119" s="538">
        <v>0</v>
      </c>
      <c r="Q119" s="538">
        <v>0</v>
      </c>
      <c r="R119" s="538">
        <v>0</v>
      </c>
      <c r="S119" s="538">
        <v>0</v>
      </c>
      <c r="T119" s="538">
        <v>0</v>
      </c>
      <c r="U119" s="538">
        <v>0</v>
      </c>
      <c r="V119" s="538">
        <v>0</v>
      </c>
      <c r="W119" s="538">
        <v>0</v>
      </c>
      <c r="X119" s="538">
        <v>0</v>
      </c>
      <c r="Y119" s="538">
        <v>0</v>
      </c>
      <c r="Z119" s="538">
        <v>0</v>
      </c>
      <c r="AA119" s="538">
        <v>0</v>
      </c>
      <c r="AB119" s="538">
        <v>0</v>
      </c>
      <c r="AC119" s="538">
        <v>0</v>
      </c>
      <c r="AD119" s="538">
        <v>0</v>
      </c>
      <c r="AE119" s="538">
        <v>0</v>
      </c>
      <c r="AF119" s="538">
        <v>0</v>
      </c>
      <c r="AG119" s="538">
        <v>0</v>
      </c>
      <c r="AH119" s="538">
        <v>0</v>
      </c>
      <c r="AI119" s="538">
        <v>0</v>
      </c>
      <c r="AJ119" s="538">
        <v>0</v>
      </c>
      <c r="AK119" s="538">
        <v>0</v>
      </c>
      <c r="AL119" s="538">
        <v>0</v>
      </c>
      <c r="AM119" s="538">
        <v>0</v>
      </c>
      <c r="AN119" s="538">
        <v>0</v>
      </c>
      <c r="AO119" s="538">
        <v>0</v>
      </c>
      <c r="AP119" s="538">
        <v>0</v>
      </c>
      <c r="AQ119" s="538">
        <v>0</v>
      </c>
      <c r="AR119" s="538">
        <v>0</v>
      </c>
      <c r="AS119" s="538">
        <v>0</v>
      </c>
      <c r="AT119" s="538">
        <v>0</v>
      </c>
      <c r="AU119" s="538">
        <v>0</v>
      </c>
      <c r="AV119" s="538">
        <v>0</v>
      </c>
      <c r="AW119" s="538">
        <v>0</v>
      </c>
      <c r="AX119" s="538">
        <v>0</v>
      </c>
      <c r="AY119" s="538">
        <v>0</v>
      </c>
      <c r="AZ119" s="538">
        <v>0</v>
      </c>
      <c r="BA119" s="538">
        <v>0</v>
      </c>
      <c r="BB119" s="538">
        <v>0</v>
      </c>
      <c r="BC119" s="538">
        <v>0</v>
      </c>
      <c r="BD119" s="538">
        <v>0</v>
      </c>
      <c r="BE119" s="538">
        <v>0</v>
      </c>
      <c r="BF119" s="538">
        <v>0</v>
      </c>
      <c r="BG119" s="538">
        <v>0</v>
      </c>
      <c r="BH119" s="538">
        <v>0</v>
      </c>
      <c r="BI119" s="538">
        <v>0</v>
      </c>
      <c r="BJ119" s="538">
        <v>0</v>
      </c>
    </row>
    <row r="120" spans="1:62" x14ac:dyDescent="0.3">
      <c r="A120" s="538">
        <v>9018</v>
      </c>
      <c r="B120" s="538" t="s">
        <v>343</v>
      </c>
      <c r="C120" s="538" t="s">
        <v>344</v>
      </c>
      <c r="D120" s="538">
        <v>8281973</v>
      </c>
      <c r="E120" s="538">
        <v>2199530</v>
      </c>
      <c r="F120" s="538">
        <v>80309</v>
      </c>
      <c r="G120" s="538">
        <v>315297</v>
      </c>
      <c r="H120" s="538">
        <v>400504</v>
      </c>
      <c r="I120" s="538">
        <v>1325733</v>
      </c>
      <c r="J120" s="538">
        <v>648745</v>
      </c>
      <c r="K120" s="538">
        <v>440766</v>
      </c>
      <c r="L120" s="538">
        <v>688139</v>
      </c>
      <c r="M120" s="538">
        <v>793308</v>
      </c>
      <c r="N120" s="538">
        <v>3895054</v>
      </c>
      <c r="O120" s="538">
        <v>5804731</v>
      </c>
      <c r="P120" s="538">
        <v>2813587</v>
      </c>
      <c r="Q120" s="538">
        <v>779066</v>
      </c>
      <c r="R120" s="538">
        <v>15547834</v>
      </c>
      <c r="S120" s="538">
        <v>5842712</v>
      </c>
      <c r="T120" s="538">
        <v>202231</v>
      </c>
      <c r="U120" s="538">
        <v>3088491</v>
      </c>
      <c r="V120" s="538">
        <v>292603</v>
      </c>
      <c r="W120" s="538">
        <v>2536772</v>
      </c>
      <c r="X120" s="538">
        <v>4195033</v>
      </c>
      <c r="Y120" s="538">
        <v>124680000</v>
      </c>
      <c r="Z120" s="538">
        <v>134148673</v>
      </c>
      <c r="AA120" s="538">
        <v>345531</v>
      </c>
      <c r="AB120" s="538">
        <v>184551</v>
      </c>
      <c r="AC120" s="538">
        <v>11383235</v>
      </c>
      <c r="AD120" s="538">
        <v>414155</v>
      </c>
      <c r="AE120" s="538">
        <v>1105857</v>
      </c>
      <c r="AF120" s="538">
        <v>2708475</v>
      </c>
      <c r="AG120" s="538">
        <v>22646019</v>
      </c>
      <c r="AH120" s="538">
        <v>1996953</v>
      </c>
      <c r="AI120" s="538">
        <v>1004188</v>
      </c>
      <c r="AJ120" s="538">
        <v>5654154</v>
      </c>
      <c r="AK120" s="538">
        <v>233811</v>
      </c>
      <c r="AL120" s="538">
        <v>1467971</v>
      </c>
      <c r="AM120" s="538">
        <v>41355207</v>
      </c>
      <c r="AN120" s="538">
        <v>359364</v>
      </c>
      <c r="AO120" s="538">
        <v>1533691</v>
      </c>
      <c r="AP120" s="538">
        <v>68621496</v>
      </c>
      <c r="AQ120" s="538">
        <v>122083</v>
      </c>
      <c r="AR120" s="538">
        <v>885911</v>
      </c>
      <c r="AS120" s="538">
        <v>24786715</v>
      </c>
      <c r="AT120" s="538">
        <v>127712</v>
      </c>
      <c r="AU120" s="538">
        <v>908638</v>
      </c>
      <c r="AV120" s="538">
        <v>507058</v>
      </c>
      <c r="AW120" s="538">
        <v>574325</v>
      </c>
      <c r="AX120" s="538">
        <v>50752857</v>
      </c>
      <c r="AY120" s="538">
        <v>1286661</v>
      </c>
      <c r="AZ120" s="538">
        <v>3937125</v>
      </c>
      <c r="BA120" s="538">
        <v>5407158</v>
      </c>
      <c r="BB120" s="538">
        <v>675001</v>
      </c>
      <c r="BC120" s="538">
        <v>919857</v>
      </c>
      <c r="BD120" s="538">
        <v>729321</v>
      </c>
      <c r="BE120" s="538">
        <v>3270745</v>
      </c>
      <c r="BF120" s="538">
        <v>976915</v>
      </c>
      <c r="BG120" s="538">
        <v>11272194</v>
      </c>
      <c r="BH120" s="538">
        <v>910211</v>
      </c>
      <c r="BI120" s="538">
        <v>16346328</v>
      </c>
      <c r="BJ120" s="538">
        <v>602390</v>
      </c>
    </row>
    <row r="121" spans="1:62" x14ac:dyDescent="0.3">
      <c r="A121" s="538">
        <v>9019</v>
      </c>
      <c r="B121" s="538" t="s">
        <v>345</v>
      </c>
      <c r="C121" s="538" t="s">
        <v>346</v>
      </c>
      <c r="D121" s="538">
        <v>8281973</v>
      </c>
      <c r="E121" s="538">
        <v>2199530</v>
      </c>
      <c r="F121" s="538">
        <v>80309</v>
      </c>
      <c r="G121" s="538">
        <v>315297</v>
      </c>
      <c r="H121" s="538">
        <v>400504</v>
      </c>
      <c r="I121" s="538">
        <v>1325733</v>
      </c>
      <c r="J121" s="538">
        <v>648745</v>
      </c>
      <c r="K121" s="538">
        <v>440766</v>
      </c>
      <c r="L121" s="538">
        <v>688139</v>
      </c>
      <c r="M121" s="538">
        <v>793308</v>
      </c>
      <c r="N121" s="538">
        <v>3895054</v>
      </c>
      <c r="O121" s="538">
        <v>5804731</v>
      </c>
      <c r="P121" s="538">
        <v>2813587</v>
      </c>
      <c r="Q121" s="538">
        <v>779066</v>
      </c>
      <c r="R121" s="538">
        <v>15547834</v>
      </c>
      <c r="S121" s="538">
        <v>5842712</v>
      </c>
      <c r="T121" s="538">
        <v>202231</v>
      </c>
      <c r="U121" s="538">
        <v>3088491</v>
      </c>
      <c r="V121" s="538">
        <v>292603</v>
      </c>
      <c r="W121" s="538">
        <v>2536772</v>
      </c>
      <c r="X121" s="538">
        <v>4195033</v>
      </c>
      <c r="Y121" s="538">
        <v>124680000</v>
      </c>
      <c r="Z121" s="538">
        <v>134148673</v>
      </c>
      <c r="AA121" s="538">
        <v>345531</v>
      </c>
      <c r="AB121" s="538">
        <v>184551</v>
      </c>
      <c r="AC121" s="538">
        <v>11383235</v>
      </c>
      <c r="AD121" s="538">
        <v>414155</v>
      </c>
      <c r="AE121" s="538">
        <v>1105857</v>
      </c>
      <c r="AF121" s="538">
        <v>2708475</v>
      </c>
      <c r="AG121" s="538">
        <v>22646019</v>
      </c>
      <c r="AH121" s="538">
        <v>1996953</v>
      </c>
      <c r="AI121" s="538">
        <v>1004188</v>
      </c>
      <c r="AJ121" s="538">
        <v>5654154</v>
      </c>
      <c r="AK121" s="538">
        <v>233811</v>
      </c>
      <c r="AL121" s="538">
        <v>1467971</v>
      </c>
      <c r="AM121" s="538">
        <v>41355207</v>
      </c>
      <c r="AN121" s="538">
        <v>359364</v>
      </c>
      <c r="AO121" s="538">
        <v>1533691</v>
      </c>
      <c r="AP121" s="538">
        <v>68621496</v>
      </c>
      <c r="AQ121" s="538">
        <v>122083</v>
      </c>
      <c r="AR121" s="538">
        <v>885911</v>
      </c>
      <c r="AS121" s="538">
        <v>24786715</v>
      </c>
      <c r="AT121" s="538">
        <v>127712</v>
      </c>
      <c r="AU121" s="538">
        <v>908638</v>
      </c>
      <c r="AV121" s="538">
        <v>507058</v>
      </c>
      <c r="AW121" s="538">
        <v>574325</v>
      </c>
      <c r="AX121" s="538">
        <v>50752857</v>
      </c>
      <c r="AY121" s="538">
        <v>1286661</v>
      </c>
      <c r="AZ121" s="538">
        <v>3937125</v>
      </c>
      <c r="BA121" s="538">
        <v>5407158</v>
      </c>
      <c r="BB121" s="538">
        <v>675001</v>
      </c>
      <c r="BC121" s="538">
        <v>919857</v>
      </c>
      <c r="BD121" s="538">
        <v>729321</v>
      </c>
      <c r="BE121" s="538">
        <v>3270745</v>
      </c>
      <c r="BF121" s="538">
        <v>976915</v>
      </c>
      <c r="BG121" s="538">
        <v>11272194</v>
      </c>
      <c r="BH121" s="538">
        <v>910211</v>
      </c>
      <c r="BI121" s="538">
        <v>16346328</v>
      </c>
      <c r="BJ121" s="538">
        <v>602390</v>
      </c>
    </row>
    <row r="125" spans="1:62" x14ac:dyDescent="0.3">
      <c r="A125" s="130">
        <f>A21</f>
        <v>336</v>
      </c>
      <c r="B125" s="130" t="str">
        <f t="shared" ref="B125:BJ125" si="0">B21</f>
        <v>Gov - Select Current Liabilities</v>
      </c>
      <c r="C125" s="130"/>
      <c r="D125" s="130">
        <f t="shared" si="0"/>
        <v>8281973</v>
      </c>
      <c r="E125" s="130">
        <f t="shared" si="0"/>
        <v>2199530</v>
      </c>
      <c r="F125" s="130">
        <f t="shared" si="0"/>
        <v>80309</v>
      </c>
      <c r="G125" s="130">
        <f t="shared" si="0"/>
        <v>315297</v>
      </c>
      <c r="H125" s="130">
        <f t="shared" si="0"/>
        <v>400504</v>
      </c>
      <c r="I125" s="130">
        <f t="shared" si="0"/>
        <v>1325733</v>
      </c>
      <c r="J125" s="130">
        <f t="shared" si="0"/>
        <v>648745</v>
      </c>
      <c r="K125" s="130">
        <f t="shared" si="0"/>
        <v>440766</v>
      </c>
      <c r="L125" s="130">
        <f t="shared" si="0"/>
        <v>688139</v>
      </c>
      <c r="M125" s="130">
        <f t="shared" si="0"/>
        <v>793308</v>
      </c>
      <c r="N125" s="130">
        <f t="shared" si="0"/>
        <v>3895054</v>
      </c>
      <c r="O125" s="130">
        <f t="shared" si="0"/>
        <v>5804731</v>
      </c>
      <c r="P125" s="130">
        <f t="shared" si="0"/>
        <v>2813587</v>
      </c>
      <c r="Q125" s="130">
        <f t="shared" si="0"/>
        <v>779066</v>
      </c>
      <c r="R125" s="130">
        <f t="shared" si="0"/>
        <v>15547834</v>
      </c>
      <c r="S125" s="130">
        <f t="shared" si="0"/>
        <v>5842712</v>
      </c>
      <c r="T125" s="130">
        <f t="shared" si="0"/>
        <v>202231</v>
      </c>
      <c r="U125" s="130">
        <f t="shared" si="0"/>
        <v>3088491</v>
      </c>
      <c r="V125" s="130">
        <f t="shared" si="0"/>
        <v>292603</v>
      </c>
      <c r="W125" s="130">
        <f t="shared" si="0"/>
        <v>2536772</v>
      </c>
      <c r="X125" s="130">
        <f t="shared" si="0"/>
        <v>4195033</v>
      </c>
      <c r="Y125" s="130">
        <f t="shared" si="0"/>
        <v>124680000</v>
      </c>
      <c r="Z125" s="130">
        <f t="shared" si="0"/>
        <v>134148673</v>
      </c>
      <c r="AA125" s="130">
        <f t="shared" si="0"/>
        <v>345531</v>
      </c>
      <c r="AB125" s="130">
        <f t="shared" si="0"/>
        <v>184551</v>
      </c>
      <c r="AC125" s="130">
        <f t="shared" si="0"/>
        <v>11383235</v>
      </c>
      <c r="AD125" s="130">
        <f t="shared" si="0"/>
        <v>414155</v>
      </c>
      <c r="AE125" s="130">
        <f t="shared" si="0"/>
        <v>1105857</v>
      </c>
      <c r="AF125" s="130">
        <f t="shared" si="0"/>
        <v>2708475</v>
      </c>
      <c r="AG125" s="130">
        <f t="shared" si="0"/>
        <v>22646019</v>
      </c>
      <c r="AH125" s="130">
        <f t="shared" si="0"/>
        <v>1996953</v>
      </c>
      <c r="AI125" s="130">
        <f t="shared" si="0"/>
        <v>1004188</v>
      </c>
      <c r="AJ125" s="130">
        <f t="shared" si="0"/>
        <v>5654154</v>
      </c>
      <c r="AK125" s="130">
        <f t="shared" si="0"/>
        <v>233811</v>
      </c>
      <c r="AL125" s="130">
        <f t="shared" si="0"/>
        <v>1467971</v>
      </c>
      <c r="AM125" s="130">
        <f t="shared" si="0"/>
        <v>41355207</v>
      </c>
      <c r="AN125" s="130">
        <f t="shared" si="0"/>
        <v>359364</v>
      </c>
      <c r="AO125" s="130">
        <f t="shared" si="0"/>
        <v>1533691</v>
      </c>
      <c r="AP125" s="130">
        <f t="shared" si="0"/>
        <v>68621496</v>
      </c>
      <c r="AQ125" s="130">
        <f t="shared" si="0"/>
        <v>122083</v>
      </c>
      <c r="AR125" s="130">
        <f t="shared" si="0"/>
        <v>885911</v>
      </c>
      <c r="AS125" s="130">
        <f t="shared" si="0"/>
        <v>24786715</v>
      </c>
      <c r="AT125" s="130">
        <f t="shared" si="0"/>
        <v>127712</v>
      </c>
      <c r="AU125" s="130">
        <f t="shared" si="0"/>
        <v>908638</v>
      </c>
      <c r="AV125" s="130">
        <f t="shared" si="0"/>
        <v>507058</v>
      </c>
      <c r="AW125" s="130">
        <f t="shared" si="0"/>
        <v>574325</v>
      </c>
      <c r="AX125" s="130">
        <f t="shared" si="0"/>
        <v>50752857</v>
      </c>
      <c r="AY125" s="130">
        <f t="shared" si="0"/>
        <v>1286661</v>
      </c>
      <c r="AZ125" s="130">
        <f t="shared" si="0"/>
        <v>3937125</v>
      </c>
      <c r="BA125" s="130">
        <f t="shared" si="0"/>
        <v>5407158</v>
      </c>
      <c r="BB125" s="130">
        <f t="shared" si="0"/>
        <v>675001</v>
      </c>
      <c r="BC125" s="130">
        <f t="shared" si="0"/>
        <v>919857</v>
      </c>
      <c r="BD125" s="130">
        <f t="shared" si="0"/>
        <v>729321</v>
      </c>
      <c r="BE125" s="130">
        <f t="shared" si="0"/>
        <v>3270745</v>
      </c>
      <c r="BF125" s="130">
        <f t="shared" si="0"/>
        <v>976915</v>
      </c>
      <c r="BG125" s="130">
        <f t="shared" si="0"/>
        <v>11272194</v>
      </c>
      <c r="BH125" s="130">
        <f t="shared" si="0"/>
        <v>910211</v>
      </c>
      <c r="BI125" s="130">
        <f t="shared" si="0"/>
        <v>16346328</v>
      </c>
      <c r="BJ125" s="130">
        <f t="shared" si="0"/>
        <v>602390</v>
      </c>
    </row>
    <row r="126" spans="1:62" x14ac:dyDescent="0.3">
      <c r="A126" s="130">
        <f>A28</f>
        <v>385</v>
      </c>
      <c r="B126" s="130" t="str">
        <f t="shared" ref="B126:BJ126" si="1">B28</f>
        <v>Gov - Total Assets and deferred outflows</v>
      </c>
      <c r="C126" s="130"/>
      <c r="D126" s="130">
        <f t="shared" si="1"/>
        <v>359291604</v>
      </c>
      <c r="E126" s="130">
        <f t="shared" si="1"/>
        <v>70277072</v>
      </c>
      <c r="F126" s="130">
        <f t="shared" si="1"/>
        <v>32982277</v>
      </c>
      <c r="G126" s="130">
        <f t="shared" si="1"/>
        <v>52528621</v>
      </c>
      <c r="H126" s="130">
        <f t="shared" si="1"/>
        <v>47650303</v>
      </c>
      <c r="I126" s="130">
        <f t="shared" si="1"/>
        <v>110836446</v>
      </c>
      <c r="J126" s="130">
        <f t="shared" si="1"/>
        <v>129504753</v>
      </c>
      <c r="K126" s="130">
        <f t="shared" si="1"/>
        <v>48061233</v>
      </c>
      <c r="L126" s="130">
        <f t="shared" si="1"/>
        <v>113685089</v>
      </c>
      <c r="M126" s="130">
        <f t="shared" si="1"/>
        <v>21405247</v>
      </c>
      <c r="N126" s="130">
        <f t="shared" si="1"/>
        <v>89998999</v>
      </c>
      <c r="O126" s="130">
        <f t="shared" si="1"/>
        <v>291914977</v>
      </c>
      <c r="P126" s="130">
        <f t="shared" si="1"/>
        <v>512163072</v>
      </c>
      <c r="Q126" s="130">
        <f t="shared" si="1"/>
        <v>184744624</v>
      </c>
      <c r="R126" s="130">
        <f t="shared" si="1"/>
        <v>782225416</v>
      </c>
      <c r="S126" s="130">
        <f t="shared" si="1"/>
        <v>167416512</v>
      </c>
      <c r="T126" s="130">
        <f t="shared" si="1"/>
        <v>35759368</v>
      </c>
      <c r="U126" s="130">
        <f t="shared" si="1"/>
        <v>172153200</v>
      </c>
      <c r="V126" s="130">
        <f t="shared" si="1"/>
        <v>65192593</v>
      </c>
      <c r="W126" s="130">
        <f t="shared" si="1"/>
        <v>263448652</v>
      </c>
      <c r="X126" s="130">
        <f t="shared" si="1"/>
        <v>320855963</v>
      </c>
      <c r="Y126" s="130">
        <f t="shared" si="1"/>
        <v>3667498000</v>
      </c>
      <c r="Z126" s="130">
        <f t="shared" si="1"/>
        <v>248907305</v>
      </c>
      <c r="AA126" s="130">
        <f t="shared" si="1"/>
        <v>61429068</v>
      </c>
      <c r="AB126" s="130">
        <f t="shared" si="1"/>
        <v>21331053</v>
      </c>
      <c r="AC126" s="130">
        <f t="shared" si="1"/>
        <v>222676123</v>
      </c>
      <c r="AD126" s="130">
        <f t="shared" si="1"/>
        <v>52424043</v>
      </c>
      <c r="AE126" s="130">
        <f t="shared" si="1"/>
        <v>121588996</v>
      </c>
      <c r="AF126" s="130">
        <f t="shared" si="1"/>
        <v>166831318</v>
      </c>
      <c r="AG126" s="130">
        <f t="shared" si="1"/>
        <v>593397851</v>
      </c>
      <c r="AH126" s="130">
        <f t="shared" si="1"/>
        <v>93605694</v>
      </c>
      <c r="AI126" s="130">
        <f t="shared" si="1"/>
        <v>159763695</v>
      </c>
      <c r="AJ126" s="130">
        <f t="shared" si="1"/>
        <v>282730883</v>
      </c>
      <c r="AK126" s="130">
        <f t="shared" si="1"/>
        <v>76660942</v>
      </c>
      <c r="AL126" s="130">
        <f t="shared" si="1"/>
        <v>152065769</v>
      </c>
      <c r="AM126" s="130">
        <f t="shared" si="1"/>
        <v>759148803</v>
      </c>
      <c r="AN126" s="130">
        <f t="shared" si="1"/>
        <v>34699181</v>
      </c>
      <c r="AO126" s="130">
        <f t="shared" si="1"/>
        <v>72996533</v>
      </c>
      <c r="AP126" s="130">
        <f t="shared" si="1"/>
        <v>84319455</v>
      </c>
      <c r="AQ126" s="130">
        <f t="shared" si="1"/>
        <v>25634559</v>
      </c>
      <c r="AR126" s="130">
        <f t="shared" si="1"/>
        <v>166506827</v>
      </c>
      <c r="AS126" s="130">
        <f t="shared" si="1"/>
        <v>430768752</v>
      </c>
      <c r="AT126" s="130">
        <f t="shared" si="1"/>
        <v>30882093</v>
      </c>
      <c r="AU126" s="130">
        <f t="shared" si="1"/>
        <v>20805318</v>
      </c>
      <c r="AV126" s="130">
        <f t="shared" si="1"/>
        <v>126198703</v>
      </c>
      <c r="AW126" s="130">
        <f t="shared" si="1"/>
        <v>51788414</v>
      </c>
      <c r="AX126" s="130">
        <f t="shared" si="1"/>
        <v>1293822178</v>
      </c>
      <c r="AY126" s="130">
        <f t="shared" si="1"/>
        <v>58673486</v>
      </c>
      <c r="AZ126" s="130">
        <f t="shared" si="1"/>
        <v>391918601</v>
      </c>
      <c r="BA126" s="130">
        <f t="shared" si="1"/>
        <v>112411668</v>
      </c>
      <c r="BB126" s="130">
        <f t="shared" si="1"/>
        <v>229663859</v>
      </c>
      <c r="BC126" s="130">
        <f t="shared" si="1"/>
        <v>40343549</v>
      </c>
      <c r="BD126" s="130">
        <f t="shared" si="1"/>
        <v>71985963</v>
      </c>
      <c r="BE126" s="130">
        <f t="shared" si="1"/>
        <v>118554654</v>
      </c>
      <c r="BF126" s="130">
        <f t="shared" si="1"/>
        <v>31660968</v>
      </c>
      <c r="BG126" s="130">
        <f t="shared" si="1"/>
        <v>231971671</v>
      </c>
      <c r="BH126" s="130">
        <f t="shared" si="1"/>
        <v>72083833</v>
      </c>
      <c r="BI126" s="130">
        <f t="shared" si="1"/>
        <v>762599581</v>
      </c>
      <c r="BJ126" s="130">
        <f t="shared" si="1"/>
        <v>66589061</v>
      </c>
    </row>
    <row r="127" spans="1:62" x14ac:dyDescent="0.3">
      <c r="A127" s="130">
        <f>A62</f>
        <v>626</v>
      </c>
      <c r="B127" s="130" t="str">
        <f t="shared" ref="B127:BJ127" si="2">B62</f>
        <v>GW - Total Current Liabilities including current portion of long-term debt</v>
      </c>
      <c r="C127" s="130"/>
      <c r="D127" s="130">
        <f t="shared" si="2"/>
        <v>12841710</v>
      </c>
      <c r="E127" s="130">
        <f t="shared" si="2"/>
        <v>3667139</v>
      </c>
      <c r="F127" s="130">
        <f t="shared" si="2"/>
        <v>80309</v>
      </c>
      <c r="G127" s="130">
        <f t="shared" si="2"/>
        <v>2145297</v>
      </c>
      <c r="H127" s="130">
        <f t="shared" si="2"/>
        <v>1557437</v>
      </c>
      <c r="I127" s="130">
        <f t="shared" si="2"/>
        <v>2673160</v>
      </c>
      <c r="J127" s="130">
        <f t="shared" si="2"/>
        <v>2123233</v>
      </c>
      <c r="K127" s="130">
        <f t="shared" si="2"/>
        <v>1149063</v>
      </c>
      <c r="L127" s="130">
        <f t="shared" si="2"/>
        <v>2857842</v>
      </c>
      <c r="M127" s="130">
        <f t="shared" si="2"/>
        <v>824921</v>
      </c>
      <c r="N127" s="130">
        <f t="shared" si="2"/>
        <v>4904614</v>
      </c>
      <c r="O127" s="130">
        <f t="shared" si="2"/>
        <v>8813256</v>
      </c>
      <c r="P127" s="130">
        <f t="shared" si="2"/>
        <v>9561322</v>
      </c>
      <c r="Q127" s="130">
        <f t="shared" si="2"/>
        <v>779066</v>
      </c>
      <c r="R127" s="130">
        <f t="shared" si="2"/>
        <v>23398565</v>
      </c>
      <c r="S127" s="130">
        <f t="shared" si="2"/>
        <v>9263744</v>
      </c>
      <c r="T127" s="130">
        <f t="shared" si="2"/>
        <v>767573</v>
      </c>
      <c r="U127" s="130">
        <f t="shared" si="2"/>
        <v>4804724</v>
      </c>
      <c r="V127" s="130">
        <f t="shared" si="2"/>
        <v>855982</v>
      </c>
      <c r="W127" s="130">
        <f t="shared" si="2"/>
        <v>7156171</v>
      </c>
      <c r="X127" s="130">
        <f t="shared" si="2"/>
        <v>7881772</v>
      </c>
      <c r="Y127" s="130">
        <f t="shared" si="2"/>
        <v>137126000</v>
      </c>
      <c r="Z127" s="130">
        <f t="shared" si="2"/>
        <v>137075511</v>
      </c>
      <c r="AA127" s="130">
        <f t="shared" si="2"/>
        <v>1345531</v>
      </c>
      <c r="AB127" s="130">
        <f t="shared" si="2"/>
        <v>184551</v>
      </c>
      <c r="AC127" s="130">
        <f t="shared" si="2"/>
        <v>11383235</v>
      </c>
      <c r="AD127" s="130">
        <f t="shared" si="2"/>
        <v>1212788</v>
      </c>
      <c r="AE127" s="130">
        <f t="shared" si="2"/>
        <v>2798762</v>
      </c>
      <c r="AF127" s="130">
        <f t="shared" si="2"/>
        <v>6593694</v>
      </c>
      <c r="AG127" s="130">
        <f t="shared" si="2"/>
        <v>34606368</v>
      </c>
      <c r="AH127" s="130">
        <f t="shared" si="2"/>
        <v>3020905</v>
      </c>
      <c r="AI127" s="130">
        <f t="shared" si="2"/>
        <v>2466813</v>
      </c>
      <c r="AJ127" s="130">
        <f t="shared" si="2"/>
        <v>10423136</v>
      </c>
      <c r="AK127" s="130">
        <f t="shared" si="2"/>
        <v>2100161</v>
      </c>
      <c r="AL127" s="130">
        <f t="shared" si="2"/>
        <v>3570013</v>
      </c>
      <c r="AM127" s="130">
        <f t="shared" si="2"/>
        <v>50110623</v>
      </c>
      <c r="AN127" s="130">
        <f t="shared" si="2"/>
        <v>966016</v>
      </c>
      <c r="AO127" s="130">
        <f t="shared" si="2"/>
        <v>3092728</v>
      </c>
      <c r="AP127" s="130">
        <f t="shared" si="2"/>
        <v>68671076</v>
      </c>
      <c r="AQ127" s="130">
        <f t="shared" si="2"/>
        <v>122083</v>
      </c>
      <c r="AR127" s="130">
        <f t="shared" si="2"/>
        <v>2866861</v>
      </c>
      <c r="AS127" s="130">
        <f t="shared" si="2"/>
        <v>24786715</v>
      </c>
      <c r="AT127" s="130">
        <f t="shared" si="2"/>
        <v>673216</v>
      </c>
      <c r="AU127" s="130">
        <f t="shared" si="2"/>
        <v>1457938</v>
      </c>
      <c r="AV127" s="130">
        <f t="shared" si="2"/>
        <v>1815861</v>
      </c>
      <c r="AW127" s="130">
        <f t="shared" si="2"/>
        <v>2074325</v>
      </c>
      <c r="AX127" s="130">
        <f t="shared" si="2"/>
        <v>53775620</v>
      </c>
      <c r="AY127" s="130">
        <f t="shared" si="2"/>
        <v>2026085</v>
      </c>
      <c r="AZ127" s="130">
        <f t="shared" si="2"/>
        <v>9324360</v>
      </c>
      <c r="BA127" s="130">
        <f t="shared" si="2"/>
        <v>5459127</v>
      </c>
      <c r="BB127" s="130">
        <f t="shared" si="2"/>
        <v>5973561</v>
      </c>
      <c r="BC127" s="130">
        <f t="shared" si="2"/>
        <v>919857</v>
      </c>
      <c r="BD127" s="130">
        <f t="shared" si="2"/>
        <v>1782900</v>
      </c>
      <c r="BE127" s="130">
        <f t="shared" si="2"/>
        <v>4717887</v>
      </c>
      <c r="BF127" s="130">
        <f t="shared" si="2"/>
        <v>1029034</v>
      </c>
      <c r="BG127" s="130">
        <f t="shared" si="2"/>
        <v>16696034</v>
      </c>
      <c r="BH127" s="130">
        <f t="shared" si="2"/>
        <v>2055962</v>
      </c>
      <c r="BI127" s="130">
        <f t="shared" si="2"/>
        <v>24252265</v>
      </c>
      <c r="BJ127" s="130">
        <f t="shared" si="2"/>
        <v>954954</v>
      </c>
    </row>
    <row r="128" spans="1:62" x14ac:dyDescent="0.3">
      <c r="A128" s="130">
        <f>A22</f>
        <v>338</v>
      </c>
      <c r="B128" s="130" t="str">
        <f t="shared" ref="B128:BJ128" si="3">B22</f>
        <v>Gov - Total Liabilities and total deferred inflows</v>
      </c>
      <c r="C128" s="130"/>
      <c r="D128" s="130">
        <f t="shared" si="3"/>
        <v>426650659</v>
      </c>
      <c r="E128" s="130">
        <f t="shared" si="3"/>
        <v>95850482</v>
      </c>
      <c r="F128" s="130">
        <f t="shared" si="3"/>
        <v>32205600</v>
      </c>
      <c r="G128" s="130">
        <f t="shared" si="3"/>
        <v>54123275</v>
      </c>
      <c r="H128" s="130">
        <f t="shared" si="3"/>
        <v>55635038</v>
      </c>
      <c r="I128" s="130">
        <f t="shared" si="3"/>
        <v>89869870</v>
      </c>
      <c r="J128" s="130">
        <f t="shared" si="3"/>
        <v>110965929</v>
      </c>
      <c r="K128" s="130">
        <f t="shared" si="3"/>
        <v>44411188</v>
      </c>
      <c r="L128" s="130">
        <f t="shared" si="3"/>
        <v>126166669</v>
      </c>
      <c r="M128" s="130">
        <f t="shared" si="3"/>
        <v>35683624</v>
      </c>
      <c r="N128" s="130">
        <f t="shared" si="3"/>
        <v>73361773</v>
      </c>
      <c r="O128" s="130">
        <f t="shared" si="3"/>
        <v>246692174</v>
      </c>
      <c r="P128" s="130">
        <f t="shared" si="3"/>
        <v>456722496</v>
      </c>
      <c r="Q128" s="130">
        <f t="shared" si="3"/>
        <v>204693727</v>
      </c>
      <c r="R128" s="130">
        <f t="shared" si="3"/>
        <v>609094657</v>
      </c>
      <c r="S128" s="130">
        <f t="shared" si="3"/>
        <v>216037896</v>
      </c>
      <c r="T128" s="130">
        <f t="shared" si="3"/>
        <v>37302388</v>
      </c>
      <c r="U128" s="130">
        <f t="shared" si="3"/>
        <v>167214446</v>
      </c>
      <c r="V128" s="130">
        <f t="shared" si="3"/>
        <v>42242591</v>
      </c>
      <c r="W128" s="130">
        <f t="shared" si="3"/>
        <v>279212416</v>
      </c>
      <c r="X128" s="130">
        <f t="shared" si="3"/>
        <v>326810431</v>
      </c>
      <c r="Y128" s="130">
        <f t="shared" si="3"/>
        <v>3046263000</v>
      </c>
      <c r="Z128" s="130">
        <f t="shared" si="3"/>
        <v>177233617</v>
      </c>
      <c r="AA128" s="130">
        <f t="shared" si="3"/>
        <v>66770248</v>
      </c>
      <c r="AB128" s="130">
        <f t="shared" si="3"/>
        <v>27166668</v>
      </c>
      <c r="AC128" s="130">
        <f t="shared" si="3"/>
        <v>284993236</v>
      </c>
      <c r="AD128" s="130">
        <f t="shared" si="3"/>
        <v>56128270</v>
      </c>
      <c r="AE128" s="130">
        <f t="shared" si="3"/>
        <v>95492113</v>
      </c>
      <c r="AF128" s="130">
        <f t="shared" si="3"/>
        <v>225986067</v>
      </c>
      <c r="AG128" s="130">
        <f t="shared" si="3"/>
        <v>881648720</v>
      </c>
      <c r="AH128" s="130">
        <f t="shared" si="3"/>
        <v>80648803</v>
      </c>
      <c r="AI128" s="130">
        <f t="shared" si="3"/>
        <v>110066482</v>
      </c>
      <c r="AJ128" s="130">
        <f t="shared" si="3"/>
        <v>305450578</v>
      </c>
      <c r="AK128" s="130">
        <f t="shared" si="3"/>
        <v>114247385</v>
      </c>
      <c r="AL128" s="130">
        <f t="shared" si="3"/>
        <v>157092617</v>
      </c>
      <c r="AM128" s="130">
        <f t="shared" si="3"/>
        <v>788277608</v>
      </c>
      <c r="AN128" s="130">
        <f t="shared" si="3"/>
        <v>38533785</v>
      </c>
      <c r="AO128" s="130">
        <f t="shared" si="3"/>
        <v>107069742</v>
      </c>
      <c r="AP128" s="130">
        <f t="shared" si="3"/>
        <v>93192011</v>
      </c>
      <c r="AQ128" s="130">
        <f t="shared" si="3"/>
        <v>24370197</v>
      </c>
      <c r="AR128" s="130">
        <f t="shared" si="3"/>
        <v>146095280</v>
      </c>
      <c r="AS128" s="130">
        <f t="shared" si="3"/>
        <v>554445885</v>
      </c>
      <c r="AT128" s="130">
        <f t="shared" si="3"/>
        <v>35876455</v>
      </c>
      <c r="AU128" s="130">
        <f t="shared" si="3"/>
        <v>27655113</v>
      </c>
      <c r="AV128" s="130">
        <f t="shared" si="3"/>
        <v>120015847</v>
      </c>
      <c r="AW128" s="130">
        <f t="shared" si="3"/>
        <v>60240959</v>
      </c>
      <c r="AX128" s="130">
        <f t="shared" si="3"/>
        <v>1372493777</v>
      </c>
      <c r="AY128" s="130">
        <f t="shared" si="3"/>
        <v>45269664</v>
      </c>
      <c r="AZ128" s="130">
        <f t="shared" si="3"/>
        <v>337814252</v>
      </c>
      <c r="BA128" s="130">
        <f t="shared" si="3"/>
        <v>137873884</v>
      </c>
      <c r="BB128" s="130">
        <f t="shared" si="3"/>
        <v>240534334</v>
      </c>
      <c r="BC128" s="130">
        <f t="shared" si="3"/>
        <v>54395828</v>
      </c>
      <c r="BD128" s="130">
        <f t="shared" si="3"/>
        <v>67606240</v>
      </c>
      <c r="BE128" s="130">
        <f t="shared" si="3"/>
        <v>169548472</v>
      </c>
      <c r="BF128" s="130">
        <f t="shared" si="3"/>
        <v>17580446</v>
      </c>
      <c r="BG128" s="130">
        <f t="shared" si="3"/>
        <v>353815118</v>
      </c>
      <c r="BH128" s="130">
        <f t="shared" si="3"/>
        <v>71303800</v>
      </c>
      <c r="BI128" s="130">
        <f t="shared" si="3"/>
        <v>664029006</v>
      </c>
      <c r="BJ128" s="130">
        <f t="shared" si="3"/>
        <v>73957802</v>
      </c>
    </row>
    <row r="129" spans="1:62" x14ac:dyDescent="0.3">
      <c r="A129" s="130">
        <f>A47</f>
        <v>554</v>
      </c>
      <c r="B129" s="130" t="str">
        <f t="shared" ref="B129:BJ132" si="4">B47</f>
        <v>Single Audit Only - total amount of federal awards and grants expended as found on SEFSA</v>
      </c>
      <c r="C129" s="130"/>
      <c r="D129" s="130">
        <f t="shared" si="4"/>
        <v>40989354</v>
      </c>
      <c r="E129" s="130">
        <f t="shared" si="4"/>
        <v>11236854</v>
      </c>
      <c r="F129" s="130">
        <f t="shared" si="4"/>
        <v>3721640</v>
      </c>
      <c r="G129" s="130">
        <f t="shared" si="4"/>
        <v>9886366</v>
      </c>
      <c r="H129" s="130">
        <f t="shared" si="4"/>
        <v>8198443</v>
      </c>
      <c r="I129" s="130">
        <f t="shared" si="4"/>
        <v>10266048</v>
      </c>
      <c r="J129" s="130">
        <f t="shared" si="4"/>
        <v>6472296</v>
      </c>
      <c r="K129" s="130">
        <f t="shared" si="4"/>
        <v>6005064</v>
      </c>
      <c r="L129" s="130">
        <f t="shared" si="4"/>
        <v>19596446</v>
      </c>
      <c r="M129" s="130">
        <f t="shared" si="4"/>
        <v>8214028</v>
      </c>
      <c r="N129" s="130">
        <f t="shared" si="4"/>
        <v>22880595</v>
      </c>
      <c r="O129" s="130">
        <f t="shared" si="4"/>
        <v>28300437</v>
      </c>
      <c r="P129" s="130">
        <f t="shared" si="4"/>
        <v>51451698</v>
      </c>
      <c r="Q129" s="130">
        <f t="shared" si="4"/>
        <v>31919476</v>
      </c>
      <c r="R129" s="130">
        <f t="shared" si="4"/>
        <v>42238632</v>
      </c>
      <c r="S129" s="130">
        <f t="shared" si="4"/>
        <v>21737749</v>
      </c>
      <c r="T129" s="130">
        <f t="shared" si="4"/>
        <v>1739295</v>
      </c>
      <c r="U129" s="130">
        <f t="shared" si="4"/>
        <v>16142269</v>
      </c>
      <c r="V129" s="130">
        <f t="shared" si="4"/>
        <v>6611287</v>
      </c>
      <c r="W129" s="130">
        <f t="shared" si="4"/>
        <v>35745241</v>
      </c>
      <c r="X129" s="130">
        <f t="shared" si="4"/>
        <v>15691318</v>
      </c>
      <c r="Y129" s="130">
        <f t="shared" si="4"/>
        <v>341132391</v>
      </c>
      <c r="Z129" s="130">
        <f t="shared" si="4"/>
        <v>17761736</v>
      </c>
      <c r="AA129" s="130">
        <f t="shared" si="4"/>
        <v>9360212</v>
      </c>
      <c r="AB129" s="130">
        <f t="shared" si="4"/>
        <v>2847155</v>
      </c>
      <c r="AC129" s="130">
        <f t="shared" si="4"/>
        <v>46061048</v>
      </c>
      <c r="AD129" s="130">
        <f t="shared" si="4"/>
        <v>6749707</v>
      </c>
      <c r="AE129" s="130">
        <f t="shared" si="4"/>
        <v>23768982</v>
      </c>
      <c r="AF129" s="130">
        <f t="shared" si="4"/>
        <v>43285578</v>
      </c>
      <c r="AG129" s="130">
        <f t="shared" si="4"/>
        <v>162856306</v>
      </c>
      <c r="AH129" s="130">
        <f t="shared" si="4"/>
        <v>4618827</v>
      </c>
      <c r="AI129" s="130">
        <f t="shared" si="4"/>
        <v>6718822</v>
      </c>
      <c r="AJ129" s="130">
        <f t="shared" si="4"/>
        <v>35458604</v>
      </c>
      <c r="AK129" s="130">
        <f t="shared" si="4"/>
        <v>11996041</v>
      </c>
      <c r="AL129" s="130">
        <f t="shared" si="4"/>
        <v>33521235</v>
      </c>
      <c r="AM129" s="130">
        <f t="shared" si="4"/>
        <v>85255962</v>
      </c>
      <c r="AN129" s="130">
        <f t="shared" si="4"/>
        <v>5216795</v>
      </c>
      <c r="AO129" s="130">
        <f t="shared" si="4"/>
        <v>23478474</v>
      </c>
      <c r="AP129" s="130">
        <f t="shared" si="4"/>
        <v>12426854</v>
      </c>
      <c r="AQ129" s="130">
        <f t="shared" si="4"/>
        <v>2303792</v>
      </c>
      <c r="AR129" s="130">
        <f t="shared" si="4"/>
        <v>20624207</v>
      </c>
      <c r="AS129" s="130">
        <f t="shared" si="4"/>
        <v>90872726</v>
      </c>
      <c r="AT129" s="130">
        <f t="shared" si="4"/>
        <v>2738711</v>
      </c>
      <c r="AU129" s="130">
        <f t="shared" si="4"/>
        <v>4406943</v>
      </c>
      <c r="AV129" s="130">
        <f t="shared" si="4"/>
        <v>17787592</v>
      </c>
      <c r="AW129" s="130">
        <f t="shared" si="4"/>
        <v>8982951</v>
      </c>
      <c r="AX129" s="130">
        <f t="shared" si="4"/>
        <v>173962572</v>
      </c>
      <c r="AY129" s="130">
        <f t="shared" si="4"/>
        <v>11454571</v>
      </c>
      <c r="AZ129" s="130">
        <f t="shared" si="4"/>
        <v>54189220</v>
      </c>
      <c r="BA129" s="130">
        <f t="shared" si="4"/>
        <v>15511903</v>
      </c>
      <c r="BB129" s="130">
        <f t="shared" si="4"/>
        <v>23999240</v>
      </c>
      <c r="BC129" s="130">
        <f t="shared" si="4"/>
        <v>10682542</v>
      </c>
      <c r="BD129" s="130">
        <f t="shared" si="4"/>
        <v>9632186</v>
      </c>
      <c r="BE129" s="130">
        <f t="shared" si="4"/>
        <v>25547502</v>
      </c>
      <c r="BF129" s="130">
        <f t="shared" si="4"/>
        <v>2394187</v>
      </c>
      <c r="BG129" s="130">
        <f t="shared" si="4"/>
        <v>44218364</v>
      </c>
      <c r="BH129" s="130">
        <f t="shared" si="4"/>
        <v>8483451</v>
      </c>
      <c r="BI129" s="130">
        <f t="shared" si="4"/>
        <v>56109854</v>
      </c>
      <c r="BJ129" s="130">
        <f t="shared" si="4"/>
        <v>3502178</v>
      </c>
    </row>
    <row r="130" spans="1:62" x14ac:dyDescent="0.3">
      <c r="A130" s="130">
        <f t="shared" ref="A130:P132" si="5">A48</f>
        <v>555</v>
      </c>
      <c r="B130" s="130" t="str">
        <f t="shared" si="5"/>
        <v>Single Audit Only - Total amount of federal awards and grants that were audited as major as found on SEFSA</v>
      </c>
      <c r="C130" s="130"/>
      <c r="D130" s="130">
        <f t="shared" si="5"/>
        <v>18167252</v>
      </c>
      <c r="E130" s="130">
        <f t="shared" si="5"/>
        <v>5490649</v>
      </c>
      <c r="F130" s="130">
        <f t="shared" si="5"/>
        <v>1269694</v>
      </c>
      <c r="G130" s="130">
        <f t="shared" si="5"/>
        <v>5154808</v>
      </c>
      <c r="H130" s="130">
        <f t="shared" si="5"/>
        <v>4147752</v>
      </c>
      <c r="I130" s="130">
        <f t="shared" si="5"/>
        <v>6798322</v>
      </c>
      <c r="J130" s="130">
        <f t="shared" si="5"/>
        <v>2433284</v>
      </c>
      <c r="K130" s="130">
        <f t="shared" si="5"/>
        <v>3688950</v>
      </c>
      <c r="L130" s="130">
        <f t="shared" si="5"/>
        <v>12071088</v>
      </c>
      <c r="M130" s="130">
        <f t="shared" si="5"/>
        <v>5132143</v>
      </c>
      <c r="N130" s="130">
        <f t="shared" si="5"/>
        <v>17659836</v>
      </c>
      <c r="O130" s="130">
        <f t="shared" si="5"/>
        <v>13124949</v>
      </c>
      <c r="P130" s="130">
        <f t="shared" si="5"/>
        <v>39242680</v>
      </c>
      <c r="Q130" s="130">
        <f t="shared" si="4"/>
        <v>17034764</v>
      </c>
      <c r="R130" s="130">
        <f t="shared" si="4"/>
        <v>26729997</v>
      </c>
      <c r="S130" s="130">
        <f t="shared" si="4"/>
        <v>11248626</v>
      </c>
      <c r="T130" s="130">
        <f t="shared" si="4"/>
        <v>397624</v>
      </c>
      <c r="U130" s="130">
        <f t="shared" si="4"/>
        <v>8623837</v>
      </c>
      <c r="V130" s="130">
        <f t="shared" si="4"/>
        <v>4014344</v>
      </c>
      <c r="W130" s="130">
        <f t="shared" si="4"/>
        <v>28442211</v>
      </c>
      <c r="X130" s="130">
        <f t="shared" si="4"/>
        <v>7056308</v>
      </c>
      <c r="Y130" s="130">
        <f t="shared" si="4"/>
        <v>224401277</v>
      </c>
      <c r="Z130" s="130">
        <f t="shared" si="4"/>
        <v>12736982</v>
      </c>
      <c r="AA130" s="130">
        <f t="shared" si="4"/>
        <v>4907792</v>
      </c>
      <c r="AB130" s="130">
        <f t="shared" si="4"/>
        <v>1769101</v>
      </c>
      <c r="AC130" s="130">
        <f t="shared" si="4"/>
        <v>30948199</v>
      </c>
      <c r="AD130" s="130">
        <f t="shared" si="4"/>
        <v>2831253</v>
      </c>
      <c r="AE130" s="130">
        <f t="shared" si="4"/>
        <v>11515003</v>
      </c>
      <c r="AF130" s="130">
        <f t="shared" si="4"/>
        <v>27218332</v>
      </c>
      <c r="AG130" s="130">
        <f t="shared" si="4"/>
        <v>117211968</v>
      </c>
      <c r="AH130" s="130">
        <f t="shared" si="4"/>
        <v>2092501</v>
      </c>
      <c r="AI130" s="130">
        <f t="shared" si="4"/>
        <v>4753092</v>
      </c>
      <c r="AJ130" s="130">
        <f t="shared" si="4"/>
        <v>34215863</v>
      </c>
      <c r="AK130" s="130">
        <f t="shared" si="4"/>
        <v>8416954</v>
      </c>
      <c r="AL130" s="130">
        <f t="shared" si="4"/>
        <v>21929932</v>
      </c>
      <c r="AM130" s="130">
        <f t="shared" si="4"/>
        <v>65773711</v>
      </c>
      <c r="AN130" s="130">
        <f t="shared" si="4"/>
        <v>3703750</v>
      </c>
      <c r="AO130" s="130">
        <f t="shared" si="4"/>
        <v>16223428</v>
      </c>
      <c r="AP130" s="130">
        <f t="shared" si="4"/>
        <v>7671021</v>
      </c>
      <c r="AQ130" s="130">
        <f t="shared" si="4"/>
        <v>1092431</v>
      </c>
      <c r="AR130" s="130">
        <f t="shared" si="4"/>
        <v>15298113</v>
      </c>
      <c r="AS130" s="130">
        <f t="shared" si="4"/>
        <v>60009021</v>
      </c>
      <c r="AT130" s="130">
        <f t="shared" si="4"/>
        <v>1744733</v>
      </c>
      <c r="AU130" s="130">
        <f t="shared" si="4"/>
        <v>2070620</v>
      </c>
      <c r="AV130" s="130">
        <f t="shared" si="4"/>
        <v>10111732</v>
      </c>
      <c r="AW130" s="130">
        <f t="shared" si="4"/>
        <v>8408401</v>
      </c>
      <c r="AX130" s="130">
        <f t="shared" si="4"/>
        <v>102405067</v>
      </c>
      <c r="AY130" s="130">
        <f t="shared" si="4"/>
        <v>5557235</v>
      </c>
      <c r="AZ130" s="130">
        <f t="shared" si="4"/>
        <v>34640476</v>
      </c>
      <c r="BA130" s="130">
        <f t="shared" si="4"/>
        <v>11714885</v>
      </c>
      <c r="BB130" s="130">
        <f t="shared" si="4"/>
        <v>11604769</v>
      </c>
      <c r="BC130" s="130">
        <f t="shared" si="4"/>
        <v>8223997</v>
      </c>
      <c r="BD130" s="130">
        <f t="shared" si="4"/>
        <v>7067614</v>
      </c>
      <c r="BE130" s="130">
        <f t="shared" si="4"/>
        <v>19755077</v>
      </c>
      <c r="BF130" s="130">
        <f t="shared" si="4"/>
        <v>596115</v>
      </c>
      <c r="BG130" s="130">
        <f t="shared" si="4"/>
        <v>33469705</v>
      </c>
      <c r="BH130" s="130">
        <f t="shared" si="4"/>
        <v>6153466</v>
      </c>
      <c r="BI130" s="130">
        <f t="shared" si="4"/>
        <v>26945862</v>
      </c>
      <c r="BJ130" s="130">
        <f t="shared" si="4"/>
        <v>1576344</v>
      </c>
    </row>
    <row r="131" spans="1:62" x14ac:dyDescent="0.3">
      <c r="A131" s="130">
        <f t="shared" si="5"/>
        <v>556</v>
      </c>
      <c r="B131" s="130" t="str">
        <f t="shared" si="5"/>
        <v>Single Audit Only - total amount of state awards and grants expended as found on SEFSA</v>
      </c>
      <c r="C131" s="130"/>
      <c r="D131" s="130">
        <f t="shared" si="5"/>
        <v>164692996</v>
      </c>
      <c r="E131" s="130">
        <f t="shared" si="5"/>
        <v>37730490</v>
      </c>
      <c r="F131" s="130">
        <f t="shared" si="5"/>
        <v>14945795</v>
      </c>
      <c r="G131" s="130">
        <f t="shared" si="5"/>
        <v>30160297</v>
      </c>
      <c r="H131" s="130">
        <f t="shared" si="5"/>
        <v>26413048</v>
      </c>
      <c r="I131" s="130">
        <f t="shared" si="5"/>
        <v>35400221</v>
      </c>
      <c r="J131" s="130">
        <f t="shared" si="5"/>
        <v>30857634</v>
      </c>
      <c r="K131" s="130">
        <f t="shared" si="5"/>
        <v>17776767</v>
      </c>
      <c r="L131" s="130">
        <f t="shared" si="5"/>
        <v>47875574</v>
      </c>
      <c r="M131" s="130">
        <f t="shared" si="5"/>
        <v>19485632</v>
      </c>
      <c r="N131" s="130">
        <f t="shared" si="5"/>
        <v>60498358</v>
      </c>
      <c r="O131" s="130">
        <f t="shared" si="5"/>
        <v>96170086</v>
      </c>
      <c r="P131" s="130">
        <f t="shared" si="5"/>
        <v>173562389</v>
      </c>
      <c r="Q131" s="130">
        <f t="shared" si="4"/>
        <v>93018920</v>
      </c>
      <c r="R131" s="130">
        <f t="shared" si="4"/>
        <v>242829543</v>
      </c>
      <c r="S131" s="130">
        <f t="shared" si="4"/>
        <v>88018999</v>
      </c>
      <c r="T131" s="130">
        <f t="shared" si="4"/>
        <v>18536275</v>
      </c>
      <c r="U131" s="130">
        <f t="shared" si="4"/>
        <v>67622082</v>
      </c>
      <c r="V131" s="130">
        <f t="shared" si="4"/>
        <v>21366248</v>
      </c>
      <c r="W131" s="130">
        <f t="shared" si="4"/>
        <v>113183140</v>
      </c>
      <c r="X131" s="130">
        <f t="shared" si="4"/>
        <v>80155196</v>
      </c>
      <c r="Y131" s="130">
        <f t="shared" si="4"/>
        <v>1340762298</v>
      </c>
      <c r="Z131" s="130">
        <f t="shared" si="4"/>
        <v>67716531</v>
      </c>
      <c r="AA131" s="130">
        <f t="shared" si="4"/>
        <v>33363679</v>
      </c>
      <c r="AB131" s="130">
        <f t="shared" si="4"/>
        <v>13270925</v>
      </c>
      <c r="AC131" s="130">
        <f t="shared" si="4"/>
        <v>111331953</v>
      </c>
      <c r="AD131" s="130">
        <f t="shared" si="4"/>
        <v>23828018</v>
      </c>
      <c r="AE131" s="130">
        <f t="shared" si="4"/>
        <v>46171080</v>
      </c>
      <c r="AF131" s="130">
        <f t="shared" si="4"/>
        <v>95440915</v>
      </c>
      <c r="AG131" s="130">
        <f t="shared" si="4"/>
        <v>362505529</v>
      </c>
      <c r="AH131" s="130">
        <f t="shared" si="4"/>
        <v>35883882</v>
      </c>
      <c r="AI131" s="130">
        <f t="shared" si="4"/>
        <v>38806984</v>
      </c>
      <c r="AJ131" s="130">
        <f t="shared" si="4"/>
        <v>132017357</v>
      </c>
      <c r="AK131" s="130">
        <f t="shared" si="4"/>
        <v>46067929</v>
      </c>
      <c r="AL131" s="130">
        <f t="shared" si="4"/>
        <v>80279325</v>
      </c>
      <c r="AM131" s="130">
        <f t="shared" si="4"/>
        <v>242521545</v>
      </c>
      <c r="AN131" s="130">
        <f t="shared" si="4"/>
        <v>18761484</v>
      </c>
      <c r="AO131" s="130">
        <f t="shared" si="4"/>
        <v>48300811</v>
      </c>
      <c r="AP131" s="130">
        <f t="shared" si="4"/>
        <v>42243196</v>
      </c>
      <c r="AQ131" s="130">
        <f t="shared" si="4"/>
        <v>10907782</v>
      </c>
      <c r="AR131" s="130">
        <f t="shared" si="4"/>
        <v>62050818</v>
      </c>
      <c r="AS131" s="130">
        <f t="shared" si="4"/>
        <v>217904707</v>
      </c>
      <c r="AT131" s="130">
        <f t="shared" si="4"/>
        <v>15978573</v>
      </c>
      <c r="AU131" s="130">
        <f t="shared" si="4"/>
        <v>13671104</v>
      </c>
      <c r="AV131" s="130">
        <f t="shared" si="4"/>
        <v>54592907</v>
      </c>
      <c r="AW131" s="130">
        <f t="shared" si="4"/>
        <v>28700373</v>
      </c>
      <c r="AX131" s="130">
        <f t="shared" si="4"/>
        <v>493314479</v>
      </c>
      <c r="AY131" s="130">
        <f t="shared" si="4"/>
        <v>23505020</v>
      </c>
      <c r="AZ131" s="130">
        <f t="shared" si="4"/>
        <v>150097300</v>
      </c>
      <c r="BA131" s="130">
        <f t="shared" si="4"/>
        <v>51972060</v>
      </c>
      <c r="BB131" s="130">
        <f t="shared" si="4"/>
        <v>93847383</v>
      </c>
      <c r="BC131" s="130">
        <f t="shared" si="4"/>
        <v>25790660</v>
      </c>
      <c r="BD131" s="130">
        <f t="shared" si="4"/>
        <v>28092544</v>
      </c>
      <c r="BE131" s="130">
        <f t="shared" si="4"/>
        <v>74105532</v>
      </c>
      <c r="BF131" s="130">
        <f t="shared" si="4"/>
        <v>14290427</v>
      </c>
      <c r="BG131" s="130">
        <f t="shared" si="4"/>
        <v>145300048</v>
      </c>
      <c r="BH131" s="130">
        <f t="shared" si="4"/>
        <v>28470642</v>
      </c>
      <c r="BI131" s="130">
        <f t="shared" si="4"/>
        <v>281819298</v>
      </c>
      <c r="BJ131" s="130">
        <f t="shared" si="4"/>
        <v>12229334</v>
      </c>
    </row>
    <row r="132" spans="1:62" x14ac:dyDescent="0.3">
      <c r="A132" s="130">
        <f t="shared" si="5"/>
        <v>557</v>
      </c>
      <c r="B132" s="130" t="str">
        <f t="shared" si="4"/>
        <v>Single Audit Only - Total amount of state awards and grants that were audited as major as found on SEFSA</v>
      </c>
      <c r="C132" s="130"/>
      <c r="D132" s="130">
        <f t="shared" si="4"/>
        <v>154945223</v>
      </c>
      <c r="E132" s="130">
        <f t="shared" si="4"/>
        <v>36723747</v>
      </c>
      <c r="F132" s="130">
        <f t="shared" si="4"/>
        <v>13494830</v>
      </c>
      <c r="G132" s="130">
        <f t="shared" si="4"/>
        <v>27414975</v>
      </c>
      <c r="H132" s="130">
        <f t="shared" si="4"/>
        <v>23757377</v>
      </c>
      <c r="I132" s="130">
        <f t="shared" si="4"/>
        <v>33097868</v>
      </c>
      <c r="J132" s="130">
        <f t="shared" si="4"/>
        <v>30027362</v>
      </c>
      <c r="K132" s="130">
        <f t="shared" si="4"/>
        <v>16218513</v>
      </c>
      <c r="L132" s="130">
        <f t="shared" si="4"/>
        <v>44176709</v>
      </c>
      <c r="M132" s="130">
        <f t="shared" si="4"/>
        <v>18815910</v>
      </c>
      <c r="N132" s="130">
        <f t="shared" si="4"/>
        <v>33561230</v>
      </c>
      <c r="O132" s="130">
        <f t="shared" si="4"/>
        <v>94042989</v>
      </c>
      <c r="P132" s="130">
        <f t="shared" si="4"/>
        <v>164285456</v>
      </c>
      <c r="Q132" s="130">
        <f t="shared" si="4"/>
        <v>91039982</v>
      </c>
      <c r="R132" s="130">
        <f t="shared" si="4"/>
        <v>238800966</v>
      </c>
      <c r="S132" s="130">
        <f t="shared" si="4"/>
        <v>82813810</v>
      </c>
      <c r="T132" s="130">
        <f t="shared" si="4"/>
        <v>17273356</v>
      </c>
      <c r="U132" s="130">
        <f t="shared" si="4"/>
        <v>62004010</v>
      </c>
      <c r="V132" s="130">
        <f t="shared" si="4"/>
        <v>19702266</v>
      </c>
      <c r="W132" s="130">
        <f t="shared" si="4"/>
        <v>105398986</v>
      </c>
      <c r="X132" s="130">
        <f t="shared" si="4"/>
        <v>79719655</v>
      </c>
      <c r="Y132" s="130">
        <f t="shared" si="4"/>
        <v>930635847</v>
      </c>
      <c r="Z132" s="130">
        <f t="shared" si="4"/>
        <v>68204052</v>
      </c>
      <c r="AA132" s="130">
        <f t="shared" si="4"/>
        <v>32441655</v>
      </c>
      <c r="AB132" s="130">
        <f t="shared" si="4"/>
        <v>11745354</v>
      </c>
      <c r="AC132" s="130">
        <f t="shared" si="4"/>
        <v>104638683</v>
      </c>
      <c r="AD132" s="130">
        <f t="shared" si="4"/>
        <v>22132364</v>
      </c>
      <c r="AE132" s="130">
        <f t="shared" si="4"/>
        <v>41171896</v>
      </c>
      <c r="AF132" s="130">
        <f t="shared" si="4"/>
        <v>91444040</v>
      </c>
      <c r="AG132" s="130">
        <f t="shared" si="4"/>
        <v>343184738</v>
      </c>
      <c r="AH132" s="130">
        <f t="shared" si="4"/>
        <v>32455111</v>
      </c>
      <c r="AI132" s="130">
        <f t="shared" si="4"/>
        <v>35380531</v>
      </c>
      <c r="AJ132" s="130">
        <f t="shared" si="4"/>
        <v>130272581</v>
      </c>
      <c r="AK132" s="130">
        <f t="shared" si="4"/>
        <v>43115652</v>
      </c>
      <c r="AL132" s="130">
        <f t="shared" si="4"/>
        <v>71997731</v>
      </c>
      <c r="AM132" s="130">
        <f t="shared" si="4"/>
        <v>225635474</v>
      </c>
      <c r="AN132" s="130">
        <f t="shared" si="4"/>
        <v>16528377</v>
      </c>
      <c r="AO132" s="130">
        <f t="shared" si="4"/>
        <v>44852832</v>
      </c>
      <c r="AP132" s="130">
        <f t="shared" si="4"/>
        <v>38949386</v>
      </c>
      <c r="AQ132" s="130">
        <f t="shared" si="4"/>
        <v>9849003</v>
      </c>
      <c r="AR132" s="130">
        <f t="shared" si="4"/>
        <v>57737857</v>
      </c>
      <c r="AS132" s="130">
        <f t="shared" si="4"/>
        <v>201856800</v>
      </c>
      <c r="AT132" s="130">
        <f t="shared" si="4"/>
        <v>15412774</v>
      </c>
      <c r="AU132" s="130">
        <f t="shared" si="4"/>
        <v>12163081</v>
      </c>
      <c r="AV132" s="130">
        <f t="shared" si="4"/>
        <v>50633952</v>
      </c>
      <c r="AW132" s="130">
        <f t="shared" si="4"/>
        <v>25662006</v>
      </c>
      <c r="AX132" s="130">
        <f t="shared" si="4"/>
        <v>490070479</v>
      </c>
      <c r="AY132" s="130">
        <f t="shared" si="4"/>
        <v>22110214</v>
      </c>
      <c r="AZ132" s="130">
        <f t="shared" si="4"/>
        <v>140648448</v>
      </c>
      <c r="BA132" s="130">
        <f t="shared" si="4"/>
        <v>50753008</v>
      </c>
      <c r="BB132" s="130">
        <f t="shared" si="4"/>
        <v>93358746</v>
      </c>
      <c r="BC132" s="130">
        <f t="shared" si="4"/>
        <v>24060842</v>
      </c>
      <c r="BD132" s="130">
        <f t="shared" si="4"/>
        <v>25715333</v>
      </c>
      <c r="BE132" s="130">
        <f t="shared" si="4"/>
        <v>70424865</v>
      </c>
      <c r="BF132" s="130">
        <f t="shared" si="4"/>
        <v>8954727</v>
      </c>
      <c r="BG132" s="130">
        <f t="shared" si="4"/>
        <v>136832557</v>
      </c>
      <c r="BH132" s="130">
        <f t="shared" si="4"/>
        <v>26465000</v>
      </c>
      <c r="BI132" s="130">
        <f t="shared" si="4"/>
        <v>266430168</v>
      </c>
      <c r="BJ132" s="130">
        <f t="shared" si="4"/>
        <v>11233594</v>
      </c>
    </row>
    <row r="133" spans="1:62" x14ac:dyDescent="0.3">
      <c r="A133" s="130">
        <f>A59</f>
        <v>606</v>
      </c>
      <c r="B133" s="130" t="str">
        <f t="shared" ref="B133:BJ133" si="6">B59</f>
        <v>Compliance opinion - enter "1" for clean Opinion or "2" for other than clean opinion</v>
      </c>
      <c r="C133" s="130"/>
      <c r="D133" s="130">
        <f t="shared" si="6"/>
        <v>1</v>
      </c>
      <c r="E133" s="130">
        <f t="shared" si="6"/>
        <v>1</v>
      </c>
      <c r="F133" s="130">
        <f t="shared" si="6"/>
        <v>1</v>
      </c>
      <c r="G133" s="130">
        <f t="shared" si="6"/>
        <v>1</v>
      </c>
      <c r="H133" s="130">
        <f t="shared" si="6"/>
        <v>1</v>
      </c>
      <c r="I133" s="130">
        <f t="shared" si="6"/>
        <v>1</v>
      </c>
      <c r="J133" s="130">
        <f t="shared" si="6"/>
        <v>1</v>
      </c>
      <c r="K133" s="130">
        <f t="shared" si="6"/>
        <v>1</v>
      </c>
      <c r="L133" s="130">
        <f t="shared" si="6"/>
        <v>1</v>
      </c>
      <c r="M133" s="130">
        <f t="shared" si="6"/>
        <v>1</v>
      </c>
      <c r="N133" s="130">
        <f t="shared" si="6"/>
        <v>1</v>
      </c>
      <c r="O133" s="130">
        <f t="shared" si="6"/>
        <v>1</v>
      </c>
      <c r="P133" s="130">
        <f t="shared" si="6"/>
        <v>1</v>
      </c>
      <c r="Q133" s="130">
        <f t="shared" si="6"/>
        <v>1</v>
      </c>
      <c r="R133" s="130">
        <f t="shared" si="6"/>
        <v>1</v>
      </c>
      <c r="S133" s="130">
        <f t="shared" si="6"/>
        <v>1</v>
      </c>
      <c r="T133" s="130">
        <f t="shared" si="6"/>
        <v>1</v>
      </c>
      <c r="U133" s="130">
        <f t="shared" si="6"/>
        <v>1</v>
      </c>
      <c r="V133" s="130">
        <f t="shared" si="6"/>
        <v>1</v>
      </c>
      <c r="W133" s="130">
        <f t="shared" si="6"/>
        <v>1</v>
      </c>
      <c r="X133" s="130">
        <f t="shared" si="6"/>
        <v>1</v>
      </c>
      <c r="Y133" s="130">
        <f t="shared" si="6"/>
        <v>1</v>
      </c>
      <c r="Z133" s="130">
        <f t="shared" si="6"/>
        <v>1</v>
      </c>
      <c r="AA133" s="130">
        <f t="shared" si="6"/>
        <v>1</v>
      </c>
      <c r="AB133" s="130">
        <f t="shared" si="6"/>
        <v>1</v>
      </c>
      <c r="AC133" s="130">
        <f t="shared" si="6"/>
        <v>1</v>
      </c>
      <c r="AD133" s="130">
        <f t="shared" si="6"/>
        <v>1</v>
      </c>
      <c r="AE133" s="130">
        <f t="shared" si="6"/>
        <v>1</v>
      </c>
      <c r="AF133" s="130">
        <f t="shared" si="6"/>
        <v>1</v>
      </c>
      <c r="AG133" s="130">
        <f t="shared" si="6"/>
        <v>1</v>
      </c>
      <c r="AH133" s="130">
        <f t="shared" si="6"/>
        <v>1</v>
      </c>
      <c r="AI133" s="130">
        <f t="shared" si="6"/>
        <v>1</v>
      </c>
      <c r="AJ133" s="130">
        <f t="shared" si="6"/>
        <v>1</v>
      </c>
      <c r="AK133" s="130">
        <f t="shared" si="6"/>
        <v>1</v>
      </c>
      <c r="AL133" s="130">
        <f t="shared" si="6"/>
        <v>1</v>
      </c>
      <c r="AM133" s="130">
        <f t="shared" si="6"/>
        <v>1</v>
      </c>
      <c r="AN133" s="130">
        <f t="shared" si="6"/>
        <v>1</v>
      </c>
      <c r="AO133" s="130">
        <f t="shared" si="6"/>
        <v>1</v>
      </c>
      <c r="AP133" s="130">
        <f t="shared" si="6"/>
        <v>1</v>
      </c>
      <c r="AQ133" s="130">
        <f t="shared" si="6"/>
        <v>1</v>
      </c>
      <c r="AR133" s="130">
        <f t="shared" si="6"/>
        <v>1</v>
      </c>
      <c r="AS133" s="130">
        <f t="shared" si="6"/>
        <v>1</v>
      </c>
      <c r="AT133" s="130">
        <f t="shared" si="6"/>
        <v>1</v>
      </c>
      <c r="AU133" s="130">
        <f t="shared" si="6"/>
        <v>1</v>
      </c>
      <c r="AV133" s="130">
        <f t="shared" si="6"/>
        <v>1</v>
      </c>
      <c r="AW133" s="130">
        <f t="shared" si="6"/>
        <v>1</v>
      </c>
      <c r="AX133" s="130">
        <f t="shared" si="6"/>
        <v>1</v>
      </c>
      <c r="AY133" s="130">
        <f t="shared" si="6"/>
        <v>1</v>
      </c>
      <c r="AZ133" s="130">
        <f t="shared" si="6"/>
        <v>1</v>
      </c>
      <c r="BA133" s="130">
        <f t="shared" si="6"/>
        <v>1</v>
      </c>
      <c r="BB133" s="130">
        <f t="shared" si="6"/>
        <v>1</v>
      </c>
      <c r="BC133" s="130">
        <f t="shared" si="6"/>
        <v>1</v>
      </c>
      <c r="BD133" s="130">
        <f t="shared" si="6"/>
        <v>1</v>
      </c>
      <c r="BE133" s="130">
        <f t="shared" si="6"/>
        <v>1</v>
      </c>
      <c r="BF133" s="130">
        <f t="shared" si="6"/>
        <v>1</v>
      </c>
      <c r="BG133" s="130">
        <f t="shared" si="6"/>
        <v>1</v>
      </c>
      <c r="BH133" s="130">
        <f t="shared" si="6"/>
        <v>1</v>
      </c>
      <c r="BI133" s="130">
        <f t="shared" si="6"/>
        <v>1</v>
      </c>
      <c r="BJ133" s="130">
        <f t="shared" si="6"/>
        <v>1</v>
      </c>
    </row>
    <row r="134" spans="1:62" x14ac:dyDescent="0.3">
      <c r="A134" s="536">
        <v>620</v>
      </c>
      <c r="B134" s="130" t="s">
        <v>967</v>
      </c>
    </row>
    <row r="135" spans="1:62" x14ac:dyDescent="0.3">
      <c r="A135" s="130">
        <f>A53</f>
        <v>577</v>
      </c>
      <c r="B135" s="130" t="str">
        <f t="shared" ref="B135:BJ135" si="7">B53</f>
        <v>Yes  or "1" indicates unit has defined benefit other than the ones adm. By the state</v>
      </c>
      <c r="C135" s="130"/>
      <c r="D135" s="130">
        <f t="shared" si="7"/>
        <v>2</v>
      </c>
      <c r="E135" s="130">
        <f t="shared" si="7"/>
        <v>2</v>
      </c>
      <c r="F135" s="130">
        <f t="shared" si="7"/>
        <v>2</v>
      </c>
      <c r="G135" s="130">
        <f t="shared" si="7"/>
        <v>2</v>
      </c>
      <c r="H135" s="130">
        <f t="shared" si="7"/>
        <v>0</v>
      </c>
      <c r="I135" s="130">
        <f t="shared" si="7"/>
        <v>2</v>
      </c>
      <c r="J135" s="130">
        <f t="shared" si="7"/>
        <v>2</v>
      </c>
      <c r="K135" s="130">
        <f t="shared" si="7"/>
        <v>0</v>
      </c>
      <c r="L135" s="130">
        <f t="shared" si="7"/>
        <v>2</v>
      </c>
      <c r="M135" s="130">
        <f t="shared" si="7"/>
        <v>2</v>
      </c>
      <c r="N135" s="130">
        <f t="shared" si="7"/>
        <v>0</v>
      </c>
      <c r="O135" s="130">
        <f t="shared" si="7"/>
        <v>0</v>
      </c>
      <c r="P135" s="130">
        <f t="shared" si="7"/>
        <v>2</v>
      </c>
      <c r="Q135" s="130">
        <f t="shared" si="7"/>
        <v>2</v>
      </c>
      <c r="R135" s="130">
        <f t="shared" si="7"/>
        <v>0</v>
      </c>
      <c r="S135" s="130">
        <f t="shared" si="7"/>
        <v>2</v>
      </c>
      <c r="T135" s="130">
        <f t="shared" si="7"/>
        <v>2</v>
      </c>
      <c r="U135" s="130">
        <f t="shared" si="7"/>
        <v>0</v>
      </c>
      <c r="V135" s="130">
        <f t="shared" si="7"/>
        <v>2</v>
      </c>
      <c r="W135" s="130">
        <f t="shared" si="7"/>
        <v>0</v>
      </c>
      <c r="X135" s="130">
        <f t="shared" si="7"/>
        <v>2</v>
      </c>
      <c r="Y135" s="130">
        <f t="shared" si="7"/>
        <v>2</v>
      </c>
      <c r="Z135" s="130">
        <f t="shared" si="7"/>
        <v>2</v>
      </c>
      <c r="AA135" s="130">
        <f t="shared" si="7"/>
        <v>2</v>
      </c>
      <c r="AB135" s="130">
        <f t="shared" si="7"/>
        <v>2</v>
      </c>
      <c r="AC135" s="130">
        <f t="shared" si="7"/>
        <v>2</v>
      </c>
      <c r="AD135" s="130">
        <f t="shared" si="7"/>
        <v>0</v>
      </c>
      <c r="AE135" s="130">
        <f t="shared" si="7"/>
        <v>2</v>
      </c>
      <c r="AF135" s="130">
        <f t="shared" si="7"/>
        <v>2</v>
      </c>
      <c r="AG135" s="130">
        <f t="shared" si="7"/>
        <v>2</v>
      </c>
      <c r="AH135" s="130">
        <f t="shared" si="7"/>
        <v>2</v>
      </c>
      <c r="AI135" s="130">
        <f t="shared" si="7"/>
        <v>2</v>
      </c>
      <c r="AJ135" s="130">
        <f t="shared" si="7"/>
        <v>2</v>
      </c>
      <c r="AK135" s="130">
        <f t="shared" si="7"/>
        <v>0</v>
      </c>
      <c r="AL135" s="130">
        <f t="shared" si="7"/>
        <v>0</v>
      </c>
      <c r="AM135" s="130">
        <f t="shared" si="7"/>
        <v>2</v>
      </c>
      <c r="AN135" s="130">
        <f t="shared" si="7"/>
        <v>2</v>
      </c>
      <c r="AO135" s="130">
        <f t="shared" si="7"/>
        <v>2</v>
      </c>
      <c r="AP135" s="130">
        <f t="shared" si="7"/>
        <v>2</v>
      </c>
      <c r="AQ135" s="130">
        <f t="shared" si="7"/>
        <v>2</v>
      </c>
      <c r="AR135" s="130">
        <f t="shared" si="7"/>
        <v>2</v>
      </c>
      <c r="AS135" s="130">
        <f t="shared" si="7"/>
        <v>2</v>
      </c>
      <c r="AT135" s="130">
        <f t="shared" si="7"/>
        <v>2</v>
      </c>
      <c r="AU135" s="130">
        <f t="shared" si="7"/>
        <v>2</v>
      </c>
      <c r="AV135" s="130">
        <f t="shared" si="7"/>
        <v>2</v>
      </c>
      <c r="AW135" s="130">
        <f t="shared" si="7"/>
        <v>2</v>
      </c>
      <c r="AX135" s="130">
        <f t="shared" si="7"/>
        <v>2</v>
      </c>
      <c r="AY135" s="130">
        <f t="shared" si="7"/>
        <v>2</v>
      </c>
      <c r="AZ135" s="130">
        <f t="shared" si="7"/>
        <v>2</v>
      </c>
      <c r="BA135" s="130">
        <f t="shared" si="7"/>
        <v>2</v>
      </c>
      <c r="BB135" s="130">
        <f t="shared" si="7"/>
        <v>2</v>
      </c>
      <c r="BC135" s="130">
        <f t="shared" si="7"/>
        <v>2</v>
      </c>
      <c r="BD135" s="130">
        <f t="shared" si="7"/>
        <v>2</v>
      </c>
      <c r="BE135" s="130">
        <f t="shared" si="7"/>
        <v>2</v>
      </c>
      <c r="BF135" s="130">
        <f t="shared" si="7"/>
        <v>2</v>
      </c>
      <c r="BG135" s="130">
        <f t="shared" si="7"/>
        <v>2</v>
      </c>
      <c r="BH135" s="130">
        <f t="shared" si="7"/>
        <v>0</v>
      </c>
      <c r="BI135" s="130">
        <f t="shared" si="7"/>
        <v>0</v>
      </c>
      <c r="BJ135" s="130">
        <f t="shared" si="7"/>
        <v>2</v>
      </c>
    </row>
    <row r="136" spans="1:62" x14ac:dyDescent="0.3">
      <c r="A136" s="130">
        <f>A91</f>
        <v>998</v>
      </c>
      <c r="B136" s="130" t="str">
        <f t="shared" ref="B136:BJ137" si="8">B91</f>
        <v>CCH Unit Type</v>
      </c>
      <c r="C136" s="130"/>
      <c r="D136" s="130">
        <f t="shared" si="8"/>
        <v>52</v>
      </c>
      <c r="E136" s="130">
        <f t="shared" si="8"/>
        <v>52</v>
      </c>
      <c r="F136" s="130">
        <f t="shared" si="8"/>
        <v>52</v>
      </c>
      <c r="G136" s="130">
        <f t="shared" si="8"/>
        <v>52</v>
      </c>
      <c r="H136" s="130">
        <f t="shared" si="8"/>
        <v>52</v>
      </c>
      <c r="I136" s="130">
        <f t="shared" si="8"/>
        <v>52</v>
      </c>
      <c r="J136" s="130">
        <f t="shared" si="8"/>
        <v>52</v>
      </c>
      <c r="K136" s="130">
        <f t="shared" si="8"/>
        <v>52</v>
      </c>
      <c r="L136" s="130">
        <f t="shared" si="8"/>
        <v>52</v>
      </c>
      <c r="M136" s="130">
        <f t="shared" si="8"/>
        <v>52</v>
      </c>
      <c r="N136" s="130">
        <f t="shared" si="8"/>
        <v>52</v>
      </c>
      <c r="O136" s="130">
        <f t="shared" si="8"/>
        <v>52</v>
      </c>
      <c r="P136" s="130">
        <f t="shared" si="8"/>
        <v>52</v>
      </c>
      <c r="Q136" s="130">
        <f t="shared" si="8"/>
        <v>52</v>
      </c>
      <c r="R136" s="130">
        <f t="shared" si="8"/>
        <v>52</v>
      </c>
      <c r="S136" s="130">
        <f t="shared" si="8"/>
        <v>52</v>
      </c>
      <c r="T136" s="130">
        <f t="shared" si="8"/>
        <v>52</v>
      </c>
      <c r="U136" s="130">
        <f t="shared" si="8"/>
        <v>52</v>
      </c>
      <c r="V136" s="130">
        <f t="shared" si="8"/>
        <v>52</v>
      </c>
      <c r="W136" s="130">
        <f t="shared" si="8"/>
        <v>52</v>
      </c>
      <c r="X136" s="130">
        <f t="shared" si="8"/>
        <v>52</v>
      </c>
      <c r="Y136" s="130">
        <f t="shared" si="8"/>
        <v>52</v>
      </c>
      <c r="Z136" s="130">
        <f t="shared" si="8"/>
        <v>52</v>
      </c>
      <c r="AA136" s="130">
        <f t="shared" si="8"/>
        <v>52</v>
      </c>
      <c r="AB136" s="130">
        <f t="shared" si="8"/>
        <v>52</v>
      </c>
      <c r="AC136" s="130">
        <f t="shared" si="8"/>
        <v>52</v>
      </c>
      <c r="AD136" s="130">
        <f t="shared" si="8"/>
        <v>52</v>
      </c>
      <c r="AE136" s="130">
        <f t="shared" si="8"/>
        <v>52</v>
      </c>
      <c r="AF136" s="130">
        <f t="shared" si="8"/>
        <v>52</v>
      </c>
      <c r="AG136" s="130">
        <f t="shared" si="8"/>
        <v>52</v>
      </c>
      <c r="AH136" s="130">
        <f t="shared" si="8"/>
        <v>52</v>
      </c>
      <c r="AI136" s="130">
        <f t="shared" si="8"/>
        <v>52</v>
      </c>
      <c r="AJ136" s="130">
        <f t="shared" si="8"/>
        <v>52</v>
      </c>
      <c r="AK136" s="130">
        <f t="shared" si="8"/>
        <v>52</v>
      </c>
      <c r="AL136" s="130">
        <f t="shared" si="8"/>
        <v>52</v>
      </c>
      <c r="AM136" s="130">
        <f t="shared" si="8"/>
        <v>52</v>
      </c>
      <c r="AN136" s="130">
        <f t="shared" si="8"/>
        <v>52</v>
      </c>
      <c r="AO136" s="130">
        <f t="shared" si="8"/>
        <v>52</v>
      </c>
      <c r="AP136" s="130">
        <f t="shared" si="8"/>
        <v>52</v>
      </c>
      <c r="AQ136" s="130">
        <f t="shared" si="8"/>
        <v>52</v>
      </c>
      <c r="AR136" s="130">
        <f t="shared" si="8"/>
        <v>52</v>
      </c>
      <c r="AS136" s="130">
        <f t="shared" si="8"/>
        <v>52</v>
      </c>
      <c r="AT136" s="130">
        <f t="shared" si="8"/>
        <v>52</v>
      </c>
      <c r="AU136" s="130">
        <f t="shared" si="8"/>
        <v>52</v>
      </c>
      <c r="AV136" s="130">
        <f t="shared" si="8"/>
        <v>52</v>
      </c>
      <c r="AW136" s="130">
        <f t="shared" si="8"/>
        <v>52</v>
      </c>
      <c r="AX136" s="130">
        <f t="shared" si="8"/>
        <v>52</v>
      </c>
      <c r="AY136" s="130">
        <f t="shared" si="8"/>
        <v>52</v>
      </c>
      <c r="AZ136" s="130">
        <f t="shared" si="8"/>
        <v>52</v>
      </c>
      <c r="BA136" s="130">
        <f t="shared" si="8"/>
        <v>52</v>
      </c>
      <c r="BB136" s="130">
        <f t="shared" si="8"/>
        <v>52</v>
      </c>
      <c r="BC136" s="130">
        <f t="shared" si="8"/>
        <v>52</v>
      </c>
      <c r="BD136" s="130">
        <f t="shared" si="8"/>
        <v>52</v>
      </c>
      <c r="BE136" s="130">
        <f t="shared" si="8"/>
        <v>52</v>
      </c>
      <c r="BF136" s="130">
        <f t="shared" si="8"/>
        <v>52</v>
      </c>
      <c r="BG136" s="130">
        <f t="shared" si="8"/>
        <v>52</v>
      </c>
      <c r="BH136" s="130">
        <f t="shared" si="8"/>
        <v>52</v>
      </c>
      <c r="BI136" s="130">
        <f t="shared" si="8"/>
        <v>52</v>
      </c>
      <c r="BJ136" s="130">
        <f t="shared" si="8"/>
        <v>52</v>
      </c>
    </row>
    <row r="137" spans="1:62" x14ac:dyDescent="0.3">
      <c r="A137" s="130">
        <f>A92</f>
        <v>999</v>
      </c>
      <c r="B137" s="130" t="str">
        <f t="shared" si="8"/>
        <v>CCH Unit Code</v>
      </c>
      <c r="C137" s="130"/>
      <c r="D137" s="130">
        <f t="shared" si="8"/>
        <v>52765</v>
      </c>
      <c r="E137" s="130">
        <f t="shared" si="8"/>
        <v>52767</v>
      </c>
      <c r="F137" s="130">
        <f t="shared" si="8"/>
        <v>52768</v>
      </c>
      <c r="G137" s="130">
        <f t="shared" si="8"/>
        <v>52769</v>
      </c>
      <c r="H137" s="130">
        <f t="shared" si="8"/>
        <v>52770</v>
      </c>
      <c r="I137" s="130">
        <f t="shared" si="8"/>
        <v>52771</v>
      </c>
      <c r="J137" s="130">
        <f t="shared" si="8"/>
        <v>52772</v>
      </c>
      <c r="K137" s="130">
        <f t="shared" si="8"/>
        <v>52773</v>
      </c>
      <c r="L137" s="130">
        <f t="shared" si="8"/>
        <v>52774</v>
      </c>
      <c r="M137" s="130">
        <f t="shared" si="8"/>
        <v>52775</v>
      </c>
      <c r="N137" s="130">
        <f t="shared" si="8"/>
        <v>52776</v>
      </c>
      <c r="O137" s="130">
        <f t="shared" si="8"/>
        <v>52777</v>
      </c>
      <c r="P137" s="130">
        <f t="shared" si="8"/>
        <v>52778</v>
      </c>
      <c r="Q137" s="130">
        <f t="shared" si="8"/>
        <v>52779</v>
      </c>
      <c r="R137" s="130">
        <f t="shared" si="8"/>
        <v>52781</v>
      </c>
      <c r="S137" s="130">
        <f t="shared" si="8"/>
        <v>52782</v>
      </c>
      <c r="T137" s="130">
        <f t="shared" si="8"/>
        <v>52783</v>
      </c>
      <c r="U137" s="130">
        <f t="shared" si="8"/>
        <v>52784</v>
      </c>
      <c r="V137" s="130">
        <f t="shared" si="8"/>
        <v>52785</v>
      </c>
      <c r="W137" s="130">
        <f t="shared" si="8"/>
        <v>52786</v>
      </c>
      <c r="X137" s="130">
        <f t="shared" si="8"/>
        <v>52989</v>
      </c>
      <c r="Y137" s="130">
        <f t="shared" si="8"/>
        <v>52990</v>
      </c>
      <c r="Z137" s="130">
        <f t="shared" si="8"/>
        <v>52787</v>
      </c>
      <c r="AA137" s="130">
        <f t="shared" si="8"/>
        <v>52788</v>
      </c>
      <c r="AB137" s="130">
        <f t="shared" si="8"/>
        <v>52789</v>
      </c>
      <c r="AC137" s="130">
        <f t="shared" si="8"/>
        <v>52790</v>
      </c>
      <c r="AD137" s="130">
        <f t="shared" si="8"/>
        <v>52791</v>
      </c>
      <c r="AE137" s="130">
        <f t="shared" si="8"/>
        <v>52792</v>
      </c>
      <c r="AF137" s="130">
        <f t="shared" si="8"/>
        <v>52793</v>
      </c>
      <c r="AG137" s="130">
        <f t="shared" si="8"/>
        <v>52794</v>
      </c>
      <c r="AH137" s="130">
        <f t="shared" si="8"/>
        <v>52795</v>
      </c>
      <c r="AI137" s="130">
        <f t="shared" si="8"/>
        <v>52796</v>
      </c>
      <c r="AJ137" s="130">
        <f t="shared" si="8"/>
        <v>52797</v>
      </c>
      <c r="AK137" s="130">
        <f t="shared" si="8"/>
        <v>52798</v>
      </c>
      <c r="AL137" s="130">
        <f t="shared" si="8"/>
        <v>52799</v>
      </c>
      <c r="AM137" s="130">
        <f t="shared" si="8"/>
        <v>52998</v>
      </c>
      <c r="AN137" s="130">
        <f t="shared" si="8"/>
        <v>52991</v>
      </c>
      <c r="AO137" s="130">
        <f t="shared" si="8"/>
        <v>52801</v>
      </c>
      <c r="AP137" s="130">
        <f t="shared" si="8"/>
        <v>52992</v>
      </c>
      <c r="AQ137" s="130">
        <f t="shared" si="8"/>
        <v>52802</v>
      </c>
      <c r="AR137" s="130">
        <f t="shared" si="8"/>
        <v>52803</v>
      </c>
      <c r="AS137" s="130">
        <f t="shared" si="8"/>
        <v>52804</v>
      </c>
      <c r="AT137" s="130">
        <f t="shared" si="8"/>
        <v>52805</v>
      </c>
      <c r="AU137" s="130">
        <f t="shared" si="8"/>
        <v>52806</v>
      </c>
      <c r="AV137" s="130">
        <f t="shared" si="8"/>
        <v>52807</v>
      </c>
      <c r="AW137" s="130">
        <f t="shared" si="8"/>
        <v>52808</v>
      </c>
      <c r="AX137" s="130">
        <f t="shared" si="8"/>
        <v>52809</v>
      </c>
      <c r="AY137" s="130">
        <f t="shared" si="8"/>
        <v>52997</v>
      </c>
      <c r="AZ137" s="130">
        <f t="shared" si="8"/>
        <v>52811</v>
      </c>
      <c r="BA137" s="130">
        <f t="shared" si="8"/>
        <v>52812</v>
      </c>
      <c r="BB137" s="130">
        <f t="shared" si="8"/>
        <v>52813</v>
      </c>
      <c r="BC137" s="130">
        <f t="shared" si="8"/>
        <v>52814</v>
      </c>
      <c r="BD137" s="130">
        <f t="shared" si="8"/>
        <v>52815</v>
      </c>
      <c r="BE137" s="130">
        <f t="shared" si="8"/>
        <v>52816</v>
      </c>
      <c r="BF137" s="130">
        <f t="shared" si="8"/>
        <v>52817</v>
      </c>
      <c r="BG137" s="130">
        <f t="shared" si="8"/>
        <v>52993</v>
      </c>
      <c r="BH137" s="130">
        <f t="shared" si="8"/>
        <v>52818</v>
      </c>
      <c r="BI137" s="130">
        <f t="shared" si="8"/>
        <v>52819</v>
      </c>
      <c r="BJ137" s="130">
        <f t="shared" si="8"/>
        <v>52820</v>
      </c>
    </row>
    <row r="138" spans="1:62" x14ac:dyDescent="0.3">
      <c r="A138" s="537">
        <f>A73</f>
        <v>906</v>
      </c>
      <c r="B138" s="130" t="str">
        <f t="shared" ref="B138:BJ139" si="9">B73</f>
        <v>TD-Was a Unmodified Audit Opinion issued?</v>
      </c>
      <c r="C138" s="130"/>
      <c r="D138" s="130">
        <f t="shared" si="9"/>
        <v>1</v>
      </c>
      <c r="E138" s="130">
        <f t="shared" si="9"/>
        <v>1</v>
      </c>
      <c r="F138" s="130">
        <f t="shared" si="9"/>
        <v>1</v>
      </c>
      <c r="G138" s="130">
        <f t="shared" si="9"/>
        <v>1</v>
      </c>
      <c r="H138" s="130">
        <f t="shared" si="9"/>
        <v>1</v>
      </c>
      <c r="I138" s="130">
        <f t="shared" si="9"/>
        <v>1</v>
      </c>
      <c r="J138" s="130">
        <f t="shared" si="9"/>
        <v>1</v>
      </c>
      <c r="K138" s="130">
        <f t="shared" si="9"/>
        <v>1</v>
      </c>
      <c r="L138" s="130">
        <f t="shared" si="9"/>
        <v>1</v>
      </c>
      <c r="M138" s="130">
        <f t="shared" si="9"/>
        <v>1</v>
      </c>
      <c r="N138" s="130">
        <f t="shared" si="9"/>
        <v>1</v>
      </c>
      <c r="O138" s="130">
        <f t="shared" si="9"/>
        <v>1</v>
      </c>
      <c r="P138" s="130">
        <f t="shared" si="9"/>
        <v>1</v>
      </c>
      <c r="Q138" s="130">
        <f t="shared" si="9"/>
        <v>1</v>
      </c>
      <c r="R138" s="130">
        <f t="shared" si="9"/>
        <v>1</v>
      </c>
      <c r="S138" s="130">
        <f t="shared" si="9"/>
        <v>1</v>
      </c>
      <c r="T138" s="130">
        <f t="shared" si="9"/>
        <v>1</v>
      </c>
      <c r="U138" s="130">
        <f t="shared" si="9"/>
        <v>1</v>
      </c>
      <c r="V138" s="130">
        <f t="shared" si="9"/>
        <v>1</v>
      </c>
      <c r="W138" s="130">
        <f t="shared" si="9"/>
        <v>1</v>
      </c>
      <c r="X138" s="130">
        <f t="shared" si="9"/>
        <v>1</v>
      </c>
      <c r="Y138" s="130">
        <f t="shared" si="9"/>
        <v>1</v>
      </c>
      <c r="Z138" s="130">
        <f t="shared" si="9"/>
        <v>1</v>
      </c>
      <c r="AA138" s="130">
        <f t="shared" si="9"/>
        <v>1</v>
      </c>
      <c r="AB138" s="130">
        <f t="shared" si="9"/>
        <v>1</v>
      </c>
      <c r="AC138" s="130">
        <f t="shared" si="9"/>
        <v>1</v>
      </c>
      <c r="AD138" s="130">
        <f t="shared" si="9"/>
        <v>1</v>
      </c>
      <c r="AE138" s="130">
        <f t="shared" si="9"/>
        <v>1</v>
      </c>
      <c r="AF138" s="130">
        <f t="shared" si="9"/>
        <v>1</v>
      </c>
      <c r="AG138" s="130">
        <f t="shared" si="9"/>
        <v>1</v>
      </c>
      <c r="AH138" s="130">
        <f t="shared" si="9"/>
        <v>1</v>
      </c>
      <c r="AI138" s="130">
        <f t="shared" si="9"/>
        <v>1</v>
      </c>
      <c r="AJ138" s="130">
        <f t="shared" si="9"/>
        <v>1</v>
      </c>
      <c r="AK138" s="130">
        <f t="shared" si="9"/>
        <v>1</v>
      </c>
      <c r="AL138" s="130">
        <f t="shared" si="9"/>
        <v>1</v>
      </c>
      <c r="AM138" s="130">
        <f t="shared" si="9"/>
        <v>1</v>
      </c>
      <c r="AN138" s="130">
        <f t="shared" si="9"/>
        <v>1</v>
      </c>
      <c r="AO138" s="130">
        <f t="shared" si="9"/>
        <v>1</v>
      </c>
      <c r="AP138" s="130">
        <f t="shared" si="9"/>
        <v>1</v>
      </c>
      <c r="AQ138" s="130">
        <f t="shared" si="9"/>
        <v>1</v>
      </c>
      <c r="AR138" s="130">
        <f t="shared" si="9"/>
        <v>1</v>
      </c>
      <c r="AS138" s="130">
        <f t="shared" si="9"/>
        <v>1</v>
      </c>
      <c r="AT138" s="130">
        <f t="shared" si="9"/>
        <v>1</v>
      </c>
      <c r="AU138" s="130">
        <f t="shared" si="9"/>
        <v>1</v>
      </c>
      <c r="AV138" s="130">
        <f t="shared" si="9"/>
        <v>1</v>
      </c>
      <c r="AW138" s="130">
        <f t="shared" si="9"/>
        <v>1</v>
      </c>
      <c r="AX138" s="130">
        <f t="shared" si="9"/>
        <v>1</v>
      </c>
      <c r="AY138" s="130">
        <f t="shared" si="9"/>
        <v>1</v>
      </c>
      <c r="AZ138" s="130">
        <f t="shared" si="9"/>
        <v>1</v>
      </c>
      <c r="BA138" s="130">
        <f t="shared" si="9"/>
        <v>1</v>
      </c>
      <c r="BB138" s="130">
        <f t="shared" si="9"/>
        <v>1</v>
      </c>
      <c r="BC138" s="130">
        <f t="shared" si="9"/>
        <v>1</v>
      </c>
      <c r="BD138" s="130">
        <f t="shared" si="9"/>
        <v>1</v>
      </c>
      <c r="BE138" s="130">
        <f t="shared" si="9"/>
        <v>1</v>
      </c>
      <c r="BF138" s="130">
        <f t="shared" si="9"/>
        <v>1</v>
      </c>
      <c r="BG138" s="130">
        <f t="shared" si="9"/>
        <v>1</v>
      </c>
      <c r="BH138" s="130">
        <f t="shared" si="9"/>
        <v>1</v>
      </c>
      <c r="BI138" s="130">
        <f t="shared" si="9"/>
        <v>1</v>
      </c>
      <c r="BJ138" s="130">
        <f t="shared" si="9"/>
        <v>1</v>
      </c>
    </row>
    <row r="139" spans="1:62" x14ac:dyDescent="0.3">
      <c r="A139" s="537">
        <f>A74</f>
        <v>907</v>
      </c>
      <c r="B139" s="130" t="str">
        <f t="shared" si="9"/>
        <v>TD-Was there a finding for lack of segregation of duties at this unit?</v>
      </c>
      <c r="C139" s="130"/>
      <c r="D139" s="130">
        <f t="shared" si="9"/>
        <v>2</v>
      </c>
      <c r="E139" s="130">
        <f t="shared" si="9"/>
        <v>2</v>
      </c>
      <c r="F139" s="130">
        <f t="shared" si="9"/>
        <v>2</v>
      </c>
      <c r="G139" s="130">
        <f t="shared" si="9"/>
        <v>2</v>
      </c>
      <c r="H139" s="130">
        <f t="shared" si="9"/>
        <v>2</v>
      </c>
      <c r="I139" s="130">
        <f t="shared" si="9"/>
        <v>2</v>
      </c>
      <c r="J139" s="130">
        <f t="shared" si="9"/>
        <v>2</v>
      </c>
      <c r="K139" s="130">
        <f t="shared" si="9"/>
        <v>2</v>
      </c>
      <c r="L139" s="130">
        <f t="shared" si="9"/>
        <v>2</v>
      </c>
      <c r="M139" s="130">
        <f t="shared" si="9"/>
        <v>2</v>
      </c>
      <c r="N139" s="130">
        <f t="shared" si="9"/>
        <v>2</v>
      </c>
      <c r="O139" s="130">
        <f t="shared" si="9"/>
        <v>2</v>
      </c>
      <c r="P139" s="130">
        <f t="shared" si="9"/>
        <v>2</v>
      </c>
      <c r="Q139" s="130">
        <f t="shared" si="9"/>
        <v>2</v>
      </c>
      <c r="R139" s="130">
        <f t="shared" si="9"/>
        <v>2</v>
      </c>
      <c r="S139" s="130">
        <f t="shared" si="9"/>
        <v>2</v>
      </c>
      <c r="T139" s="130">
        <f t="shared" si="9"/>
        <v>2</v>
      </c>
      <c r="U139" s="130">
        <f t="shared" si="9"/>
        <v>2</v>
      </c>
      <c r="V139" s="130">
        <f t="shared" si="9"/>
        <v>2</v>
      </c>
      <c r="W139" s="130">
        <f t="shared" si="9"/>
        <v>2</v>
      </c>
      <c r="X139" s="130">
        <f t="shared" si="9"/>
        <v>2</v>
      </c>
      <c r="Y139" s="130">
        <f t="shared" si="9"/>
        <v>2</v>
      </c>
      <c r="Z139" s="130">
        <f t="shared" si="9"/>
        <v>2</v>
      </c>
      <c r="AA139" s="130">
        <f t="shared" si="9"/>
        <v>2</v>
      </c>
      <c r="AB139" s="130">
        <f t="shared" si="9"/>
        <v>2</v>
      </c>
      <c r="AC139" s="130">
        <f t="shared" si="9"/>
        <v>2</v>
      </c>
      <c r="AD139" s="130">
        <f t="shared" si="9"/>
        <v>2</v>
      </c>
      <c r="AE139" s="130">
        <f t="shared" si="9"/>
        <v>2</v>
      </c>
      <c r="AF139" s="130">
        <f t="shared" si="9"/>
        <v>2</v>
      </c>
      <c r="AG139" s="130">
        <f t="shared" si="9"/>
        <v>2</v>
      </c>
      <c r="AH139" s="130">
        <f t="shared" si="9"/>
        <v>2</v>
      </c>
      <c r="AI139" s="130">
        <f t="shared" si="9"/>
        <v>2</v>
      </c>
      <c r="AJ139" s="130">
        <f t="shared" si="9"/>
        <v>2</v>
      </c>
      <c r="AK139" s="130">
        <f t="shared" si="9"/>
        <v>2</v>
      </c>
      <c r="AL139" s="130">
        <f t="shared" si="9"/>
        <v>2</v>
      </c>
      <c r="AM139" s="130">
        <f t="shared" si="9"/>
        <v>2</v>
      </c>
      <c r="AN139" s="130">
        <f t="shared" si="9"/>
        <v>2</v>
      </c>
      <c r="AO139" s="130">
        <f t="shared" si="9"/>
        <v>2</v>
      </c>
      <c r="AP139" s="130">
        <f t="shared" si="9"/>
        <v>2</v>
      </c>
      <c r="AQ139" s="130">
        <f t="shared" si="9"/>
        <v>2</v>
      </c>
      <c r="AR139" s="130">
        <f t="shared" si="9"/>
        <v>2</v>
      </c>
      <c r="AS139" s="130">
        <f t="shared" si="9"/>
        <v>2</v>
      </c>
      <c r="AT139" s="130">
        <f t="shared" si="9"/>
        <v>2</v>
      </c>
      <c r="AU139" s="130">
        <f t="shared" si="9"/>
        <v>2</v>
      </c>
      <c r="AV139" s="130">
        <f t="shared" si="9"/>
        <v>2</v>
      </c>
      <c r="AW139" s="130">
        <f t="shared" si="9"/>
        <v>2</v>
      </c>
      <c r="AX139" s="130">
        <f t="shared" si="9"/>
        <v>2</v>
      </c>
      <c r="AY139" s="130">
        <f t="shared" si="9"/>
        <v>2</v>
      </c>
      <c r="AZ139" s="130">
        <f t="shared" si="9"/>
        <v>2</v>
      </c>
      <c r="BA139" s="130">
        <f t="shared" si="9"/>
        <v>2</v>
      </c>
      <c r="BB139" s="130">
        <f t="shared" si="9"/>
        <v>2</v>
      </c>
      <c r="BC139" s="130">
        <f t="shared" si="9"/>
        <v>2</v>
      </c>
      <c r="BD139" s="130">
        <f t="shared" si="9"/>
        <v>2</v>
      </c>
      <c r="BE139" s="130">
        <f t="shared" si="9"/>
        <v>2</v>
      </c>
      <c r="BF139" s="130">
        <f t="shared" si="9"/>
        <v>2</v>
      </c>
      <c r="BG139" s="130">
        <f t="shared" si="9"/>
        <v>2</v>
      </c>
      <c r="BH139" s="130">
        <f t="shared" si="9"/>
        <v>2</v>
      </c>
      <c r="BI139" s="130">
        <f t="shared" si="9"/>
        <v>2</v>
      </c>
      <c r="BJ139" s="130">
        <f t="shared" si="9"/>
        <v>2</v>
      </c>
    </row>
    <row r="140" spans="1:62" x14ac:dyDescent="0.3">
      <c r="A140" s="130">
        <f>A79</f>
        <v>951</v>
      </c>
      <c r="B140" s="130" t="str">
        <f t="shared" ref="B140:BJ140" si="10">B79</f>
        <v>TD-Is there a finding for lack of technical skills, knowledge and experience (SKE) at this unit?</v>
      </c>
      <c r="C140" s="130"/>
      <c r="D140" s="130">
        <f t="shared" si="10"/>
        <v>2</v>
      </c>
      <c r="E140" s="130">
        <f t="shared" si="10"/>
        <v>2</v>
      </c>
      <c r="F140" s="130">
        <f t="shared" si="10"/>
        <v>2</v>
      </c>
      <c r="G140" s="130">
        <f t="shared" si="10"/>
        <v>2</v>
      </c>
      <c r="H140" s="130">
        <f t="shared" si="10"/>
        <v>2</v>
      </c>
      <c r="I140" s="130">
        <f t="shared" si="10"/>
        <v>2</v>
      </c>
      <c r="J140" s="130">
        <f t="shared" si="10"/>
        <v>2</v>
      </c>
      <c r="K140" s="130">
        <f t="shared" si="10"/>
        <v>2</v>
      </c>
      <c r="L140" s="130">
        <f t="shared" si="10"/>
        <v>2</v>
      </c>
      <c r="M140" s="130">
        <f t="shared" si="10"/>
        <v>2</v>
      </c>
      <c r="N140" s="130">
        <f t="shared" si="10"/>
        <v>2</v>
      </c>
      <c r="O140" s="130">
        <f t="shared" si="10"/>
        <v>2</v>
      </c>
      <c r="P140" s="130">
        <f t="shared" si="10"/>
        <v>2</v>
      </c>
      <c r="Q140" s="130">
        <f t="shared" si="10"/>
        <v>2</v>
      </c>
      <c r="R140" s="130">
        <f t="shared" si="10"/>
        <v>2</v>
      </c>
      <c r="S140" s="130">
        <f t="shared" si="10"/>
        <v>2</v>
      </c>
      <c r="T140" s="130">
        <f t="shared" si="10"/>
        <v>2</v>
      </c>
      <c r="U140" s="130">
        <f t="shared" si="10"/>
        <v>2</v>
      </c>
      <c r="V140" s="130">
        <f t="shared" si="10"/>
        <v>2</v>
      </c>
      <c r="W140" s="130">
        <f t="shared" si="10"/>
        <v>2</v>
      </c>
      <c r="X140" s="130">
        <f t="shared" si="10"/>
        <v>2</v>
      </c>
      <c r="Y140" s="130">
        <f t="shared" si="10"/>
        <v>2</v>
      </c>
      <c r="Z140" s="130">
        <f t="shared" si="10"/>
        <v>2</v>
      </c>
      <c r="AA140" s="130">
        <f t="shared" si="10"/>
        <v>2</v>
      </c>
      <c r="AB140" s="130">
        <f t="shared" si="10"/>
        <v>2</v>
      </c>
      <c r="AC140" s="130">
        <f t="shared" si="10"/>
        <v>2</v>
      </c>
      <c r="AD140" s="130">
        <f t="shared" si="10"/>
        <v>2</v>
      </c>
      <c r="AE140" s="130">
        <f t="shared" si="10"/>
        <v>2</v>
      </c>
      <c r="AF140" s="130">
        <f t="shared" si="10"/>
        <v>2</v>
      </c>
      <c r="AG140" s="130">
        <f t="shared" si="10"/>
        <v>2</v>
      </c>
      <c r="AH140" s="130">
        <f t="shared" si="10"/>
        <v>2</v>
      </c>
      <c r="AI140" s="130">
        <f t="shared" si="10"/>
        <v>2</v>
      </c>
      <c r="AJ140" s="130">
        <f t="shared" si="10"/>
        <v>2</v>
      </c>
      <c r="AK140" s="130">
        <f t="shared" si="10"/>
        <v>2</v>
      </c>
      <c r="AL140" s="130">
        <f t="shared" si="10"/>
        <v>2</v>
      </c>
      <c r="AM140" s="130">
        <f t="shared" si="10"/>
        <v>2</v>
      </c>
      <c r="AN140" s="130">
        <f t="shared" si="10"/>
        <v>2</v>
      </c>
      <c r="AO140" s="130">
        <f t="shared" si="10"/>
        <v>2</v>
      </c>
      <c r="AP140" s="130">
        <f t="shared" si="10"/>
        <v>2</v>
      </c>
      <c r="AQ140" s="130">
        <f t="shared" si="10"/>
        <v>2</v>
      </c>
      <c r="AR140" s="130">
        <f t="shared" si="10"/>
        <v>2</v>
      </c>
      <c r="AS140" s="130">
        <f t="shared" si="10"/>
        <v>2</v>
      </c>
      <c r="AT140" s="130">
        <f t="shared" si="10"/>
        <v>2</v>
      </c>
      <c r="AU140" s="130">
        <f t="shared" si="10"/>
        <v>2</v>
      </c>
      <c r="AV140" s="130">
        <f t="shared" si="10"/>
        <v>2</v>
      </c>
      <c r="AW140" s="130">
        <f t="shared" si="10"/>
        <v>2</v>
      </c>
      <c r="AX140" s="130">
        <f t="shared" si="10"/>
        <v>2</v>
      </c>
      <c r="AY140" s="130">
        <f t="shared" si="10"/>
        <v>2</v>
      </c>
      <c r="AZ140" s="130">
        <f t="shared" si="10"/>
        <v>2</v>
      </c>
      <c r="BA140" s="130">
        <f t="shared" si="10"/>
        <v>2</v>
      </c>
      <c r="BB140" s="130">
        <f t="shared" si="10"/>
        <v>2</v>
      </c>
      <c r="BC140" s="130">
        <f t="shared" si="10"/>
        <v>2</v>
      </c>
      <c r="BD140" s="130">
        <f t="shared" si="10"/>
        <v>2</v>
      </c>
      <c r="BE140" s="130">
        <f t="shared" si="10"/>
        <v>2</v>
      </c>
      <c r="BF140" s="130">
        <f t="shared" si="10"/>
        <v>2</v>
      </c>
      <c r="BG140" s="130">
        <f t="shared" si="10"/>
        <v>2</v>
      </c>
      <c r="BH140" s="130">
        <f t="shared" si="10"/>
        <v>2</v>
      </c>
      <c r="BI140" s="130">
        <f t="shared" si="10"/>
        <v>2</v>
      </c>
      <c r="BJ140" s="130">
        <f t="shared" si="10"/>
        <v>2</v>
      </c>
    </row>
    <row r="141" spans="1:62" x14ac:dyDescent="0.3">
      <c r="A141" s="130">
        <f>A81</f>
        <v>953</v>
      </c>
      <c r="B141" s="130" t="str">
        <f t="shared" ref="B141:BJ142" si="11">B81</f>
        <v>TD-Is there is a going concern finding noted in the audit report?</v>
      </c>
      <c r="C141" s="130"/>
      <c r="D141" s="130">
        <f t="shared" si="11"/>
        <v>2</v>
      </c>
      <c r="E141" s="130">
        <f t="shared" si="11"/>
        <v>2</v>
      </c>
      <c r="F141" s="130">
        <f t="shared" si="11"/>
        <v>2</v>
      </c>
      <c r="G141" s="130">
        <f t="shared" si="11"/>
        <v>2</v>
      </c>
      <c r="H141" s="130">
        <f t="shared" si="11"/>
        <v>2</v>
      </c>
      <c r="I141" s="130">
        <f t="shared" si="11"/>
        <v>2</v>
      </c>
      <c r="J141" s="130">
        <f t="shared" si="11"/>
        <v>2</v>
      </c>
      <c r="K141" s="130">
        <f t="shared" si="11"/>
        <v>2</v>
      </c>
      <c r="L141" s="130">
        <f t="shared" si="11"/>
        <v>2</v>
      </c>
      <c r="M141" s="130">
        <f t="shared" si="11"/>
        <v>2</v>
      </c>
      <c r="N141" s="130">
        <f t="shared" si="11"/>
        <v>2</v>
      </c>
      <c r="O141" s="130">
        <f t="shared" si="11"/>
        <v>2</v>
      </c>
      <c r="P141" s="130">
        <f t="shared" si="11"/>
        <v>2</v>
      </c>
      <c r="Q141" s="130">
        <f t="shared" si="11"/>
        <v>2</v>
      </c>
      <c r="R141" s="130">
        <f t="shared" si="11"/>
        <v>2</v>
      </c>
      <c r="S141" s="130">
        <f t="shared" si="11"/>
        <v>2</v>
      </c>
      <c r="T141" s="130">
        <f t="shared" si="11"/>
        <v>2</v>
      </c>
      <c r="U141" s="130">
        <f t="shared" si="11"/>
        <v>2</v>
      </c>
      <c r="V141" s="130">
        <f t="shared" si="11"/>
        <v>2</v>
      </c>
      <c r="W141" s="130">
        <f t="shared" si="11"/>
        <v>2</v>
      </c>
      <c r="X141" s="130">
        <f t="shared" si="11"/>
        <v>2</v>
      </c>
      <c r="Y141" s="130">
        <f t="shared" si="11"/>
        <v>2</v>
      </c>
      <c r="Z141" s="130">
        <f t="shared" si="11"/>
        <v>2</v>
      </c>
      <c r="AA141" s="130">
        <f t="shared" si="11"/>
        <v>2</v>
      </c>
      <c r="AB141" s="130">
        <f t="shared" si="11"/>
        <v>2</v>
      </c>
      <c r="AC141" s="130">
        <f t="shared" si="11"/>
        <v>2</v>
      </c>
      <c r="AD141" s="130">
        <f t="shared" si="11"/>
        <v>2</v>
      </c>
      <c r="AE141" s="130">
        <f t="shared" si="11"/>
        <v>2</v>
      </c>
      <c r="AF141" s="130">
        <f t="shared" si="11"/>
        <v>2</v>
      </c>
      <c r="AG141" s="130">
        <f t="shared" si="11"/>
        <v>2</v>
      </c>
      <c r="AH141" s="130">
        <f t="shared" si="11"/>
        <v>2</v>
      </c>
      <c r="AI141" s="130">
        <f t="shared" si="11"/>
        <v>2</v>
      </c>
      <c r="AJ141" s="130">
        <f t="shared" si="11"/>
        <v>2</v>
      </c>
      <c r="AK141" s="130">
        <f t="shared" si="11"/>
        <v>2</v>
      </c>
      <c r="AL141" s="130">
        <f t="shared" si="11"/>
        <v>2</v>
      </c>
      <c r="AM141" s="130">
        <f t="shared" si="11"/>
        <v>2</v>
      </c>
      <c r="AN141" s="130">
        <f t="shared" si="11"/>
        <v>2</v>
      </c>
      <c r="AO141" s="130">
        <f t="shared" si="11"/>
        <v>2</v>
      </c>
      <c r="AP141" s="130">
        <f t="shared" si="11"/>
        <v>2</v>
      </c>
      <c r="AQ141" s="130">
        <f t="shared" si="11"/>
        <v>2</v>
      </c>
      <c r="AR141" s="130">
        <f t="shared" si="11"/>
        <v>2</v>
      </c>
      <c r="AS141" s="130">
        <f t="shared" si="11"/>
        <v>2</v>
      </c>
      <c r="AT141" s="130">
        <f t="shared" si="11"/>
        <v>2</v>
      </c>
      <c r="AU141" s="130">
        <f t="shared" si="11"/>
        <v>2</v>
      </c>
      <c r="AV141" s="130">
        <f t="shared" si="11"/>
        <v>2</v>
      </c>
      <c r="AW141" s="130">
        <f t="shared" si="11"/>
        <v>2</v>
      </c>
      <c r="AX141" s="130">
        <f t="shared" si="11"/>
        <v>2</v>
      </c>
      <c r="AY141" s="130">
        <f t="shared" si="11"/>
        <v>2</v>
      </c>
      <c r="AZ141" s="130">
        <f t="shared" si="11"/>
        <v>2</v>
      </c>
      <c r="BA141" s="130">
        <f t="shared" si="11"/>
        <v>2</v>
      </c>
      <c r="BB141" s="130">
        <f t="shared" si="11"/>
        <v>2</v>
      </c>
      <c r="BC141" s="130">
        <f t="shared" si="11"/>
        <v>2</v>
      </c>
      <c r="BD141" s="130">
        <f t="shared" si="11"/>
        <v>2</v>
      </c>
      <c r="BE141" s="130">
        <f t="shared" si="11"/>
        <v>2</v>
      </c>
      <c r="BF141" s="130">
        <f t="shared" si="11"/>
        <v>2</v>
      </c>
      <c r="BG141" s="130">
        <f t="shared" si="11"/>
        <v>2</v>
      </c>
      <c r="BH141" s="130">
        <f t="shared" si="11"/>
        <v>2</v>
      </c>
      <c r="BI141" s="130">
        <f t="shared" si="11"/>
        <v>2</v>
      </c>
      <c r="BJ141" s="130">
        <f t="shared" si="11"/>
        <v>2</v>
      </c>
    </row>
    <row r="142" spans="1:62" x14ac:dyDescent="0.3">
      <c r="A142" s="130">
        <f>A82</f>
        <v>955</v>
      </c>
      <c r="B142" s="130" t="str">
        <f t="shared" si="11"/>
        <v>TD-Number of significant deficiency findings (other than in Questions 10-13 )</v>
      </c>
      <c r="C142" s="130"/>
      <c r="D142" s="130">
        <f t="shared" si="11"/>
        <v>0</v>
      </c>
      <c r="E142" s="130">
        <f t="shared" si="11"/>
        <v>0</v>
      </c>
      <c r="F142" s="130">
        <f t="shared" si="11"/>
        <v>0</v>
      </c>
      <c r="G142" s="130">
        <f t="shared" si="11"/>
        <v>0</v>
      </c>
      <c r="H142" s="130">
        <f t="shared" si="11"/>
        <v>0</v>
      </c>
      <c r="I142" s="130">
        <f t="shared" si="11"/>
        <v>0</v>
      </c>
      <c r="J142" s="130">
        <f t="shared" si="11"/>
        <v>0</v>
      </c>
      <c r="K142" s="130">
        <f t="shared" si="11"/>
        <v>1</v>
      </c>
      <c r="L142" s="130">
        <f t="shared" si="11"/>
        <v>0</v>
      </c>
      <c r="M142" s="130">
        <f t="shared" si="11"/>
        <v>0</v>
      </c>
      <c r="N142" s="130">
        <f t="shared" si="11"/>
        <v>0</v>
      </c>
      <c r="O142" s="130">
        <f t="shared" si="11"/>
        <v>0</v>
      </c>
      <c r="P142" s="130">
        <f t="shared" si="11"/>
        <v>0</v>
      </c>
      <c r="Q142" s="130">
        <f t="shared" si="11"/>
        <v>0</v>
      </c>
      <c r="R142" s="130">
        <f t="shared" si="11"/>
        <v>1</v>
      </c>
      <c r="S142" s="130">
        <f t="shared" si="11"/>
        <v>0</v>
      </c>
      <c r="T142" s="130">
        <f t="shared" si="11"/>
        <v>0</v>
      </c>
      <c r="U142" s="130">
        <f t="shared" si="11"/>
        <v>1</v>
      </c>
      <c r="V142" s="130">
        <f t="shared" si="11"/>
        <v>0</v>
      </c>
      <c r="W142" s="130">
        <f t="shared" si="11"/>
        <v>0</v>
      </c>
      <c r="X142" s="130">
        <f t="shared" si="11"/>
        <v>0</v>
      </c>
      <c r="Y142" s="130">
        <f t="shared" si="11"/>
        <v>0</v>
      </c>
      <c r="Z142" s="130">
        <f t="shared" si="11"/>
        <v>0</v>
      </c>
      <c r="AA142" s="130">
        <f t="shared" si="11"/>
        <v>1</v>
      </c>
      <c r="AB142" s="130">
        <f t="shared" si="11"/>
        <v>0</v>
      </c>
      <c r="AC142" s="130">
        <f t="shared" si="11"/>
        <v>0</v>
      </c>
      <c r="AD142" s="130">
        <f t="shared" si="11"/>
        <v>0</v>
      </c>
      <c r="AE142" s="130">
        <f t="shared" si="11"/>
        <v>0</v>
      </c>
      <c r="AF142" s="130">
        <f t="shared" si="11"/>
        <v>0</v>
      </c>
      <c r="AG142" s="130">
        <f t="shared" si="11"/>
        <v>1</v>
      </c>
      <c r="AH142" s="130">
        <f t="shared" si="11"/>
        <v>0</v>
      </c>
      <c r="AI142" s="130">
        <f t="shared" si="11"/>
        <v>0</v>
      </c>
      <c r="AJ142" s="130">
        <f t="shared" si="11"/>
        <v>1</v>
      </c>
      <c r="AK142" s="130">
        <f t="shared" si="11"/>
        <v>0</v>
      </c>
      <c r="AL142" s="130">
        <f t="shared" si="11"/>
        <v>0</v>
      </c>
      <c r="AM142" s="130">
        <f t="shared" si="11"/>
        <v>1</v>
      </c>
      <c r="AN142" s="130">
        <f t="shared" si="11"/>
        <v>0</v>
      </c>
      <c r="AO142" s="130">
        <f t="shared" si="11"/>
        <v>1</v>
      </c>
      <c r="AP142" s="130">
        <f t="shared" si="11"/>
        <v>0</v>
      </c>
      <c r="AQ142" s="130">
        <f t="shared" si="11"/>
        <v>1</v>
      </c>
      <c r="AR142" s="130">
        <f t="shared" si="11"/>
        <v>0</v>
      </c>
      <c r="AS142" s="130">
        <f t="shared" si="11"/>
        <v>0</v>
      </c>
      <c r="AT142" s="130">
        <f t="shared" si="11"/>
        <v>0</v>
      </c>
      <c r="AU142" s="130">
        <f t="shared" si="11"/>
        <v>0</v>
      </c>
      <c r="AV142" s="130">
        <f t="shared" si="11"/>
        <v>0</v>
      </c>
      <c r="AW142" s="130">
        <f t="shared" si="11"/>
        <v>0</v>
      </c>
      <c r="AX142" s="130">
        <f t="shared" si="11"/>
        <v>0</v>
      </c>
      <c r="AY142" s="130">
        <f t="shared" si="11"/>
        <v>0</v>
      </c>
      <c r="AZ142" s="130">
        <f t="shared" si="11"/>
        <v>0</v>
      </c>
      <c r="BA142" s="130">
        <f t="shared" si="11"/>
        <v>0</v>
      </c>
      <c r="BB142" s="130">
        <f t="shared" si="11"/>
        <v>0</v>
      </c>
      <c r="BC142" s="130">
        <f t="shared" si="11"/>
        <v>0</v>
      </c>
      <c r="BD142" s="130">
        <f t="shared" si="11"/>
        <v>0</v>
      </c>
      <c r="BE142" s="130">
        <f t="shared" si="11"/>
        <v>0</v>
      </c>
      <c r="BF142" s="130">
        <f t="shared" si="11"/>
        <v>0</v>
      </c>
      <c r="BG142" s="130">
        <f t="shared" si="11"/>
        <v>0</v>
      </c>
      <c r="BH142" s="130">
        <f t="shared" si="11"/>
        <v>0</v>
      </c>
      <c r="BI142" s="130">
        <f t="shared" si="11"/>
        <v>0</v>
      </c>
      <c r="BJ142" s="130">
        <f t="shared" si="11"/>
        <v>0</v>
      </c>
    </row>
    <row r="143" spans="1:62" x14ac:dyDescent="0.3">
      <c r="A143" s="130">
        <f>A83</f>
        <v>957</v>
      </c>
      <c r="B143" s="130" t="str">
        <f t="shared" ref="B143:BJ143" si="12">B83</f>
        <v>TD-Number of material weaknesses findings (other than in Questions 10-13)</v>
      </c>
      <c r="C143" s="130">
        <f t="shared" si="12"/>
        <v>0</v>
      </c>
      <c r="D143" s="130">
        <f t="shared" si="12"/>
        <v>1</v>
      </c>
      <c r="E143" s="130">
        <f t="shared" si="12"/>
        <v>0</v>
      </c>
      <c r="F143" s="130">
        <f t="shared" si="12"/>
        <v>0</v>
      </c>
      <c r="G143" s="130">
        <f t="shared" si="12"/>
        <v>1</v>
      </c>
      <c r="H143" s="130">
        <f t="shared" si="12"/>
        <v>0</v>
      </c>
      <c r="I143" s="130">
        <f t="shared" si="12"/>
        <v>0</v>
      </c>
      <c r="J143" s="130">
        <f t="shared" si="12"/>
        <v>0</v>
      </c>
      <c r="K143" s="130">
        <f t="shared" si="12"/>
        <v>0</v>
      </c>
      <c r="L143" s="130">
        <f t="shared" si="12"/>
        <v>0</v>
      </c>
      <c r="M143" s="130">
        <f t="shared" si="12"/>
        <v>0</v>
      </c>
      <c r="N143" s="130">
        <f t="shared" si="12"/>
        <v>0</v>
      </c>
      <c r="O143" s="130">
        <f t="shared" si="12"/>
        <v>0</v>
      </c>
      <c r="P143" s="130">
        <f t="shared" si="12"/>
        <v>0</v>
      </c>
      <c r="Q143" s="130">
        <f t="shared" si="12"/>
        <v>0</v>
      </c>
      <c r="R143" s="130">
        <f t="shared" si="12"/>
        <v>0</v>
      </c>
      <c r="S143" s="130">
        <f t="shared" si="12"/>
        <v>0</v>
      </c>
      <c r="T143" s="130">
        <f t="shared" si="12"/>
        <v>0</v>
      </c>
      <c r="U143" s="130">
        <f t="shared" si="12"/>
        <v>0</v>
      </c>
      <c r="V143" s="130">
        <f t="shared" si="12"/>
        <v>0</v>
      </c>
      <c r="W143" s="130">
        <f t="shared" si="12"/>
        <v>0</v>
      </c>
      <c r="X143" s="130">
        <f t="shared" si="12"/>
        <v>0</v>
      </c>
      <c r="Y143" s="130">
        <f t="shared" si="12"/>
        <v>1</v>
      </c>
      <c r="Z143" s="130">
        <f t="shared" si="12"/>
        <v>0</v>
      </c>
      <c r="AA143" s="130">
        <f t="shared" si="12"/>
        <v>0</v>
      </c>
      <c r="AB143" s="130">
        <f t="shared" si="12"/>
        <v>0</v>
      </c>
      <c r="AC143" s="130">
        <f t="shared" si="12"/>
        <v>0</v>
      </c>
      <c r="AD143" s="130">
        <f t="shared" si="12"/>
        <v>0</v>
      </c>
      <c r="AE143" s="130">
        <f t="shared" si="12"/>
        <v>1</v>
      </c>
      <c r="AF143" s="130">
        <f t="shared" si="12"/>
        <v>1</v>
      </c>
      <c r="AG143" s="130">
        <f t="shared" si="12"/>
        <v>0</v>
      </c>
      <c r="AH143" s="130">
        <f t="shared" si="12"/>
        <v>0</v>
      </c>
      <c r="AI143" s="130">
        <f t="shared" si="12"/>
        <v>0</v>
      </c>
      <c r="AJ143" s="130">
        <f t="shared" si="12"/>
        <v>0</v>
      </c>
      <c r="AK143" s="130">
        <f t="shared" si="12"/>
        <v>1</v>
      </c>
      <c r="AL143" s="130">
        <f t="shared" si="12"/>
        <v>0</v>
      </c>
      <c r="AM143" s="130">
        <f t="shared" si="12"/>
        <v>1</v>
      </c>
      <c r="AN143" s="130">
        <f t="shared" si="12"/>
        <v>0</v>
      </c>
      <c r="AO143" s="130">
        <f t="shared" si="12"/>
        <v>4</v>
      </c>
      <c r="AP143" s="130">
        <f t="shared" si="12"/>
        <v>0</v>
      </c>
      <c r="AQ143" s="130">
        <f t="shared" si="12"/>
        <v>0</v>
      </c>
      <c r="AR143" s="130">
        <f t="shared" si="12"/>
        <v>0</v>
      </c>
      <c r="AS143" s="130">
        <f t="shared" si="12"/>
        <v>2</v>
      </c>
      <c r="AT143" s="130">
        <f t="shared" si="12"/>
        <v>0</v>
      </c>
      <c r="AU143" s="130">
        <f t="shared" si="12"/>
        <v>0</v>
      </c>
      <c r="AV143" s="130">
        <f t="shared" si="12"/>
        <v>0</v>
      </c>
      <c r="AW143" s="130">
        <f t="shared" si="12"/>
        <v>0</v>
      </c>
      <c r="AX143" s="130">
        <f t="shared" si="12"/>
        <v>0</v>
      </c>
      <c r="AY143" s="130">
        <f t="shared" si="12"/>
        <v>0</v>
      </c>
      <c r="AZ143" s="130">
        <f t="shared" si="12"/>
        <v>1</v>
      </c>
      <c r="BA143" s="130">
        <f t="shared" si="12"/>
        <v>0</v>
      </c>
      <c r="BB143" s="130">
        <f t="shared" si="12"/>
        <v>0</v>
      </c>
      <c r="BC143" s="130">
        <f t="shared" si="12"/>
        <v>0</v>
      </c>
      <c r="BD143" s="130">
        <f t="shared" si="12"/>
        <v>0</v>
      </c>
      <c r="BE143" s="130">
        <f t="shared" si="12"/>
        <v>3</v>
      </c>
      <c r="BF143" s="130">
        <f t="shared" si="12"/>
        <v>0</v>
      </c>
      <c r="BG143" s="130">
        <f t="shared" si="12"/>
        <v>0</v>
      </c>
      <c r="BH143" s="130">
        <f t="shared" si="12"/>
        <v>0</v>
      </c>
      <c r="BI143" s="130">
        <f t="shared" si="12"/>
        <v>0</v>
      </c>
      <c r="BJ143" s="130">
        <f t="shared" si="12"/>
        <v>0</v>
      </c>
    </row>
    <row r="144" spans="1:62" x14ac:dyDescent="0.3">
      <c r="A144" s="536">
        <v>959</v>
      </c>
      <c r="B144" s="130"/>
      <c r="C144" s="130"/>
      <c r="D144" s="130"/>
      <c r="E144" s="130"/>
      <c r="F144" s="130"/>
      <c r="G144" s="130"/>
      <c r="H144" s="130"/>
      <c r="I144" s="130"/>
      <c r="J144" s="130"/>
      <c r="K144" s="130"/>
      <c r="L144" s="130"/>
      <c r="M144" s="130"/>
      <c r="N144" s="130"/>
      <c r="O144" s="130"/>
      <c r="P144" s="130"/>
      <c r="Q144" s="130"/>
      <c r="R144" s="130"/>
      <c r="S144" s="130"/>
      <c r="T144" s="130"/>
      <c r="U144" s="130"/>
      <c r="V144" s="130"/>
      <c r="W144" s="130"/>
      <c r="X144" s="130"/>
      <c r="Y144" s="130"/>
      <c r="Z144" s="130"/>
      <c r="AA144" s="130"/>
      <c r="AB144" s="130"/>
      <c r="AC144" s="130"/>
      <c r="AD144" s="130"/>
      <c r="AE144" s="130"/>
      <c r="AF144" s="130"/>
      <c r="AG144" s="130"/>
      <c r="AH144" s="130"/>
      <c r="AI144" s="130"/>
      <c r="AJ144" s="130"/>
      <c r="AK144" s="130"/>
      <c r="AL144" s="130"/>
      <c r="AM144" s="130"/>
      <c r="AN144" s="130"/>
      <c r="AO144" s="130"/>
      <c r="AP144" s="130"/>
      <c r="AQ144" s="130"/>
      <c r="AR144" s="130"/>
      <c r="AS144" s="130"/>
      <c r="AT144" s="130"/>
      <c r="AU144" s="130"/>
      <c r="AV144" s="130"/>
      <c r="AW144" s="130"/>
      <c r="AX144" s="130"/>
      <c r="AY144" s="130"/>
      <c r="AZ144" s="130"/>
      <c r="BA144" s="130"/>
      <c r="BB144" s="130"/>
      <c r="BC144" s="130"/>
      <c r="BD144" s="130"/>
      <c r="BE144" s="130"/>
      <c r="BF144" s="130"/>
      <c r="BG144" s="130"/>
      <c r="BH144" s="130"/>
      <c r="BI144" s="130"/>
      <c r="BJ144" s="130"/>
    </row>
    <row r="145" spans="1:62" x14ac:dyDescent="0.3">
      <c r="A145" s="536">
        <v>973</v>
      </c>
      <c r="B145" s="130" t="s">
        <v>968</v>
      </c>
    </row>
    <row r="146" spans="1:62" x14ac:dyDescent="0.3">
      <c r="A146" s="536">
        <v>974</v>
      </c>
      <c r="B146" s="130" t="s">
        <v>969</v>
      </c>
    </row>
    <row r="147" spans="1:62" x14ac:dyDescent="0.3">
      <c r="A147" s="536">
        <v>975</v>
      </c>
      <c r="B147" s="130" t="s">
        <v>970</v>
      </c>
    </row>
    <row r="148" spans="1:62" x14ac:dyDescent="0.3">
      <c r="A148" s="537">
        <f>A94</f>
        <v>1058</v>
      </c>
      <c r="B148" s="130" t="str">
        <f>B94</f>
        <v>Did your audit disclose as a finding any statutory violations? (not including budget violations) (Yes or No)</v>
      </c>
      <c r="C148" s="130"/>
      <c r="D148" s="130">
        <f t="shared" ref="D148:AI148" si="13">D94</f>
        <v>2</v>
      </c>
      <c r="E148" s="130">
        <f t="shared" si="13"/>
        <v>2</v>
      </c>
      <c r="F148" s="130">
        <f t="shared" si="13"/>
        <v>2</v>
      </c>
      <c r="G148" s="130">
        <f t="shared" si="13"/>
        <v>1</v>
      </c>
      <c r="H148" s="130">
        <f t="shared" si="13"/>
        <v>2</v>
      </c>
      <c r="I148" s="130">
        <f t="shared" si="13"/>
        <v>2</v>
      </c>
      <c r="J148" s="130">
        <f t="shared" si="13"/>
        <v>2</v>
      </c>
      <c r="K148" s="130">
        <f t="shared" si="13"/>
        <v>2</v>
      </c>
      <c r="L148" s="130">
        <f t="shared" si="13"/>
        <v>2</v>
      </c>
      <c r="M148" s="130">
        <f t="shared" si="13"/>
        <v>2</v>
      </c>
      <c r="N148" s="130">
        <f t="shared" si="13"/>
        <v>2</v>
      </c>
      <c r="O148" s="130">
        <f t="shared" si="13"/>
        <v>2</v>
      </c>
      <c r="P148" s="130">
        <f t="shared" si="13"/>
        <v>2</v>
      </c>
      <c r="Q148" s="130">
        <f t="shared" si="13"/>
        <v>2</v>
      </c>
      <c r="R148" s="130">
        <f t="shared" si="13"/>
        <v>2</v>
      </c>
      <c r="S148" s="130">
        <f t="shared" si="13"/>
        <v>2</v>
      </c>
      <c r="T148" s="130">
        <f t="shared" si="13"/>
        <v>2</v>
      </c>
      <c r="U148" s="130">
        <f t="shared" si="13"/>
        <v>2</v>
      </c>
      <c r="V148" s="130">
        <f t="shared" si="13"/>
        <v>2</v>
      </c>
      <c r="W148" s="130">
        <f t="shared" si="13"/>
        <v>2</v>
      </c>
      <c r="X148" s="130">
        <f t="shared" si="13"/>
        <v>2</v>
      </c>
      <c r="Y148" s="130">
        <f t="shared" si="13"/>
        <v>2</v>
      </c>
      <c r="Z148" s="130">
        <f t="shared" si="13"/>
        <v>2</v>
      </c>
      <c r="AA148" s="130">
        <f t="shared" si="13"/>
        <v>1</v>
      </c>
      <c r="AB148" s="130">
        <f t="shared" si="13"/>
        <v>2</v>
      </c>
      <c r="AC148" s="130">
        <f t="shared" si="13"/>
        <v>2</v>
      </c>
      <c r="AD148" s="130">
        <f t="shared" si="13"/>
        <v>2</v>
      </c>
      <c r="AE148" s="130">
        <f t="shared" si="13"/>
        <v>2</v>
      </c>
      <c r="AF148" s="130">
        <f t="shared" si="13"/>
        <v>2</v>
      </c>
      <c r="AG148" s="130">
        <f t="shared" si="13"/>
        <v>2</v>
      </c>
      <c r="AH148" s="130">
        <f t="shared" si="13"/>
        <v>2</v>
      </c>
      <c r="AI148" s="130">
        <f t="shared" si="13"/>
        <v>2</v>
      </c>
      <c r="AJ148" s="130">
        <f t="shared" ref="AJ148:BJ148" si="14">AJ94</f>
        <v>1</v>
      </c>
      <c r="AK148" s="130">
        <f t="shared" si="14"/>
        <v>2</v>
      </c>
      <c r="AL148" s="130">
        <f t="shared" si="14"/>
        <v>2</v>
      </c>
      <c r="AM148" s="130">
        <f t="shared" si="14"/>
        <v>2</v>
      </c>
      <c r="AN148" s="130">
        <f t="shared" si="14"/>
        <v>2</v>
      </c>
      <c r="AO148" s="130">
        <f t="shared" si="14"/>
        <v>1</v>
      </c>
      <c r="AP148" s="130">
        <f t="shared" si="14"/>
        <v>2</v>
      </c>
      <c r="AQ148" s="130">
        <f t="shared" si="14"/>
        <v>1</v>
      </c>
      <c r="AR148" s="130">
        <f t="shared" si="14"/>
        <v>2</v>
      </c>
      <c r="AS148" s="130">
        <f t="shared" si="14"/>
        <v>2</v>
      </c>
      <c r="AT148" s="130">
        <f t="shared" si="14"/>
        <v>2</v>
      </c>
      <c r="AU148" s="130">
        <f t="shared" si="14"/>
        <v>2</v>
      </c>
      <c r="AV148" s="130">
        <f t="shared" si="14"/>
        <v>2</v>
      </c>
      <c r="AW148" s="130">
        <f t="shared" si="14"/>
        <v>2</v>
      </c>
      <c r="AX148" s="130">
        <f t="shared" si="14"/>
        <v>2</v>
      </c>
      <c r="AY148" s="130">
        <f t="shared" si="14"/>
        <v>2</v>
      </c>
      <c r="AZ148" s="130">
        <f t="shared" si="14"/>
        <v>2</v>
      </c>
      <c r="BA148" s="130">
        <f t="shared" si="14"/>
        <v>2</v>
      </c>
      <c r="BB148" s="130">
        <f t="shared" si="14"/>
        <v>2</v>
      </c>
      <c r="BC148" s="130">
        <f t="shared" si="14"/>
        <v>2</v>
      </c>
      <c r="BD148" s="130">
        <f t="shared" si="14"/>
        <v>2</v>
      </c>
      <c r="BE148" s="130">
        <f t="shared" si="14"/>
        <v>2</v>
      </c>
      <c r="BF148" s="130">
        <f t="shared" si="14"/>
        <v>2</v>
      </c>
      <c r="BG148" s="130">
        <f t="shared" si="14"/>
        <v>2</v>
      </c>
      <c r="BH148" s="130">
        <f t="shared" si="14"/>
        <v>2</v>
      </c>
      <c r="BI148" s="130">
        <f t="shared" si="14"/>
        <v>2</v>
      </c>
      <c r="BJ148" s="130">
        <f t="shared" si="14"/>
        <v>2</v>
      </c>
    </row>
    <row r="149" spans="1:62" x14ac:dyDescent="0.3">
      <c r="A149" s="537">
        <f>A95</f>
        <v>1059</v>
      </c>
      <c r="B149" s="130" t="str">
        <f>B95</f>
        <v>Did the unit have a board-appointed finance officer the entire fiscal year? (Yes or No)?</v>
      </c>
      <c r="C149" s="130"/>
      <c r="D149" s="130">
        <f t="shared" ref="D149:AI149" si="15">D95</f>
        <v>1</v>
      </c>
      <c r="E149" s="130">
        <f t="shared" si="15"/>
        <v>1</v>
      </c>
      <c r="F149" s="130">
        <f t="shared" si="15"/>
        <v>1</v>
      </c>
      <c r="G149" s="130">
        <f t="shared" si="15"/>
        <v>1</v>
      </c>
      <c r="H149" s="130">
        <f t="shared" si="15"/>
        <v>1</v>
      </c>
      <c r="I149" s="130">
        <f t="shared" si="15"/>
        <v>1</v>
      </c>
      <c r="J149" s="130">
        <f t="shared" si="15"/>
        <v>1</v>
      </c>
      <c r="K149" s="130">
        <f t="shared" si="15"/>
        <v>1</v>
      </c>
      <c r="L149" s="130">
        <f t="shared" si="15"/>
        <v>1</v>
      </c>
      <c r="M149" s="130">
        <f t="shared" si="15"/>
        <v>1</v>
      </c>
      <c r="N149" s="130">
        <f t="shared" si="15"/>
        <v>1</v>
      </c>
      <c r="O149" s="130">
        <f t="shared" si="15"/>
        <v>1</v>
      </c>
      <c r="P149" s="130">
        <f t="shared" si="15"/>
        <v>1</v>
      </c>
      <c r="Q149" s="130">
        <f t="shared" si="15"/>
        <v>1</v>
      </c>
      <c r="R149" s="130">
        <f t="shared" si="15"/>
        <v>1</v>
      </c>
      <c r="S149" s="130">
        <f t="shared" si="15"/>
        <v>1</v>
      </c>
      <c r="T149" s="130">
        <f t="shared" si="15"/>
        <v>1</v>
      </c>
      <c r="U149" s="130">
        <f t="shared" si="15"/>
        <v>1</v>
      </c>
      <c r="V149" s="130">
        <f t="shared" si="15"/>
        <v>1</v>
      </c>
      <c r="W149" s="130">
        <f t="shared" si="15"/>
        <v>1</v>
      </c>
      <c r="X149" s="130">
        <f t="shared" si="15"/>
        <v>1</v>
      </c>
      <c r="Y149" s="130">
        <f t="shared" si="15"/>
        <v>1</v>
      </c>
      <c r="Z149" s="130">
        <f t="shared" si="15"/>
        <v>1</v>
      </c>
      <c r="AA149" s="130">
        <f t="shared" si="15"/>
        <v>1</v>
      </c>
      <c r="AB149" s="130">
        <f t="shared" si="15"/>
        <v>1</v>
      </c>
      <c r="AC149" s="130">
        <f t="shared" si="15"/>
        <v>1</v>
      </c>
      <c r="AD149" s="130">
        <f t="shared" si="15"/>
        <v>1</v>
      </c>
      <c r="AE149" s="130">
        <f t="shared" si="15"/>
        <v>1</v>
      </c>
      <c r="AF149" s="130">
        <f t="shared" si="15"/>
        <v>1</v>
      </c>
      <c r="AG149" s="130">
        <f t="shared" si="15"/>
        <v>1</v>
      </c>
      <c r="AH149" s="130">
        <f t="shared" si="15"/>
        <v>1</v>
      </c>
      <c r="AI149" s="130">
        <f t="shared" si="15"/>
        <v>1</v>
      </c>
      <c r="AJ149" s="130">
        <f t="shared" ref="AJ149:BJ149" si="16">AJ95</f>
        <v>1</v>
      </c>
      <c r="AK149" s="130">
        <f t="shared" si="16"/>
        <v>1</v>
      </c>
      <c r="AL149" s="130">
        <f t="shared" si="16"/>
        <v>1</v>
      </c>
      <c r="AM149" s="130">
        <f t="shared" si="16"/>
        <v>1</v>
      </c>
      <c r="AN149" s="130">
        <f t="shared" si="16"/>
        <v>1</v>
      </c>
      <c r="AO149" s="130">
        <f t="shared" si="16"/>
        <v>1</v>
      </c>
      <c r="AP149" s="130">
        <f t="shared" si="16"/>
        <v>1</v>
      </c>
      <c r="AQ149" s="130">
        <f t="shared" si="16"/>
        <v>1</v>
      </c>
      <c r="AR149" s="130">
        <f t="shared" si="16"/>
        <v>1</v>
      </c>
      <c r="AS149" s="130">
        <f t="shared" si="16"/>
        <v>1</v>
      </c>
      <c r="AT149" s="130">
        <f t="shared" si="16"/>
        <v>1</v>
      </c>
      <c r="AU149" s="130">
        <f t="shared" si="16"/>
        <v>1</v>
      </c>
      <c r="AV149" s="130">
        <f t="shared" si="16"/>
        <v>1</v>
      </c>
      <c r="AW149" s="130">
        <f t="shared" si="16"/>
        <v>2</v>
      </c>
      <c r="AX149" s="130">
        <f t="shared" si="16"/>
        <v>1</v>
      </c>
      <c r="AY149" s="130">
        <f t="shared" si="16"/>
        <v>1</v>
      </c>
      <c r="AZ149" s="130">
        <f t="shared" si="16"/>
        <v>1</v>
      </c>
      <c r="BA149" s="130">
        <f t="shared" si="16"/>
        <v>1</v>
      </c>
      <c r="BB149" s="130">
        <f t="shared" si="16"/>
        <v>1</v>
      </c>
      <c r="BC149" s="130">
        <f t="shared" si="16"/>
        <v>1</v>
      </c>
      <c r="BD149" s="130">
        <f t="shared" si="16"/>
        <v>1</v>
      </c>
      <c r="BE149" s="130">
        <f t="shared" si="16"/>
        <v>1</v>
      </c>
      <c r="BF149" s="130">
        <f t="shared" si="16"/>
        <v>1</v>
      </c>
      <c r="BG149" s="130">
        <f t="shared" si="16"/>
        <v>1</v>
      </c>
      <c r="BH149" s="130">
        <f t="shared" si="16"/>
        <v>1</v>
      </c>
      <c r="BI149" s="130">
        <f t="shared" si="16"/>
        <v>1</v>
      </c>
      <c r="BJ149" s="130">
        <f t="shared" si="16"/>
        <v>1</v>
      </c>
    </row>
    <row r="150" spans="1:62" x14ac:dyDescent="0.3">
      <c r="A150" s="537">
        <f t="shared" ref="A150:B155" si="17">A97</f>
        <v>1067</v>
      </c>
      <c r="B150" s="130" t="str">
        <f t="shared" si="17"/>
        <v>Was the finance officer or interim finance officer bonded pursuant to G.S. 159-29 which requires that the finance officer give a true accounting and faithful performance bond in an amount not less than the greater of (1) $50,000 or (2) an amount equal to</v>
      </c>
      <c r="C150" s="130"/>
      <c r="D150" s="130">
        <f t="shared" ref="D150:AI150" si="18">D97</f>
        <v>1</v>
      </c>
      <c r="E150" s="130">
        <f t="shared" si="18"/>
        <v>1</v>
      </c>
      <c r="F150" s="130">
        <f t="shared" si="18"/>
        <v>1</v>
      </c>
      <c r="G150" s="130">
        <f t="shared" si="18"/>
        <v>1</v>
      </c>
      <c r="H150" s="130">
        <f t="shared" si="18"/>
        <v>1</v>
      </c>
      <c r="I150" s="130">
        <f t="shared" si="18"/>
        <v>1</v>
      </c>
      <c r="J150" s="130">
        <f t="shared" si="18"/>
        <v>1</v>
      </c>
      <c r="K150" s="130">
        <f t="shared" si="18"/>
        <v>1</v>
      </c>
      <c r="L150" s="130">
        <f t="shared" si="18"/>
        <v>1</v>
      </c>
      <c r="M150" s="130">
        <f t="shared" si="18"/>
        <v>1</v>
      </c>
      <c r="N150" s="130">
        <f t="shared" si="18"/>
        <v>1</v>
      </c>
      <c r="O150" s="130">
        <f t="shared" si="18"/>
        <v>1</v>
      </c>
      <c r="P150" s="130">
        <f t="shared" si="18"/>
        <v>1</v>
      </c>
      <c r="Q150" s="130">
        <f t="shared" si="18"/>
        <v>1</v>
      </c>
      <c r="R150" s="130">
        <f t="shared" si="18"/>
        <v>1</v>
      </c>
      <c r="S150" s="130">
        <f t="shared" si="18"/>
        <v>1</v>
      </c>
      <c r="T150" s="130">
        <f t="shared" si="18"/>
        <v>1</v>
      </c>
      <c r="U150" s="130">
        <f t="shared" si="18"/>
        <v>1</v>
      </c>
      <c r="V150" s="130">
        <f t="shared" si="18"/>
        <v>1</v>
      </c>
      <c r="W150" s="130">
        <f t="shared" si="18"/>
        <v>1</v>
      </c>
      <c r="X150" s="130">
        <f t="shared" si="18"/>
        <v>1</v>
      </c>
      <c r="Y150" s="130">
        <f t="shared" si="18"/>
        <v>1</v>
      </c>
      <c r="Z150" s="130">
        <f t="shared" si="18"/>
        <v>1</v>
      </c>
      <c r="AA150" s="130">
        <f t="shared" si="18"/>
        <v>1</v>
      </c>
      <c r="AB150" s="130">
        <f t="shared" si="18"/>
        <v>1</v>
      </c>
      <c r="AC150" s="130">
        <f t="shared" si="18"/>
        <v>1</v>
      </c>
      <c r="AD150" s="130">
        <f t="shared" si="18"/>
        <v>1</v>
      </c>
      <c r="AE150" s="130">
        <f t="shared" si="18"/>
        <v>1</v>
      </c>
      <c r="AF150" s="130">
        <f t="shared" si="18"/>
        <v>1</v>
      </c>
      <c r="AG150" s="130">
        <f t="shared" si="18"/>
        <v>1</v>
      </c>
      <c r="AH150" s="130">
        <f t="shared" si="18"/>
        <v>1</v>
      </c>
      <c r="AI150" s="130">
        <f t="shared" si="18"/>
        <v>1</v>
      </c>
      <c r="AJ150" s="130">
        <f t="shared" ref="AJ150:BJ150" si="19">AJ97</f>
        <v>1</v>
      </c>
      <c r="AK150" s="130">
        <f t="shared" si="19"/>
        <v>1</v>
      </c>
      <c r="AL150" s="130">
        <f t="shared" si="19"/>
        <v>1</v>
      </c>
      <c r="AM150" s="130">
        <f t="shared" si="19"/>
        <v>1</v>
      </c>
      <c r="AN150" s="130">
        <f t="shared" si="19"/>
        <v>1</v>
      </c>
      <c r="AO150" s="130">
        <f t="shared" si="19"/>
        <v>1</v>
      </c>
      <c r="AP150" s="130">
        <f t="shared" si="19"/>
        <v>1</v>
      </c>
      <c r="AQ150" s="130">
        <f t="shared" si="19"/>
        <v>1</v>
      </c>
      <c r="AR150" s="130">
        <f t="shared" si="19"/>
        <v>1</v>
      </c>
      <c r="AS150" s="130">
        <f t="shared" si="19"/>
        <v>1</v>
      </c>
      <c r="AT150" s="130">
        <f t="shared" si="19"/>
        <v>1</v>
      </c>
      <c r="AU150" s="130">
        <f t="shared" si="19"/>
        <v>1</v>
      </c>
      <c r="AV150" s="130">
        <f t="shared" si="19"/>
        <v>1</v>
      </c>
      <c r="AW150" s="130">
        <f t="shared" si="19"/>
        <v>1</v>
      </c>
      <c r="AX150" s="130">
        <f t="shared" si="19"/>
        <v>1</v>
      </c>
      <c r="AY150" s="130">
        <f t="shared" si="19"/>
        <v>1</v>
      </c>
      <c r="AZ150" s="130">
        <f t="shared" si="19"/>
        <v>1</v>
      </c>
      <c r="BA150" s="130">
        <f t="shared" si="19"/>
        <v>1</v>
      </c>
      <c r="BB150" s="130">
        <f t="shared" si="19"/>
        <v>1</v>
      </c>
      <c r="BC150" s="130">
        <f t="shared" si="19"/>
        <v>1</v>
      </c>
      <c r="BD150" s="130">
        <f t="shared" si="19"/>
        <v>1</v>
      </c>
      <c r="BE150" s="130">
        <f t="shared" si="19"/>
        <v>1</v>
      </c>
      <c r="BF150" s="130">
        <f t="shared" si="19"/>
        <v>1</v>
      </c>
      <c r="BG150" s="130">
        <f t="shared" si="19"/>
        <v>1</v>
      </c>
      <c r="BH150" s="130">
        <f t="shared" si="19"/>
        <v>1</v>
      </c>
      <c r="BI150" s="130">
        <f t="shared" si="19"/>
        <v>1</v>
      </c>
      <c r="BJ150" s="130">
        <f t="shared" si="19"/>
        <v>1</v>
      </c>
    </row>
    <row r="151" spans="1:62" x14ac:dyDescent="0.3">
      <c r="A151" s="537">
        <f t="shared" si="17"/>
        <v>1068</v>
      </c>
      <c r="B151" s="130" t="str">
        <f t="shared" si="17"/>
        <v>Does the unit have a self-insurance fund?</v>
      </c>
      <c r="C151" s="130"/>
      <c r="D151" s="130">
        <f t="shared" ref="D151:AI151" si="20">D98</f>
        <v>2</v>
      </c>
      <c r="E151" s="130">
        <f t="shared" si="20"/>
        <v>1</v>
      </c>
      <c r="F151" s="130">
        <f t="shared" si="20"/>
        <v>2</v>
      </c>
      <c r="G151" s="130">
        <f t="shared" si="20"/>
        <v>2</v>
      </c>
      <c r="H151" s="130">
        <f t="shared" si="20"/>
        <v>2</v>
      </c>
      <c r="I151" s="130">
        <f t="shared" si="20"/>
        <v>2</v>
      </c>
      <c r="J151" s="130">
        <f t="shared" si="20"/>
        <v>2</v>
      </c>
      <c r="K151" s="130">
        <f t="shared" si="20"/>
        <v>2</v>
      </c>
      <c r="L151" s="130">
        <f t="shared" si="20"/>
        <v>2</v>
      </c>
      <c r="M151" s="130">
        <f t="shared" si="20"/>
        <v>2</v>
      </c>
      <c r="N151" s="130">
        <f t="shared" si="20"/>
        <v>2</v>
      </c>
      <c r="O151" s="130">
        <f t="shared" si="20"/>
        <v>2</v>
      </c>
      <c r="P151" s="130">
        <f t="shared" si="20"/>
        <v>2</v>
      </c>
      <c r="Q151" s="130">
        <f t="shared" si="20"/>
        <v>2</v>
      </c>
      <c r="R151" s="130">
        <f t="shared" si="20"/>
        <v>1</v>
      </c>
      <c r="S151" s="130">
        <f t="shared" si="20"/>
        <v>2</v>
      </c>
      <c r="T151" s="130">
        <f t="shared" si="20"/>
        <v>2</v>
      </c>
      <c r="U151" s="130">
        <f t="shared" si="20"/>
        <v>1</v>
      </c>
      <c r="V151" s="130">
        <f t="shared" si="20"/>
        <v>2</v>
      </c>
      <c r="W151" s="130">
        <f t="shared" si="20"/>
        <v>2</v>
      </c>
      <c r="X151" s="130">
        <f t="shared" si="20"/>
        <v>1</v>
      </c>
      <c r="Y151" s="130">
        <f t="shared" si="20"/>
        <v>2</v>
      </c>
      <c r="Z151" s="130">
        <f t="shared" si="20"/>
        <v>2</v>
      </c>
      <c r="AA151" s="130">
        <f t="shared" si="20"/>
        <v>2</v>
      </c>
      <c r="AB151" s="130">
        <f t="shared" si="20"/>
        <v>2</v>
      </c>
      <c r="AC151" s="130">
        <f t="shared" si="20"/>
        <v>2</v>
      </c>
      <c r="AD151" s="130">
        <f t="shared" si="20"/>
        <v>2</v>
      </c>
      <c r="AE151" s="130">
        <f t="shared" si="20"/>
        <v>2</v>
      </c>
      <c r="AF151" s="130">
        <f t="shared" si="20"/>
        <v>2</v>
      </c>
      <c r="AG151" s="130">
        <f t="shared" si="20"/>
        <v>2</v>
      </c>
      <c r="AH151" s="130">
        <f t="shared" si="20"/>
        <v>2</v>
      </c>
      <c r="AI151" s="130">
        <f t="shared" si="20"/>
        <v>2</v>
      </c>
      <c r="AJ151" s="130">
        <f t="shared" ref="AJ151:BJ151" si="21">AJ98</f>
        <v>2</v>
      </c>
      <c r="AK151" s="130">
        <f t="shared" si="21"/>
        <v>2</v>
      </c>
      <c r="AL151" s="130">
        <f t="shared" si="21"/>
        <v>2</v>
      </c>
      <c r="AM151" s="130">
        <f t="shared" si="21"/>
        <v>1</v>
      </c>
      <c r="AN151" s="130">
        <f t="shared" si="21"/>
        <v>2</v>
      </c>
      <c r="AO151" s="130">
        <f t="shared" si="21"/>
        <v>2</v>
      </c>
      <c r="AP151" s="130">
        <f t="shared" si="21"/>
        <v>2</v>
      </c>
      <c r="AQ151" s="130">
        <f t="shared" si="21"/>
        <v>2</v>
      </c>
      <c r="AR151" s="130">
        <f t="shared" si="21"/>
        <v>2</v>
      </c>
      <c r="AS151" s="130">
        <f t="shared" si="21"/>
        <v>2</v>
      </c>
      <c r="AT151" s="130">
        <f t="shared" si="21"/>
        <v>2</v>
      </c>
      <c r="AU151" s="130">
        <f t="shared" si="21"/>
        <v>2</v>
      </c>
      <c r="AV151" s="130">
        <f t="shared" si="21"/>
        <v>2</v>
      </c>
      <c r="AW151" s="130">
        <f t="shared" si="21"/>
        <v>2</v>
      </c>
      <c r="AX151" s="130">
        <f t="shared" si="21"/>
        <v>2</v>
      </c>
      <c r="AY151" s="130">
        <f t="shared" si="21"/>
        <v>2</v>
      </c>
      <c r="AZ151" s="130">
        <f t="shared" si="21"/>
        <v>2</v>
      </c>
      <c r="BA151" s="130">
        <f t="shared" si="21"/>
        <v>2</v>
      </c>
      <c r="BB151" s="130">
        <f t="shared" si="21"/>
        <v>2</v>
      </c>
      <c r="BC151" s="130">
        <f t="shared" si="21"/>
        <v>2</v>
      </c>
      <c r="BD151" s="130">
        <f t="shared" si="21"/>
        <v>2</v>
      </c>
      <c r="BE151" s="130">
        <f t="shared" si="21"/>
        <v>2</v>
      </c>
      <c r="BF151" s="130">
        <f t="shared" si="21"/>
        <v>2</v>
      </c>
      <c r="BG151" s="130">
        <f t="shared" si="21"/>
        <v>2</v>
      </c>
      <c r="BH151" s="130">
        <f t="shared" si="21"/>
        <v>1</v>
      </c>
      <c r="BI151" s="130">
        <f t="shared" si="21"/>
        <v>1</v>
      </c>
      <c r="BJ151" s="130">
        <f t="shared" si="21"/>
        <v>2</v>
      </c>
    </row>
    <row r="152" spans="1:62" x14ac:dyDescent="0.3">
      <c r="A152" s="537">
        <f t="shared" si="17"/>
        <v>1069</v>
      </c>
      <c r="B152" s="130" t="str">
        <f t="shared" si="17"/>
        <v>If the unit is self-insured for employee health care, does the unit use a qualified consultant to establish rates and appropriate reserve levels?</v>
      </c>
      <c r="C152" s="130"/>
      <c r="D152" s="130">
        <f t="shared" ref="D152:AI152" si="22">D99</f>
        <v>3</v>
      </c>
      <c r="E152" s="130">
        <f t="shared" si="22"/>
        <v>1</v>
      </c>
      <c r="F152" s="130">
        <f t="shared" si="22"/>
        <v>3</v>
      </c>
      <c r="G152" s="130">
        <f t="shared" si="22"/>
        <v>3</v>
      </c>
      <c r="H152" s="130">
        <f t="shared" si="22"/>
        <v>3</v>
      </c>
      <c r="I152" s="130">
        <f t="shared" si="22"/>
        <v>2</v>
      </c>
      <c r="J152" s="130">
        <f t="shared" si="22"/>
        <v>3</v>
      </c>
      <c r="K152" s="130">
        <f t="shared" si="22"/>
        <v>3</v>
      </c>
      <c r="L152" s="130">
        <f t="shared" si="22"/>
        <v>3</v>
      </c>
      <c r="M152" s="130">
        <f t="shared" si="22"/>
        <v>3</v>
      </c>
      <c r="N152" s="130">
        <f t="shared" si="22"/>
        <v>3</v>
      </c>
      <c r="O152" s="130">
        <f t="shared" si="22"/>
        <v>3</v>
      </c>
      <c r="P152" s="130">
        <f t="shared" si="22"/>
        <v>3</v>
      </c>
      <c r="Q152" s="130">
        <f t="shared" si="22"/>
        <v>3</v>
      </c>
      <c r="R152" s="130">
        <f t="shared" si="22"/>
        <v>1</v>
      </c>
      <c r="S152" s="130">
        <f t="shared" si="22"/>
        <v>1</v>
      </c>
      <c r="T152" s="130">
        <f t="shared" si="22"/>
        <v>3</v>
      </c>
      <c r="U152" s="130">
        <f t="shared" si="22"/>
        <v>1</v>
      </c>
      <c r="V152" s="130">
        <f t="shared" si="22"/>
        <v>2</v>
      </c>
      <c r="W152" s="130">
        <f t="shared" si="22"/>
        <v>1</v>
      </c>
      <c r="X152" s="130">
        <f t="shared" si="22"/>
        <v>1</v>
      </c>
      <c r="Y152" s="130">
        <f t="shared" si="22"/>
        <v>3</v>
      </c>
      <c r="Z152" s="130">
        <f t="shared" si="22"/>
        <v>3</v>
      </c>
      <c r="AA152" s="130">
        <f t="shared" si="22"/>
        <v>3</v>
      </c>
      <c r="AB152" s="130">
        <f t="shared" si="22"/>
        <v>3</v>
      </c>
      <c r="AC152" s="130">
        <f t="shared" si="22"/>
        <v>3</v>
      </c>
      <c r="AD152" s="130">
        <f t="shared" si="22"/>
        <v>3</v>
      </c>
      <c r="AE152" s="130">
        <f t="shared" si="22"/>
        <v>3</v>
      </c>
      <c r="AF152" s="130">
        <f t="shared" si="22"/>
        <v>3</v>
      </c>
      <c r="AG152" s="130">
        <f t="shared" si="22"/>
        <v>3</v>
      </c>
      <c r="AH152" s="130">
        <f t="shared" si="22"/>
        <v>2</v>
      </c>
      <c r="AI152" s="130">
        <f t="shared" si="22"/>
        <v>3</v>
      </c>
      <c r="AJ152" s="130">
        <f t="shared" ref="AJ152:BJ152" si="23">AJ99</f>
        <v>1</v>
      </c>
      <c r="AK152" s="130">
        <f t="shared" si="23"/>
        <v>3</v>
      </c>
      <c r="AL152" s="130">
        <f t="shared" si="23"/>
        <v>3</v>
      </c>
      <c r="AM152" s="130">
        <f t="shared" si="23"/>
        <v>2</v>
      </c>
      <c r="AN152" s="130">
        <f t="shared" si="23"/>
        <v>3</v>
      </c>
      <c r="AO152" s="130">
        <f t="shared" si="23"/>
        <v>3</v>
      </c>
      <c r="AP152" s="130">
        <f t="shared" si="23"/>
        <v>3</v>
      </c>
      <c r="AQ152" s="130">
        <f t="shared" si="23"/>
        <v>2</v>
      </c>
      <c r="AR152" s="130">
        <f t="shared" si="23"/>
        <v>3</v>
      </c>
      <c r="AS152" s="130">
        <f t="shared" si="23"/>
        <v>3</v>
      </c>
      <c r="AT152" s="130">
        <f t="shared" si="23"/>
        <v>3</v>
      </c>
      <c r="AU152" s="130">
        <f t="shared" si="23"/>
        <v>3</v>
      </c>
      <c r="AV152" s="130">
        <f t="shared" si="23"/>
        <v>3</v>
      </c>
      <c r="AW152" s="130">
        <f t="shared" si="23"/>
        <v>3</v>
      </c>
      <c r="AX152" s="130">
        <f t="shared" si="23"/>
        <v>3</v>
      </c>
      <c r="AY152" s="130">
        <f t="shared" si="23"/>
        <v>3</v>
      </c>
      <c r="AZ152" s="130">
        <f t="shared" si="23"/>
        <v>3</v>
      </c>
      <c r="BA152" s="130">
        <f t="shared" si="23"/>
        <v>2</v>
      </c>
      <c r="BB152" s="130">
        <f t="shared" si="23"/>
        <v>3</v>
      </c>
      <c r="BC152" s="130">
        <f t="shared" si="23"/>
        <v>3</v>
      </c>
      <c r="BD152" s="130">
        <f t="shared" si="23"/>
        <v>3</v>
      </c>
      <c r="BE152" s="130">
        <f t="shared" si="23"/>
        <v>3</v>
      </c>
      <c r="BF152" s="130">
        <f t="shared" si="23"/>
        <v>3</v>
      </c>
      <c r="BG152" s="130">
        <f t="shared" si="23"/>
        <v>1</v>
      </c>
      <c r="BH152" s="130">
        <f t="shared" si="23"/>
        <v>1</v>
      </c>
      <c r="BI152" s="130">
        <f t="shared" si="23"/>
        <v>1</v>
      </c>
      <c r="BJ152" s="130">
        <f t="shared" si="23"/>
        <v>3</v>
      </c>
    </row>
    <row r="153" spans="1:62" x14ac:dyDescent="0.3">
      <c r="A153" s="537">
        <f t="shared" si="17"/>
        <v>1070</v>
      </c>
      <c r="B153" s="130" t="str">
        <f t="shared" si="17"/>
        <v>Does the Unit have a non-state administrered pension plan?</v>
      </c>
      <c r="C153" s="130"/>
      <c r="D153" s="130">
        <f t="shared" ref="D153:AI153" si="24">D100</f>
        <v>2</v>
      </c>
      <c r="E153" s="130">
        <f t="shared" si="24"/>
        <v>2</v>
      </c>
      <c r="F153" s="130">
        <f t="shared" si="24"/>
        <v>2</v>
      </c>
      <c r="G153" s="130">
        <f t="shared" si="24"/>
        <v>2</v>
      </c>
      <c r="H153" s="130">
        <f t="shared" si="24"/>
        <v>2</v>
      </c>
      <c r="I153" s="130">
        <f t="shared" si="24"/>
        <v>2</v>
      </c>
      <c r="J153" s="130">
        <f t="shared" si="24"/>
        <v>2</v>
      </c>
      <c r="K153" s="130">
        <f t="shared" si="24"/>
        <v>2</v>
      </c>
      <c r="L153" s="130">
        <f t="shared" si="24"/>
        <v>2</v>
      </c>
      <c r="M153" s="130">
        <f t="shared" si="24"/>
        <v>2</v>
      </c>
      <c r="N153" s="130">
        <f t="shared" si="24"/>
        <v>2</v>
      </c>
      <c r="O153" s="130">
        <f t="shared" si="24"/>
        <v>2</v>
      </c>
      <c r="P153" s="130">
        <f t="shared" si="24"/>
        <v>2</v>
      </c>
      <c r="Q153" s="130">
        <f t="shared" si="24"/>
        <v>2</v>
      </c>
      <c r="R153" s="130">
        <f t="shared" si="24"/>
        <v>2</v>
      </c>
      <c r="S153" s="130">
        <f t="shared" si="24"/>
        <v>2</v>
      </c>
      <c r="T153" s="130">
        <f t="shared" si="24"/>
        <v>2</v>
      </c>
      <c r="U153" s="130">
        <f t="shared" si="24"/>
        <v>2</v>
      </c>
      <c r="V153" s="130">
        <f t="shared" si="24"/>
        <v>2</v>
      </c>
      <c r="W153" s="130">
        <f t="shared" si="24"/>
        <v>2</v>
      </c>
      <c r="X153" s="130">
        <f t="shared" si="24"/>
        <v>2</v>
      </c>
      <c r="Y153" s="130">
        <f t="shared" si="24"/>
        <v>2</v>
      </c>
      <c r="Z153" s="130">
        <f t="shared" si="24"/>
        <v>2</v>
      </c>
      <c r="AA153" s="130">
        <f t="shared" si="24"/>
        <v>2</v>
      </c>
      <c r="AB153" s="130">
        <f t="shared" si="24"/>
        <v>2</v>
      </c>
      <c r="AC153" s="130">
        <f t="shared" si="24"/>
        <v>2</v>
      </c>
      <c r="AD153" s="130">
        <f t="shared" si="24"/>
        <v>2</v>
      </c>
      <c r="AE153" s="130">
        <f t="shared" si="24"/>
        <v>2</v>
      </c>
      <c r="AF153" s="130">
        <f t="shared" si="24"/>
        <v>2</v>
      </c>
      <c r="AG153" s="130">
        <f t="shared" si="24"/>
        <v>2</v>
      </c>
      <c r="AH153" s="130">
        <f t="shared" si="24"/>
        <v>2</v>
      </c>
      <c r="AI153" s="130">
        <f t="shared" si="24"/>
        <v>2</v>
      </c>
      <c r="AJ153" s="130">
        <f t="shared" ref="AJ153:BJ153" si="25">AJ100</f>
        <v>2</v>
      </c>
      <c r="AK153" s="130">
        <f t="shared" si="25"/>
        <v>2</v>
      </c>
      <c r="AL153" s="130">
        <f t="shared" si="25"/>
        <v>2</v>
      </c>
      <c r="AM153" s="130">
        <f t="shared" si="25"/>
        <v>0</v>
      </c>
      <c r="AN153" s="130">
        <f t="shared" si="25"/>
        <v>2</v>
      </c>
      <c r="AO153" s="130">
        <f t="shared" si="25"/>
        <v>2</v>
      </c>
      <c r="AP153" s="130">
        <f t="shared" si="25"/>
        <v>2</v>
      </c>
      <c r="AQ153" s="130">
        <f t="shared" si="25"/>
        <v>2</v>
      </c>
      <c r="AR153" s="130">
        <f t="shared" si="25"/>
        <v>2</v>
      </c>
      <c r="AS153" s="130">
        <f t="shared" si="25"/>
        <v>2</v>
      </c>
      <c r="AT153" s="130">
        <f t="shared" si="25"/>
        <v>2</v>
      </c>
      <c r="AU153" s="130">
        <f t="shared" si="25"/>
        <v>2</v>
      </c>
      <c r="AV153" s="130">
        <f t="shared" si="25"/>
        <v>2</v>
      </c>
      <c r="AW153" s="130">
        <f t="shared" si="25"/>
        <v>2</v>
      </c>
      <c r="AX153" s="130">
        <f t="shared" si="25"/>
        <v>2</v>
      </c>
      <c r="AY153" s="130">
        <f t="shared" si="25"/>
        <v>2</v>
      </c>
      <c r="AZ153" s="130">
        <f t="shared" si="25"/>
        <v>2</v>
      </c>
      <c r="BA153" s="130">
        <f t="shared" si="25"/>
        <v>2</v>
      </c>
      <c r="BB153" s="130">
        <f t="shared" si="25"/>
        <v>2</v>
      </c>
      <c r="BC153" s="130">
        <f t="shared" si="25"/>
        <v>2</v>
      </c>
      <c r="BD153" s="130">
        <f t="shared" si="25"/>
        <v>2</v>
      </c>
      <c r="BE153" s="130">
        <f t="shared" si="25"/>
        <v>2</v>
      </c>
      <c r="BF153" s="130">
        <f t="shared" si="25"/>
        <v>2</v>
      </c>
      <c r="BG153" s="130">
        <f t="shared" si="25"/>
        <v>2</v>
      </c>
      <c r="BH153" s="130">
        <f t="shared" si="25"/>
        <v>2</v>
      </c>
      <c r="BI153" s="130">
        <f t="shared" si="25"/>
        <v>2</v>
      </c>
      <c r="BJ153" s="130">
        <f t="shared" si="25"/>
        <v>2</v>
      </c>
    </row>
    <row r="154" spans="1:62" x14ac:dyDescent="0.3">
      <c r="A154" s="537">
        <f t="shared" si="17"/>
        <v>1071</v>
      </c>
      <c r="B154" s="130" t="str">
        <f t="shared" si="17"/>
        <v>Please list the amount of ARPA funds expended in total this fiscal year for non-capital purposes.  Enter "zero" if no ARPA funds expended for this fiscal year for non-capital purposes.</v>
      </c>
      <c r="C154" s="130"/>
      <c r="D154" s="130">
        <f t="shared" ref="D154:AI154" si="26">D101</f>
        <v>2564820</v>
      </c>
      <c r="E154" s="130">
        <f t="shared" si="26"/>
        <v>2633973</v>
      </c>
      <c r="F154" s="130">
        <f t="shared" si="26"/>
        <v>0</v>
      </c>
      <c r="G154" s="130">
        <f t="shared" si="26"/>
        <v>3921909</v>
      </c>
      <c r="H154" s="130">
        <f t="shared" si="26"/>
        <v>1473681</v>
      </c>
      <c r="I154" s="130">
        <f t="shared" si="26"/>
        <v>1210884</v>
      </c>
      <c r="J154" s="130">
        <f t="shared" si="26"/>
        <v>850574</v>
      </c>
      <c r="K154" s="130">
        <f t="shared" si="26"/>
        <v>1832094</v>
      </c>
      <c r="L154" s="130">
        <f t="shared" si="26"/>
        <v>0</v>
      </c>
      <c r="M154" s="130">
        <f t="shared" si="26"/>
        <v>1450408</v>
      </c>
      <c r="N154" s="130">
        <f t="shared" si="26"/>
        <v>8983151</v>
      </c>
      <c r="O154" s="130">
        <f t="shared" si="26"/>
        <v>4825157</v>
      </c>
      <c r="P154" s="130">
        <f t="shared" si="26"/>
        <v>11538135</v>
      </c>
      <c r="Q154" s="130">
        <f t="shared" si="26"/>
        <v>0</v>
      </c>
      <c r="R154" s="130">
        <f t="shared" si="26"/>
        <v>12380834</v>
      </c>
      <c r="S154" s="130">
        <f t="shared" si="26"/>
        <v>3459690</v>
      </c>
      <c r="T154" s="130">
        <f t="shared" si="26"/>
        <v>426260</v>
      </c>
      <c r="U154" s="130">
        <f t="shared" si="26"/>
        <v>4116529</v>
      </c>
      <c r="V154" s="130">
        <f t="shared" si="26"/>
        <v>2519278</v>
      </c>
      <c r="W154" s="130">
        <f t="shared" si="26"/>
        <v>8676248</v>
      </c>
      <c r="X154" s="130">
        <f t="shared" si="26"/>
        <v>2945375</v>
      </c>
      <c r="Y154" s="130">
        <f t="shared" si="26"/>
        <v>176260757</v>
      </c>
      <c r="Z154" s="130">
        <f t="shared" si="26"/>
        <v>6964145</v>
      </c>
      <c r="AA154" s="130">
        <f t="shared" si="26"/>
        <v>0</v>
      </c>
      <c r="AB154" s="130">
        <f t="shared" si="26"/>
        <v>0</v>
      </c>
      <c r="AC154" s="130">
        <f t="shared" si="26"/>
        <v>11230715</v>
      </c>
      <c r="AD154" s="130">
        <f t="shared" si="26"/>
        <v>1352816</v>
      </c>
      <c r="AE154" s="130">
        <f t="shared" si="26"/>
        <v>0</v>
      </c>
      <c r="AF154" s="130">
        <f t="shared" si="26"/>
        <v>0</v>
      </c>
      <c r="AG154" s="130">
        <f t="shared" si="26"/>
        <v>38748295</v>
      </c>
      <c r="AH154" s="130">
        <f t="shared" si="26"/>
        <v>1107734</v>
      </c>
      <c r="AI154" s="130">
        <f t="shared" si="26"/>
        <v>1738457</v>
      </c>
      <c r="AJ154" s="130">
        <f t="shared" ref="AJ154:BJ154" si="27">AJ101</f>
        <v>13796912</v>
      </c>
      <c r="AK154" s="130">
        <f t="shared" si="27"/>
        <v>4426804</v>
      </c>
      <c r="AL154" s="130">
        <f t="shared" si="27"/>
        <v>8566044</v>
      </c>
      <c r="AM154" s="130">
        <f t="shared" si="27"/>
        <v>25646036</v>
      </c>
      <c r="AN154" s="130">
        <f t="shared" si="27"/>
        <v>934575</v>
      </c>
      <c r="AO154" s="130">
        <f t="shared" si="27"/>
        <v>5718239</v>
      </c>
      <c r="AP154" s="130">
        <f t="shared" si="27"/>
        <v>2023540</v>
      </c>
      <c r="AQ154" s="130">
        <f t="shared" si="27"/>
        <v>0</v>
      </c>
      <c r="AR154" s="130">
        <f t="shared" si="27"/>
        <v>0</v>
      </c>
      <c r="AS154" s="130">
        <f t="shared" si="27"/>
        <v>33725436</v>
      </c>
      <c r="AT154" s="130">
        <f t="shared" si="27"/>
        <v>887597</v>
      </c>
      <c r="AU154" s="130">
        <f t="shared" si="27"/>
        <v>863080</v>
      </c>
      <c r="AV154" s="130">
        <f t="shared" si="27"/>
        <v>3689941</v>
      </c>
      <c r="AW154" s="130">
        <f t="shared" si="27"/>
        <v>71819</v>
      </c>
      <c r="AX154" s="130">
        <f t="shared" si="27"/>
        <v>0</v>
      </c>
      <c r="AY154" s="130">
        <f t="shared" si="27"/>
        <v>1741093</v>
      </c>
      <c r="AZ154" s="130">
        <f t="shared" si="27"/>
        <v>0</v>
      </c>
      <c r="BA154" s="130">
        <f t="shared" si="27"/>
        <v>3201145</v>
      </c>
      <c r="BB154" s="130">
        <f t="shared" si="27"/>
        <v>6968086</v>
      </c>
      <c r="BC154" s="130">
        <f t="shared" si="27"/>
        <v>0</v>
      </c>
      <c r="BD154" s="130">
        <f t="shared" si="27"/>
        <v>3387386</v>
      </c>
      <c r="BE154" s="130">
        <f t="shared" si="27"/>
        <v>0</v>
      </c>
      <c r="BF154" s="130">
        <f t="shared" si="27"/>
        <v>0</v>
      </c>
      <c r="BG154" s="130">
        <f t="shared" si="27"/>
        <v>4049160</v>
      </c>
      <c r="BH154" s="130">
        <f t="shared" si="27"/>
        <v>2287885</v>
      </c>
      <c r="BI154" s="130">
        <f t="shared" si="27"/>
        <v>7725399</v>
      </c>
      <c r="BJ154" s="130">
        <f t="shared" si="27"/>
        <v>767647</v>
      </c>
    </row>
    <row r="155" spans="1:62" x14ac:dyDescent="0.3">
      <c r="A155" s="537">
        <f t="shared" si="17"/>
        <v>1078</v>
      </c>
      <c r="B155" s="130" t="str">
        <f t="shared" si="17"/>
        <v>If the answer to 1059 is "No" then was the unit without a board-appointed interim or permanent finance officer for more than 2 weeks at any time in the fiscal year? (Note:  Please include a noncompliance finding related to GS 159-24, GS 159-25(a)(2) or GS</v>
      </c>
      <c r="C155" s="130"/>
      <c r="D155" s="130">
        <f t="shared" ref="D155:AI155" si="28">D102</f>
        <v>3</v>
      </c>
      <c r="E155" s="130">
        <f t="shared" si="28"/>
        <v>3</v>
      </c>
      <c r="F155" s="130">
        <f t="shared" si="28"/>
        <v>3</v>
      </c>
      <c r="G155" s="130">
        <f t="shared" si="28"/>
        <v>3</v>
      </c>
      <c r="H155" s="130">
        <f t="shared" si="28"/>
        <v>3</v>
      </c>
      <c r="I155" s="130">
        <f t="shared" si="28"/>
        <v>3</v>
      </c>
      <c r="J155" s="130">
        <f t="shared" si="28"/>
        <v>3</v>
      </c>
      <c r="K155" s="130">
        <f t="shared" si="28"/>
        <v>3</v>
      </c>
      <c r="L155" s="130">
        <f t="shared" si="28"/>
        <v>3</v>
      </c>
      <c r="M155" s="130">
        <f t="shared" si="28"/>
        <v>3</v>
      </c>
      <c r="N155" s="130">
        <f t="shared" si="28"/>
        <v>3</v>
      </c>
      <c r="O155" s="130">
        <f t="shared" si="28"/>
        <v>3</v>
      </c>
      <c r="P155" s="130">
        <f t="shared" si="28"/>
        <v>3</v>
      </c>
      <c r="Q155" s="130">
        <f t="shared" si="28"/>
        <v>3</v>
      </c>
      <c r="R155" s="130">
        <f t="shared" si="28"/>
        <v>3</v>
      </c>
      <c r="S155" s="130">
        <f t="shared" si="28"/>
        <v>3</v>
      </c>
      <c r="T155" s="130">
        <f t="shared" si="28"/>
        <v>3</v>
      </c>
      <c r="U155" s="130">
        <f t="shared" si="28"/>
        <v>3</v>
      </c>
      <c r="V155" s="130">
        <f t="shared" si="28"/>
        <v>3</v>
      </c>
      <c r="W155" s="130">
        <f t="shared" si="28"/>
        <v>3</v>
      </c>
      <c r="X155" s="130">
        <f t="shared" si="28"/>
        <v>3</v>
      </c>
      <c r="Y155" s="130">
        <f t="shared" si="28"/>
        <v>3</v>
      </c>
      <c r="Z155" s="130">
        <f t="shared" si="28"/>
        <v>3</v>
      </c>
      <c r="AA155" s="130">
        <f t="shared" si="28"/>
        <v>3</v>
      </c>
      <c r="AB155" s="130">
        <f t="shared" si="28"/>
        <v>3</v>
      </c>
      <c r="AC155" s="130">
        <f t="shared" si="28"/>
        <v>3</v>
      </c>
      <c r="AD155" s="130">
        <f t="shared" si="28"/>
        <v>3</v>
      </c>
      <c r="AE155" s="130">
        <f t="shared" si="28"/>
        <v>3</v>
      </c>
      <c r="AF155" s="130">
        <f t="shared" si="28"/>
        <v>3</v>
      </c>
      <c r="AG155" s="130">
        <f t="shared" si="28"/>
        <v>3</v>
      </c>
      <c r="AH155" s="130">
        <f t="shared" si="28"/>
        <v>3</v>
      </c>
      <c r="AI155" s="130">
        <f t="shared" si="28"/>
        <v>3</v>
      </c>
      <c r="AJ155" s="130">
        <f t="shared" ref="AJ155:BJ155" si="29">AJ102</f>
        <v>3</v>
      </c>
      <c r="AK155" s="130">
        <f t="shared" si="29"/>
        <v>3</v>
      </c>
      <c r="AL155" s="130">
        <f t="shared" si="29"/>
        <v>3</v>
      </c>
      <c r="AM155" s="130">
        <f t="shared" si="29"/>
        <v>3</v>
      </c>
      <c r="AN155" s="130">
        <f t="shared" si="29"/>
        <v>3</v>
      </c>
      <c r="AO155" s="130">
        <f t="shared" si="29"/>
        <v>3</v>
      </c>
      <c r="AP155" s="130">
        <f t="shared" si="29"/>
        <v>3</v>
      </c>
      <c r="AQ155" s="130">
        <f t="shared" si="29"/>
        <v>2</v>
      </c>
      <c r="AR155" s="130">
        <f t="shared" si="29"/>
        <v>3</v>
      </c>
      <c r="AS155" s="130">
        <f t="shared" si="29"/>
        <v>3</v>
      </c>
      <c r="AT155" s="130">
        <f t="shared" si="29"/>
        <v>3</v>
      </c>
      <c r="AU155" s="130">
        <f t="shared" si="29"/>
        <v>3</v>
      </c>
      <c r="AV155" s="130">
        <f t="shared" si="29"/>
        <v>3</v>
      </c>
      <c r="AW155" s="130">
        <f t="shared" si="29"/>
        <v>3</v>
      </c>
      <c r="AX155" s="130">
        <f t="shared" si="29"/>
        <v>3</v>
      </c>
      <c r="AY155" s="130">
        <f t="shared" si="29"/>
        <v>3</v>
      </c>
      <c r="AZ155" s="130">
        <f t="shared" si="29"/>
        <v>3</v>
      </c>
      <c r="BA155" s="130">
        <f t="shared" si="29"/>
        <v>3</v>
      </c>
      <c r="BB155" s="130">
        <f t="shared" si="29"/>
        <v>3</v>
      </c>
      <c r="BC155" s="130">
        <f t="shared" si="29"/>
        <v>3</v>
      </c>
      <c r="BD155" s="130">
        <f t="shared" si="29"/>
        <v>3</v>
      </c>
      <c r="BE155" s="130">
        <f t="shared" si="29"/>
        <v>3</v>
      </c>
      <c r="BF155" s="130">
        <f t="shared" si="29"/>
        <v>3</v>
      </c>
      <c r="BG155" s="130">
        <f t="shared" si="29"/>
        <v>3</v>
      </c>
      <c r="BH155" s="130">
        <f t="shared" si="29"/>
        <v>3</v>
      </c>
      <c r="BI155" s="130">
        <f t="shared" si="29"/>
        <v>3</v>
      </c>
      <c r="BJ155" s="130">
        <f t="shared" si="29"/>
        <v>3</v>
      </c>
    </row>
    <row r="156" spans="1:62" x14ac:dyDescent="0.3">
      <c r="D156" s="540">
        <f>SUM(D125:D155)</f>
        <v>1188478433</v>
      </c>
      <c r="E156" s="540">
        <f t="shared" ref="E156:BJ156" si="30">SUM(E125:E155)</f>
        <v>265862776</v>
      </c>
      <c r="F156" s="540">
        <f t="shared" si="30"/>
        <v>98833298</v>
      </c>
      <c r="G156" s="540">
        <f t="shared" si="30"/>
        <v>185703690</v>
      </c>
      <c r="H156" s="540">
        <f t="shared" si="30"/>
        <v>169286427</v>
      </c>
      <c r="I156" s="540">
        <f t="shared" si="30"/>
        <v>291531398</v>
      </c>
      <c r="J156" s="540">
        <f t="shared" si="30"/>
        <v>313936658</v>
      </c>
      <c r="K156" s="540">
        <f t="shared" si="30"/>
        <v>139636486</v>
      </c>
      <c r="L156" s="540">
        <f t="shared" si="30"/>
        <v>367170406</v>
      </c>
      <c r="M156" s="540">
        <f t="shared" si="30"/>
        <v>111858072</v>
      </c>
      <c r="N156" s="540">
        <f t="shared" si="30"/>
        <v>315796460</v>
      </c>
      <c r="O156" s="540">
        <f t="shared" si="30"/>
        <v>789741607</v>
      </c>
      <c r="P156" s="540">
        <f t="shared" si="30"/>
        <v>1421393689</v>
      </c>
      <c r="Q156" s="540">
        <f t="shared" si="30"/>
        <v>624062480</v>
      </c>
      <c r="R156" s="540">
        <f t="shared" si="30"/>
        <v>1993299297</v>
      </c>
      <c r="S156" s="540">
        <f t="shared" si="30"/>
        <v>605892594</v>
      </c>
      <c r="T156" s="540">
        <f t="shared" si="30"/>
        <v>112457229</v>
      </c>
      <c r="U156" s="540">
        <f t="shared" si="30"/>
        <v>505822444</v>
      </c>
      <c r="V156" s="540">
        <f t="shared" si="30"/>
        <v>162850052</v>
      </c>
      <c r="W156" s="540">
        <f t="shared" si="30"/>
        <v>843852695</v>
      </c>
      <c r="X156" s="540">
        <f t="shared" si="30"/>
        <v>845364113</v>
      </c>
      <c r="Y156" s="540">
        <f t="shared" si="30"/>
        <v>9988812637</v>
      </c>
      <c r="Z156" s="540">
        <f t="shared" si="30"/>
        <v>870801415</v>
      </c>
      <c r="AA156" s="540">
        <f t="shared" si="30"/>
        <v>210016580</v>
      </c>
      <c r="AB156" s="540">
        <f t="shared" si="30"/>
        <v>78552223</v>
      </c>
      <c r="AC156" s="540">
        <f t="shared" si="30"/>
        <v>834699293</v>
      </c>
      <c r="AD156" s="540">
        <f t="shared" si="30"/>
        <v>167126279</v>
      </c>
      <c r="AE156" s="540">
        <f t="shared" si="30"/>
        <v>343665558</v>
      </c>
      <c r="AF156" s="540">
        <f t="shared" si="30"/>
        <v>659561289</v>
      </c>
      <c r="AG156" s="540">
        <f t="shared" si="30"/>
        <v>2556858665</v>
      </c>
      <c r="AH156" s="540">
        <f t="shared" si="30"/>
        <v>255483280</v>
      </c>
      <c r="AI156" s="540">
        <f t="shared" si="30"/>
        <v>360751936</v>
      </c>
      <c r="AJ156" s="540">
        <f t="shared" si="30"/>
        <v>950072939</v>
      </c>
      <c r="AK156" s="540">
        <f t="shared" si="30"/>
        <v>307318552</v>
      </c>
      <c r="AL156" s="540">
        <f t="shared" si="30"/>
        <v>530543510</v>
      </c>
      <c r="AM156" s="540">
        <f t="shared" si="30"/>
        <v>2283778041</v>
      </c>
      <c r="AN156" s="540">
        <f t="shared" si="30"/>
        <v>119756394</v>
      </c>
      <c r="AO156" s="540">
        <f t="shared" si="30"/>
        <v>323319359</v>
      </c>
      <c r="AP156" s="540">
        <f t="shared" si="30"/>
        <v>418171103</v>
      </c>
      <c r="AQ156" s="540">
        <f t="shared" si="30"/>
        <v>74454806</v>
      </c>
      <c r="AR156" s="540">
        <f t="shared" si="30"/>
        <v>472118753</v>
      </c>
      <c r="AS156" s="540">
        <f t="shared" si="30"/>
        <v>1639209639</v>
      </c>
      <c r="AT156" s="540">
        <f t="shared" si="30"/>
        <v>104374745</v>
      </c>
      <c r="AU156" s="540">
        <f t="shared" si="30"/>
        <v>84054717</v>
      </c>
      <c r="AV156" s="540">
        <f t="shared" si="30"/>
        <v>385406476</v>
      </c>
      <c r="AW156" s="540">
        <f t="shared" si="30"/>
        <v>186556458</v>
      </c>
      <c r="AX156" s="540">
        <f t="shared" si="30"/>
        <v>4030649914</v>
      </c>
      <c r="AY156" s="540">
        <f t="shared" si="30"/>
        <v>171677102</v>
      </c>
      <c r="AZ156" s="540">
        <f t="shared" si="30"/>
        <v>1122622670</v>
      </c>
      <c r="BA156" s="540">
        <f t="shared" si="30"/>
        <v>394357725</v>
      </c>
      <c r="BB156" s="540">
        <f t="shared" si="30"/>
        <v>706677868</v>
      </c>
      <c r="BC156" s="540">
        <f t="shared" si="30"/>
        <v>165390022</v>
      </c>
      <c r="BD156" s="540">
        <f t="shared" si="30"/>
        <v>216052378</v>
      </c>
      <c r="BE156" s="540">
        <f t="shared" si="30"/>
        <v>485977629</v>
      </c>
      <c r="BF156" s="540">
        <f t="shared" si="30"/>
        <v>77535712</v>
      </c>
      <c r="BG156" s="540">
        <f t="shared" si="30"/>
        <v>977677918</v>
      </c>
      <c r="BH156" s="540">
        <f t="shared" si="30"/>
        <v>218267139</v>
      </c>
      <c r="BI156" s="540">
        <f t="shared" si="30"/>
        <v>2106310651</v>
      </c>
      <c r="BJ156" s="540">
        <f t="shared" si="30"/>
        <v>171466200</v>
      </c>
    </row>
    <row r="157" spans="1:62" x14ac:dyDescent="0.3">
      <c r="D157" s="540">
        <f>D103-D156</f>
        <v>1112329184</v>
      </c>
      <c r="E157" s="540">
        <f t="shared" ref="E157:BJ157" si="31">E103-E156</f>
        <v>214865133</v>
      </c>
      <c r="F157" s="540">
        <f t="shared" si="31"/>
        <v>93818039</v>
      </c>
      <c r="G157" s="540">
        <f t="shared" si="31"/>
        <v>182736379</v>
      </c>
      <c r="H157" s="540">
        <f t="shared" si="31"/>
        <v>158051426</v>
      </c>
      <c r="I157" s="540">
        <f t="shared" si="31"/>
        <v>295214528</v>
      </c>
      <c r="J157" s="540">
        <f t="shared" si="31"/>
        <v>399854536</v>
      </c>
      <c r="K157" s="540">
        <f t="shared" si="31"/>
        <v>132970416</v>
      </c>
      <c r="L157" s="540">
        <f t="shared" si="31"/>
        <v>374113306</v>
      </c>
      <c r="M157" s="540">
        <f t="shared" si="31"/>
        <v>100592596</v>
      </c>
      <c r="N157" s="540">
        <f t="shared" si="31"/>
        <v>301153337</v>
      </c>
      <c r="O157" s="540">
        <f t="shared" si="31"/>
        <v>944238728</v>
      </c>
      <c r="P157" s="540">
        <f t="shared" si="31"/>
        <v>1473744398</v>
      </c>
      <c r="Q157" s="540">
        <f t="shared" si="31"/>
        <v>522108524</v>
      </c>
      <c r="R157" s="540">
        <f t="shared" si="31"/>
        <v>1871253910</v>
      </c>
      <c r="S157" s="540">
        <f t="shared" si="31"/>
        <v>573404444</v>
      </c>
      <c r="T157" s="540">
        <f t="shared" si="31"/>
        <v>87804219</v>
      </c>
      <c r="U157" s="540">
        <f t="shared" si="31"/>
        <v>494889776</v>
      </c>
      <c r="V157" s="540">
        <f t="shared" si="31"/>
        <v>147672467</v>
      </c>
      <c r="W157" s="540">
        <f t="shared" si="31"/>
        <v>779619724</v>
      </c>
      <c r="X157" s="540">
        <f t="shared" si="31"/>
        <v>942972342</v>
      </c>
      <c r="Y157" s="540">
        <f t="shared" si="31"/>
        <v>582152875004</v>
      </c>
      <c r="Z157" s="540">
        <f t="shared" si="31"/>
        <v>650368507</v>
      </c>
      <c r="AA157" s="540">
        <f t="shared" si="31"/>
        <v>217514619</v>
      </c>
      <c r="AB157" s="540">
        <f t="shared" si="31"/>
        <v>64440571</v>
      </c>
      <c r="AC157" s="540">
        <f t="shared" si="31"/>
        <v>736187071</v>
      </c>
      <c r="AD157" s="540">
        <f t="shared" si="31"/>
        <v>161627109</v>
      </c>
      <c r="AE157" s="540">
        <f t="shared" si="31"/>
        <v>375156043</v>
      </c>
      <c r="AF157" s="540">
        <f t="shared" si="31"/>
        <v>630216258</v>
      </c>
      <c r="AG157" s="540">
        <f t="shared" si="31"/>
        <v>2247444727</v>
      </c>
      <c r="AH157" s="540">
        <f t="shared" si="31"/>
        <v>282104780</v>
      </c>
      <c r="AI157" s="540">
        <f t="shared" si="31"/>
        <v>369608521</v>
      </c>
      <c r="AJ157" s="540">
        <f t="shared" si="31"/>
        <v>778169058</v>
      </c>
      <c r="AK157" s="540">
        <f t="shared" si="31"/>
        <v>280066070</v>
      </c>
      <c r="AL157" s="540">
        <f t="shared" si="31"/>
        <v>446606617</v>
      </c>
      <c r="AM157" s="540">
        <f t="shared" si="31"/>
        <v>2220397149</v>
      </c>
      <c r="AN157" s="540">
        <f t="shared" si="31"/>
        <v>113971707</v>
      </c>
      <c r="AO157" s="540">
        <f t="shared" si="31"/>
        <v>267570360</v>
      </c>
      <c r="AP157" s="540">
        <f t="shared" si="31"/>
        <v>284939108</v>
      </c>
      <c r="AQ157" s="540">
        <f t="shared" si="31"/>
        <v>77498670</v>
      </c>
      <c r="AR157" s="540">
        <f t="shared" si="31"/>
        <v>454463639</v>
      </c>
      <c r="AS157" s="540">
        <f t="shared" si="31"/>
        <v>1333955101</v>
      </c>
      <c r="AT157" s="540">
        <f t="shared" si="31"/>
        <v>88633870</v>
      </c>
      <c r="AU157" s="540">
        <f t="shared" si="31"/>
        <v>64243299</v>
      </c>
      <c r="AV157" s="540">
        <f t="shared" si="31"/>
        <v>391142442</v>
      </c>
      <c r="AW157" s="540">
        <f t="shared" si="31"/>
        <v>180271166.60000002</v>
      </c>
      <c r="AX157" s="540">
        <f t="shared" si="31"/>
        <v>4509904540</v>
      </c>
      <c r="AY157" s="540">
        <f t="shared" si="31"/>
        <v>170161540</v>
      </c>
      <c r="AZ157" s="540">
        <f t="shared" si="31"/>
        <v>982014091</v>
      </c>
      <c r="BA157" s="540">
        <f t="shared" si="31"/>
        <v>342028865</v>
      </c>
      <c r="BB157" s="540">
        <f t="shared" si="31"/>
        <v>826886900</v>
      </c>
      <c r="BC157" s="540">
        <f t="shared" si="31"/>
        <v>143758575</v>
      </c>
      <c r="BD157" s="540">
        <f t="shared" si="31"/>
        <v>201160618</v>
      </c>
      <c r="BE157" s="540">
        <f t="shared" si="31"/>
        <v>340932354</v>
      </c>
      <c r="BF157" s="540">
        <f t="shared" si="31"/>
        <v>74159304</v>
      </c>
      <c r="BG157" s="540">
        <f t="shared" si="31"/>
        <v>947125016</v>
      </c>
      <c r="BH157" s="540">
        <f t="shared" si="31"/>
        <v>214021393</v>
      </c>
      <c r="BI157" s="540">
        <f t="shared" si="31"/>
        <v>1961465140</v>
      </c>
      <c r="BJ157" s="540">
        <f t="shared" si="31"/>
        <v>67787149</v>
      </c>
    </row>
    <row r="158" spans="1:62" x14ac:dyDescent="0.3">
      <c r="A158" s="538">
        <f>A104</f>
        <v>9001</v>
      </c>
      <c r="B158" s="538" t="str">
        <f t="shared" ref="B158:BJ160" si="32">B104</f>
        <v>Total Assets less Internal Balances Formula: =385-576</v>
      </c>
      <c r="C158" s="538" t="str">
        <f t="shared" si="32"/>
        <v>Reverse import tab calculation to value reported on DIW unit data from audit worksheet tab for account 385</v>
      </c>
      <c r="D158" s="538">
        <f t="shared" si="32"/>
        <v>356697426</v>
      </c>
      <c r="E158" s="538">
        <f t="shared" si="32"/>
        <v>70277072</v>
      </c>
      <c r="F158" s="538">
        <f t="shared" si="32"/>
        <v>32982277</v>
      </c>
      <c r="G158" s="538">
        <f t="shared" si="32"/>
        <v>52523204</v>
      </c>
      <c r="H158" s="538">
        <f t="shared" si="32"/>
        <v>47650303</v>
      </c>
      <c r="I158" s="538">
        <f t="shared" si="32"/>
        <v>110836446</v>
      </c>
      <c r="J158" s="538">
        <f t="shared" si="32"/>
        <v>129504753</v>
      </c>
      <c r="K158" s="538">
        <f t="shared" si="32"/>
        <v>48060566</v>
      </c>
      <c r="L158" s="538">
        <f t="shared" si="32"/>
        <v>113685089</v>
      </c>
      <c r="M158" s="538">
        <f t="shared" si="32"/>
        <v>21405247</v>
      </c>
      <c r="N158" s="538">
        <f t="shared" si="32"/>
        <v>89998999</v>
      </c>
      <c r="O158" s="538">
        <f t="shared" si="32"/>
        <v>291914977</v>
      </c>
      <c r="P158" s="538">
        <f t="shared" si="32"/>
        <v>512163072</v>
      </c>
      <c r="Q158" s="538">
        <f t="shared" si="32"/>
        <v>184744624</v>
      </c>
      <c r="R158" s="538">
        <f t="shared" si="32"/>
        <v>782225416</v>
      </c>
      <c r="S158" s="538">
        <f t="shared" si="32"/>
        <v>167274987</v>
      </c>
      <c r="T158" s="538">
        <f t="shared" si="32"/>
        <v>35759368</v>
      </c>
      <c r="U158" s="538">
        <f t="shared" si="32"/>
        <v>172153200</v>
      </c>
      <c r="V158" s="538">
        <f t="shared" si="32"/>
        <v>65192593</v>
      </c>
      <c r="W158" s="538">
        <f t="shared" si="32"/>
        <v>263448652</v>
      </c>
      <c r="X158" s="538">
        <f t="shared" si="32"/>
        <v>320855963</v>
      </c>
      <c r="Y158" s="538">
        <f t="shared" si="32"/>
        <v>3667498000</v>
      </c>
      <c r="Z158" s="538">
        <f t="shared" si="32"/>
        <v>248907305</v>
      </c>
      <c r="AA158" s="538">
        <f t="shared" si="32"/>
        <v>61429068</v>
      </c>
      <c r="AB158" s="538">
        <f t="shared" si="32"/>
        <v>21331053</v>
      </c>
      <c r="AC158" s="538">
        <f t="shared" si="32"/>
        <v>222676123</v>
      </c>
      <c r="AD158" s="538">
        <f t="shared" si="32"/>
        <v>52424043</v>
      </c>
      <c r="AE158" s="538">
        <f t="shared" si="32"/>
        <v>121588996</v>
      </c>
      <c r="AF158" s="538">
        <f t="shared" si="32"/>
        <v>166831318</v>
      </c>
      <c r="AG158" s="538">
        <f t="shared" si="32"/>
        <v>593397851</v>
      </c>
      <c r="AH158" s="538">
        <f t="shared" si="32"/>
        <v>93605694</v>
      </c>
      <c r="AI158" s="538">
        <f t="shared" si="32"/>
        <v>159718752</v>
      </c>
      <c r="AJ158" s="538">
        <f t="shared" si="32"/>
        <v>282730883</v>
      </c>
      <c r="AK158" s="538">
        <f t="shared" si="32"/>
        <v>76643786</v>
      </c>
      <c r="AL158" s="538">
        <f t="shared" si="32"/>
        <v>152065769</v>
      </c>
      <c r="AM158" s="538">
        <f t="shared" si="32"/>
        <v>759148803</v>
      </c>
      <c r="AN158" s="538">
        <f t="shared" si="32"/>
        <v>34699181</v>
      </c>
      <c r="AO158" s="538">
        <f t="shared" si="32"/>
        <v>72996533</v>
      </c>
      <c r="AP158" s="538">
        <f t="shared" si="32"/>
        <v>84319455</v>
      </c>
      <c r="AQ158" s="538">
        <f t="shared" si="32"/>
        <v>25634559</v>
      </c>
      <c r="AR158" s="538">
        <f t="shared" si="32"/>
        <v>166506827</v>
      </c>
      <c r="AS158" s="538">
        <f t="shared" si="32"/>
        <v>430768752</v>
      </c>
      <c r="AT158" s="538">
        <f t="shared" si="32"/>
        <v>30882093</v>
      </c>
      <c r="AU158" s="538">
        <f t="shared" si="32"/>
        <v>20805318</v>
      </c>
      <c r="AV158" s="538">
        <f t="shared" si="32"/>
        <v>126198703</v>
      </c>
      <c r="AW158" s="538">
        <f t="shared" si="32"/>
        <v>51788414</v>
      </c>
      <c r="AX158" s="538">
        <f t="shared" si="32"/>
        <v>1293822178</v>
      </c>
      <c r="AY158" s="538">
        <f t="shared" si="32"/>
        <v>58673486</v>
      </c>
      <c r="AZ158" s="538">
        <f t="shared" si="32"/>
        <v>391918601</v>
      </c>
      <c r="BA158" s="538">
        <f t="shared" si="32"/>
        <v>112411668</v>
      </c>
      <c r="BB158" s="538">
        <f t="shared" si="32"/>
        <v>229653091</v>
      </c>
      <c r="BC158" s="538">
        <f t="shared" si="32"/>
        <v>40343549</v>
      </c>
      <c r="BD158" s="538">
        <f t="shared" si="32"/>
        <v>71985963</v>
      </c>
      <c r="BE158" s="538">
        <f t="shared" si="32"/>
        <v>118554654</v>
      </c>
      <c r="BF158" s="538">
        <f t="shared" si="32"/>
        <v>31660504</v>
      </c>
      <c r="BG158" s="538">
        <f t="shared" si="32"/>
        <v>231971671</v>
      </c>
      <c r="BH158" s="538">
        <f t="shared" si="32"/>
        <v>72083833</v>
      </c>
      <c r="BI158" s="538">
        <f t="shared" si="32"/>
        <v>762599581</v>
      </c>
      <c r="BJ158" s="538">
        <f t="shared" si="32"/>
        <v>66589061</v>
      </c>
    </row>
    <row r="159" spans="1:62" x14ac:dyDescent="0.3">
      <c r="A159" s="538">
        <f t="shared" ref="A159:P160" si="33">A105</f>
        <v>9002</v>
      </c>
      <c r="B159" s="538" t="str">
        <f t="shared" si="33"/>
        <v>Total Current Liabilites less Internal Balances Formula: =626-576</v>
      </c>
      <c r="C159" s="538" t="str">
        <f t="shared" si="33"/>
        <v>Reverse import tab calculation to value reported on unit DIW data from audit worksheet tab for account 626</v>
      </c>
      <c r="D159" s="538">
        <f t="shared" si="33"/>
        <v>10247532</v>
      </c>
      <c r="E159" s="538">
        <f t="shared" si="33"/>
        <v>3667139</v>
      </c>
      <c r="F159" s="538">
        <f t="shared" si="33"/>
        <v>80309</v>
      </c>
      <c r="G159" s="538">
        <f t="shared" si="33"/>
        <v>2139880</v>
      </c>
      <c r="H159" s="538">
        <f t="shared" si="33"/>
        <v>1557437</v>
      </c>
      <c r="I159" s="538">
        <f t="shared" si="33"/>
        <v>2673160</v>
      </c>
      <c r="J159" s="538">
        <f t="shared" si="33"/>
        <v>2123233</v>
      </c>
      <c r="K159" s="538">
        <f t="shared" si="33"/>
        <v>1148396</v>
      </c>
      <c r="L159" s="538">
        <f t="shared" si="33"/>
        <v>2857842</v>
      </c>
      <c r="M159" s="538">
        <f t="shared" si="33"/>
        <v>824921</v>
      </c>
      <c r="N159" s="538">
        <f t="shared" si="33"/>
        <v>4904614</v>
      </c>
      <c r="O159" s="538">
        <f t="shared" si="33"/>
        <v>8813256</v>
      </c>
      <c r="P159" s="538">
        <f t="shared" si="33"/>
        <v>9561322</v>
      </c>
      <c r="Q159" s="538">
        <f t="shared" si="32"/>
        <v>779066</v>
      </c>
      <c r="R159" s="538">
        <f t="shared" si="32"/>
        <v>23398565</v>
      </c>
      <c r="S159" s="538">
        <f t="shared" si="32"/>
        <v>9122219</v>
      </c>
      <c r="T159" s="538">
        <f t="shared" si="32"/>
        <v>767573</v>
      </c>
      <c r="U159" s="538">
        <f t="shared" si="32"/>
        <v>4804724</v>
      </c>
      <c r="V159" s="538">
        <f t="shared" si="32"/>
        <v>855982</v>
      </c>
      <c r="W159" s="538">
        <f t="shared" si="32"/>
        <v>7156171</v>
      </c>
      <c r="X159" s="538">
        <f t="shared" si="32"/>
        <v>7881772</v>
      </c>
      <c r="Y159" s="538">
        <f t="shared" si="32"/>
        <v>137126000</v>
      </c>
      <c r="Z159" s="538">
        <f t="shared" si="32"/>
        <v>137075511</v>
      </c>
      <c r="AA159" s="538">
        <f t="shared" si="32"/>
        <v>1345531</v>
      </c>
      <c r="AB159" s="538">
        <f t="shared" si="32"/>
        <v>184551</v>
      </c>
      <c r="AC159" s="538">
        <f t="shared" si="32"/>
        <v>11383235</v>
      </c>
      <c r="AD159" s="538">
        <f t="shared" si="32"/>
        <v>1212788</v>
      </c>
      <c r="AE159" s="538">
        <f t="shared" si="32"/>
        <v>2798762</v>
      </c>
      <c r="AF159" s="538">
        <f t="shared" si="32"/>
        <v>6593694</v>
      </c>
      <c r="AG159" s="538">
        <f t="shared" si="32"/>
        <v>34606368</v>
      </c>
      <c r="AH159" s="538">
        <f t="shared" si="32"/>
        <v>3020905</v>
      </c>
      <c r="AI159" s="538">
        <f t="shared" si="32"/>
        <v>2421870</v>
      </c>
      <c r="AJ159" s="538">
        <f t="shared" si="32"/>
        <v>10423136</v>
      </c>
      <c r="AK159" s="538">
        <f t="shared" si="32"/>
        <v>2083005</v>
      </c>
      <c r="AL159" s="538">
        <f t="shared" si="32"/>
        <v>3570013</v>
      </c>
      <c r="AM159" s="538">
        <f t="shared" si="32"/>
        <v>50110623</v>
      </c>
      <c r="AN159" s="538">
        <f t="shared" si="32"/>
        <v>966016</v>
      </c>
      <c r="AO159" s="538">
        <f t="shared" si="32"/>
        <v>3092728</v>
      </c>
      <c r="AP159" s="538">
        <f t="shared" si="32"/>
        <v>68671076</v>
      </c>
      <c r="AQ159" s="538">
        <f t="shared" si="32"/>
        <v>122083</v>
      </c>
      <c r="AR159" s="538">
        <f t="shared" si="32"/>
        <v>2866861</v>
      </c>
      <c r="AS159" s="538">
        <f t="shared" si="32"/>
        <v>24786715</v>
      </c>
      <c r="AT159" s="538">
        <f t="shared" si="32"/>
        <v>673216</v>
      </c>
      <c r="AU159" s="538">
        <f t="shared" si="32"/>
        <v>1457938</v>
      </c>
      <c r="AV159" s="538">
        <f t="shared" si="32"/>
        <v>1815861</v>
      </c>
      <c r="AW159" s="538">
        <f t="shared" si="32"/>
        <v>2074325</v>
      </c>
      <c r="AX159" s="538">
        <f t="shared" si="32"/>
        <v>53775620</v>
      </c>
      <c r="AY159" s="538">
        <f t="shared" si="32"/>
        <v>2026085</v>
      </c>
      <c r="AZ159" s="538">
        <f t="shared" si="32"/>
        <v>9324360</v>
      </c>
      <c r="BA159" s="538">
        <f t="shared" si="32"/>
        <v>5459127</v>
      </c>
      <c r="BB159" s="538">
        <f t="shared" si="32"/>
        <v>5962793</v>
      </c>
      <c r="BC159" s="538">
        <f t="shared" si="32"/>
        <v>919857</v>
      </c>
      <c r="BD159" s="538">
        <f t="shared" si="32"/>
        <v>1782900</v>
      </c>
      <c r="BE159" s="538">
        <f t="shared" si="32"/>
        <v>4717887</v>
      </c>
      <c r="BF159" s="538">
        <f t="shared" si="32"/>
        <v>1028570</v>
      </c>
      <c r="BG159" s="538">
        <f t="shared" si="32"/>
        <v>16696034</v>
      </c>
      <c r="BH159" s="538">
        <f t="shared" si="32"/>
        <v>2055962</v>
      </c>
      <c r="BI159" s="538">
        <f t="shared" si="32"/>
        <v>24252265</v>
      </c>
      <c r="BJ159" s="538">
        <f t="shared" si="32"/>
        <v>954954</v>
      </c>
    </row>
    <row r="160" spans="1:62" x14ac:dyDescent="0.3">
      <c r="A160" s="538">
        <f t="shared" si="33"/>
        <v>9003</v>
      </c>
      <c r="B160" s="538" t="str">
        <f t="shared" si="33"/>
        <v>Total Liabilities and total deferred inflows less internal balances Formula: =338-576</v>
      </c>
      <c r="C160" s="538" t="str">
        <f t="shared" si="33"/>
        <v>Reverse import tab calculation to value reported on DIW unit data from audit worksheet tab for account 338</v>
      </c>
      <c r="D160" s="538">
        <f t="shared" si="33"/>
        <v>424056481</v>
      </c>
      <c r="E160" s="538">
        <f t="shared" si="33"/>
        <v>95850482</v>
      </c>
      <c r="F160" s="538">
        <f t="shared" si="33"/>
        <v>32205600</v>
      </c>
      <c r="G160" s="538">
        <f t="shared" si="33"/>
        <v>54117858</v>
      </c>
      <c r="H160" s="538">
        <f t="shared" si="33"/>
        <v>55635038</v>
      </c>
      <c r="I160" s="538">
        <f t="shared" si="33"/>
        <v>89869870</v>
      </c>
      <c r="J160" s="538">
        <f t="shared" si="33"/>
        <v>110965929</v>
      </c>
      <c r="K160" s="538">
        <f t="shared" si="33"/>
        <v>44410521</v>
      </c>
      <c r="L160" s="538">
        <f t="shared" si="33"/>
        <v>126166669</v>
      </c>
      <c r="M160" s="538">
        <f t="shared" si="33"/>
        <v>35683624</v>
      </c>
      <c r="N160" s="538">
        <f t="shared" si="33"/>
        <v>73361773</v>
      </c>
      <c r="O160" s="538">
        <f t="shared" si="33"/>
        <v>246692174</v>
      </c>
      <c r="P160" s="538">
        <f t="shared" si="33"/>
        <v>456722496</v>
      </c>
      <c r="Q160" s="538">
        <f t="shared" si="32"/>
        <v>204693727</v>
      </c>
      <c r="R160" s="538">
        <f t="shared" si="32"/>
        <v>609094657</v>
      </c>
      <c r="S160" s="538">
        <f t="shared" si="32"/>
        <v>215896371</v>
      </c>
      <c r="T160" s="538">
        <f t="shared" si="32"/>
        <v>37302388</v>
      </c>
      <c r="U160" s="538">
        <f t="shared" si="32"/>
        <v>167214446</v>
      </c>
      <c r="V160" s="538">
        <f t="shared" si="32"/>
        <v>42242591</v>
      </c>
      <c r="W160" s="538">
        <f t="shared" si="32"/>
        <v>279212416</v>
      </c>
      <c r="X160" s="538">
        <f t="shared" si="32"/>
        <v>326810431</v>
      </c>
      <c r="Y160" s="538">
        <f t="shared" si="32"/>
        <v>3046263000</v>
      </c>
      <c r="Z160" s="538">
        <f t="shared" si="32"/>
        <v>177233617</v>
      </c>
      <c r="AA160" s="538">
        <f t="shared" si="32"/>
        <v>66770248</v>
      </c>
      <c r="AB160" s="538">
        <f t="shared" si="32"/>
        <v>27166668</v>
      </c>
      <c r="AC160" s="538">
        <f t="shared" si="32"/>
        <v>284993236</v>
      </c>
      <c r="AD160" s="538">
        <f t="shared" si="32"/>
        <v>56128270</v>
      </c>
      <c r="AE160" s="538">
        <f t="shared" si="32"/>
        <v>95492113</v>
      </c>
      <c r="AF160" s="538">
        <f t="shared" si="32"/>
        <v>225986067</v>
      </c>
      <c r="AG160" s="538">
        <f t="shared" si="32"/>
        <v>881648720</v>
      </c>
      <c r="AH160" s="538">
        <f t="shared" si="32"/>
        <v>80648803</v>
      </c>
      <c r="AI160" s="538">
        <f t="shared" si="32"/>
        <v>110021539</v>
      </c>
      <c r="AJ160" s="538">
        <f t="shared" si="32"/>
        <v>305450578</v>
      </c>
      <c r="AK160" s="538">
        <f t="shared" si="32"/>
        <v>114230229</v>
      </c>
      <c r="AL160" s="538">
        <f t="shared" si="32"/>
        <v>157092617</v>
      </c>
      <c r="AM160" s="538">
        <f t="shared" si="32"/>
        <v>788277608</v>
      </c>
      <c r="AN160" s="538">
        <f t="shared" si="32"/>
        <v>38533785</v>
      </c>
      <c r="AO160" s="538">
        <f t="shared" si="32"/>
        <v>107069742</v>
      </c>
      <c r="AP160" s="538">
        <f t="shared" si="32"/>
        <v>93192011</v>
      </c>
      <c r="AQ160" s="538">
        <f t="shared" si="32"/>
        <v>24370197</v>
      </c>
      <c r="AR160" s="538">
        <f t="shared" si="32"/>
        <v>146095280</v>
      </c>
      <c r="AS160" s="538">
        <f t="shared" si="32"/>
        <v>554445885</v>
      </c>
      <c r="AT160" s="538">
        <f t="shared" si="32"/>
        <v>35876455</v>
      </c>
      <c r="AU160" s="538">
        <f t="shared" si="32"/>
        <v>27655113</v>
      </c>
      <c r="AV160" s="538">
        <f t="shared" si="32"/>
        <v>120015847</v>
      </c>
      <c r="AW160" s="538">
        <f t="shared" si="32"/>
        <v>60240959</v>
      </c>
      <c r="AX160" s="538">
        <f t="shared" si="32"/>
        <v>1372493777</v>
      </c>
      <c r="AY160" s="538">
        <f t="shared" si="32"/>
        <v>45269664</v>
      </c>
      <c r="AZ160" s="538">
        <f t="shared" si="32"/>
        <v>337814252</v>
      </c>
      <c r="BA160" s="538">
        <f t="shared" si="32"/>
        <v>137873884</v>
      </c>
      <c r="BB160" s="538">
        <f t="shared" si="32"/>
        <v>240523566</v>
      </c>
      <c r="BC160" s="538">
        <f t="shared" si="32"/>
        <v>54395828</v>
      </c>
      <c r="BD160" s="538">
        <f t="shared" si="32"/>
        <v>67606240</v>
      </c>
      <c r="BE160" s="538">
        <f t="shared" si="32"/>
        <v>169548472</v>
      </c>
      <c r="BF160" s="538">
        <f t="shared" si="32"/>
        <v>17579982</v>
      </c>
      <c r="BG160" s="538">
        <f t="shared" si="32"/>
        <v>353815118</v>
      </c>
      <c r="BH160" s="538">
        <f t="shared" si="32"/>
        <v>71303800</v>
      </c>
      <c r="BI160" s="538">
        <f t="shared" si="32"/>
        <v>664029006</v>
      </c>
      <c r="BJ160" s="538">
        <f t="shared" si="32"/>
        <v>73957802</v>
      </c>
    </row>
    <row r="163" spans="4:62" x14ac:dyDescent="0.3">
      <c r="D163" s="539">
        <f>D157+D158+D159+D160</f>
        <v>1903330623</v>
      </c>
      <c r="E163" s="539">
        <f t="shared" ref="E163:BJ163" si="34">E157+E158+E159+E160</f>
        <v>384659826</v>
      </c>
      <c r="F163" s="539">
        <f t="shared" si="34"/>
        <v>159086225</v>
      </c>
      <c r="G163" s="539">
        <f t="shared" si="34"/>
        <v>291517321</v>
      </c>
      <c r="H163" s="539">
        <f t="shared" si="34"/>
        <v>262894204</v>
      </c>
      <c r="I163" s="539">
        <f t="shared" si="34"/>
        <v>498594004</v>
      </c>
      <c r="J163" s="539">
        <f t="shared" si="34"/>
        <v>642448451</v>
      </c>
      <c r="K163" s="539">
        <f t="shared" si="34"/>
        <v>226589899</v>
      </c>
      <c r="L163" s="539">
        <f t="shared" si="34"/>
        <v>616822906</v>
      </c>
      <c r="M163" s="539">
        <f t="shared" si="34"/>
        <v>158506388</v>
      </c>
      <c r="N163" s="539">
        <f t="shared" si="34"/>
        <v>469418723</v>
      </c>
      <c r="O163" s="539">
        <f t="shared" si="34"/>
        <v>1491659135</v>
      </c>
      <c r="P163" s="539">
        <f t="shared" si="34"/>
        <v>2452191288</v>
      </c>
      <c r="Q163" s="539">
        <f t="shared" si="34"/>
        <v>912325941</v>
      </c>
      <c r="R163" s="539">
        <f t="shared" si="34"/>
        <v>3285972548</v>
      </c>
      <c r="S163" s="539">
        <f t="shared" si="34"/>
        <v>965698021</v>
      </c>
      <c r="T163" s="539">
        <f t="shared" si="34"/>
        <v>161633548</v>
      </c>
      <c r="U163" s="539">
        <f t="shared" si="34"/>
        <v>839062146</v>
      </c>
      <c r="V163" s="539">
        <f t="shared" si="34"/>
        <v>255963633</v>
      </c>
      <c r="W163" s="539">
        <f t="shared" si="34"/>
        <v>1329436963</v>
      </c>
      <c r="X163" s="539">
        <f t="shared" si="34"/>
        <v>1598520508</v>
      </c>
      <c r="Y163" s="539">
        <f t="shared" si="34"/>
        <v>589003762004</v>
      </c>
      <c r="Z163" s="539">
        <f t="shared" si="34"/>
        <v>1213584940</v>
      </c>
      <c r="AA163" s="539">
        <f t="shared" si="34"/>
        <v>347059466</v>
      </c>
      <c r="AB163" s="539">
        <f t="shared" si="34"/>
        <v>113122843</v>
      </c>
      <c r="AC163" s="539">
        <f t="shared" si="34"/>
        <v>1255239665</v>
      </c>
      <c r="AD163" s="539">
        <f t="shared" si="34"/>
        <v>271392210</v>
      </c>
      <c r="AE163" s="539">
        <f t="shared" si="34"/>
        <v>595035914</v>
      </c>
      <c r="AF163" s="539">
        <f t="shared" si="34"/>
        <v>1029627337</v>
      </c>
      <c r="AG163" s="539">
        <f t="shared" si="34"/>
        <v>3757097666</v>
      </c>
      <c r="AH163" s="539">
        <f t="shared" si="34"/>
        <v>459380182</v>
      </c>
      <c r="AI163" s="539">
        <f t="shared" si="34"/>
        <v>641770682</v>
      </c>
      <c r="AJ163" s="539">
        <f t="shared" si="34"/>
        <v>1376773655</v>
      </c>
      <c r="AK163" s="539">
        <f t="shared" si="34"/>
        <v>473023090</v>
      </c>
      <c r="AL163" s="539">
        <f t="shared" si="34"/>
        <v>759335016</v>
      </c>
      <c r="AM163" s="539">
        <f t="shared" si="34"/>
        <v>3817934183</v>
      </c>
      <c r="AN163" s="539">
        <f t="shared" si="34"/>
        <v>188170689</v>
      </c>
      <c r="AO163" s="539">
        <f t="shared" si="34"/>
        <v>450729363</v>
      </c>
      <c r="AP163" s="539">
        <f t="shared" si="34"/>
        <v>531121650</v>
      </c>
      <c r="AQ163" s="539">
        <f t="shared" si="34"/>
        <v>127625509</v>
      </c>
      <c r="AR163" s="539">
        <f t="shared" si="34"/>
        <v>769932607</v>
      </c>
      <c r="AS163" s="539">
        <f t="shared" si="34"/>
        <v>2343956453</v>
      </c>
      <c r="AT163" s="539">
        <f t="shared" si="34"/>
        <v>156065634</v>
      </c>
      <c r="AU163" s="539">
        <f t="shared" si="34"/>
        <v>114161668</v>
      </c>
      <c r="AV163" s="539">
        <f t="shared" si="34"/>
        <v>639172853</v>
      </c>
      <c r="AW163" s="539">
        <f t="shared" si="34"/>
        <v>294374864.60000002</v>
      </c>
      <c r="AX163" s="539">
        <f t="shared" si="34"/>
        <v>7229996115</v>
      </c>
      <c r="AY163" s="539">
        <f t="shared" si="34"/>
        <v>276130775</v>
      </c>
      <c r="AZ163" s="539">
        <f t="shared" si="34"/>
        <v>1721071304</v>
      </c>
      <c r="BA163" s="539">
        <f t="shared" si="34"/>
        <v>597773544</v>
      </c>
      <c r="BB163" s="539">
        <f t="shared" si="34"/>
        <v>1303026350</v>
      </c>
      <c r="BC163" s="539">
        <f t="shared" si="34"/>
        <v>239417809</v>
      </c>
      <c r="BD163" s="539">
        <f t="shared" si="34"/>
        <v>342535721</v>
      </c>
      <c r="BE163" s="539">
        <f t="shared" si="34"/>
        <v>633753367</v>
      </c>
      <c r="BF163" s="539">
        <f t="shared" si="34"/>
        <v>124428360</v>
      </c>
      <c r="BG163" s="539">
        <f t="shared" si="34"/>
        <v>1549607839</v>
      </c>
      <c r="BH163" s="539">
        <f t="shared" si="34"/>
        <v>359464988</v>
      </c>
      <c r="BI163" s="539">
        <f t="shared" si="34"/>
        <v>3412345992</v>
      </c>
      <c r="BJ163" s="539">
        <f t="shared" si="34"/>
        <v>209288966</v>
      </c>
    </row>
    <row r="164" spans="4:62" x14ac:dyDescent="0.3">
      <c r="D164" s="539"/>
    </row>
    <row r="165" spans="4:62" x14ac:dyDescent="0.3">
      <c r="D165" s="539">
        <v>1903330623</v>
      </c>
      <c r="AX165" s="539">
        <v>7229996115</v>
      </c>
      <c r="BJ165" s="539">
        <v>209288966</v>
      </c>
    </row>
    <row r="166" spans="4:62" x14ac:dyDescent="0.3">
      <c r="D166" s="539"/>
    </row>
    <row r="171" spans="4:62" x14ac:dyDescent="0.3">
      <c r="D171" s="541">
        <v>2300807617</v>
      </c>
      <c r="E171" s="541">
        <v>480727909</v>
      </c>
      <c r="F171" s="541">
        <v>192651337</v>
      </c>
      <c r="G171" s="541">
        <v>368440069</v>
      </c>
      <c r="H171" s="541">
        <v>327337853</v>
      </c>
      <c r="I171" s="541">
        <v>586745926</v>
      </c>
      <c r="J171" s="541">
        <v>713791194</v>
      </c>
      <c r="K171" s="541">
        <v>272606902</v>
      </c>
      <c r="L171" s="541">
        <v>741283712</v>
      </c>
      <c r="M171" s="541">
        <v>212450668</v>
      </c>
      <c r="N171" s="541">
        <v>616949797</v>
      </c>
      <c r="O171" s="541">
        <v>1733980335</v>
      </c>
      <c r="P171" s="541">
        <v>2895138087</v>
      </c>
      <c r="Q171" s="541">
        <v>1146171004</v>
      </c>
      <c r="R171" s="541">
        <v>3864553207</v>
      </c>
      <c r="S171" s="541">
        <v>1179297038</v>
      </c>
      <c r="T171" s="541">
        <v>200261448</v>
      </c>
      <c r="U171" s="541">
        <v>1000712220</v>
      </c>
      <c r="V171" s="541">
        <v>310522519</v>
      </c>
      <c r="W171" s="541">
        <v>1623472419</v>
      </c>
      <c r="X171" s="541">
        <v>1788336455</v>
      </c>
      <c r="Y171" s="541">
        <v>592141687641</v>
      </c>
      <c r="Z171" s="541">
        <v>1521169922</v>
      </c>
      <c r="AA171" s="541">
        <v>427531199</v>
      </c>
      <c r="AB171" s="541">
        <v>142992794</v>
      </c>
      <c r="AC171" s="541">
        <v>1570886364</v>
      </c>
      <c r="AD171" s="541">
        <v>328753388</v>
      </c>
      <c r="AE171" s="541">
        <v>718821601</v>
      </c>
      <c r="AF171" s="541">
        <v>1289777547</v>
      </c>
      <c r="AG171" s="541">
        <v>4804303392</v>
      </c>
      <c r="AH171" s="541">
        <v>537588060</v>
      </c>
      <c r="AI171" s="541">
        <v>730360457</v>
      </c>
      <c r="AJ171" s="541">
        <v>1728241997</v>
      </c>
      <c r="AK171" s="541">
        <v>587384622</v>
      </c>
      <c r="AL171" s="541">
        <v>977150127</v>
      </c>
      <c r="AM171" s="541">
        <v>4504175190</v>
      </c>
      <c r="AN171" s="541">
        <v>233728101</v>
      </c>
      <c r="AO171" s="541">
        <v>590889719</v>
      </c>
      <c r="AP171" s="541">
        <v>703110211</v>
      </c>
      <c r="AQ171" s="541">
        <v>151953476</v>
      </c>
      <c r="AR171" s="541">
        <v>926582392</v>
      </c>
      <c r="AS171" s="541">
        <v>2973164740</v>
      </c>
      <c r="AT171" s="541">
        <v>193008615</v>
      </c>
      <c r="AU171" s="541">
        <v>148298016</v>
      </c>
      <c r="AV171" s="541">
        <v>776548918</v>
      </c>
      <c r="AW171" s="541">
        <v>366827624.60000002</v>
      </c>
      <c r="AX171" s="541">
        <v>8540554454</v>
      </c>
      <c r="AY171" s="541">
        <v>341838642</v>
      </c>
      <c r="AZ171" s="541">
        <v>2104636761</v>
      </c>
      <c r="BA171" s="541">
        <v>736386590</v>
      </c>
      <c r="BB171" s="541">
        <v>1533564768</v>
      </c>
      <c r="BC171" s="541">
        <v>309148597</v>
      </c>
      <c r="BD171" s="541">
        <v>417212996</v>
      </c>
      <c r="BE171" s="541">
        <v>826909983</v>
      </c>
      <c r="BF171" s="541">
        <v>151695016</v>
      </c>
      <c r="BG171" s="541">
        <v>1924802934</v>
      </c>
      <c r="BH171" s="541">
        <v>432288532</v>
      </c>
      <c r="BI171" s="541">
        <v>4067775791</v>
      </c>
      <c r="BJ171" s="541">
        <v>239253349</v>
      </c>
    </row>
    <row r="173" spans="4:62" x14ac:dyDescent="0.3">
      <c r="D173" s="541">
        <f>D103-D171</f>
        <v>0</v>
      </c>
      <c r="E173" s="541">
        <f t="shared" ref="E173:BJ173" si="35">E103-E171</f>
        <v>0</v>
      </c>
      <c r="F173" s="541">
        <f t="shared" si="35"/>
        <v>0</v>
      </c>
      <c r="G173" s="541">
        <f t="shared" si="35"/>
        <v>0</v>
      </c>
      <c r="H173" s="541">
        <f t="shared" si="35"/>
        <v>0</v>
      </c>
      <c r="I173" s="541">
        <f t="shared" si="35"/>
        <v>0</v>
      </c>
      <c r="J173" s="541">
        <f t="shared" si="35"/>
        <v>0</v>
      </c>
      <c r="K173" s="541">
        <f t="shared" si="35"/>
        <v>0</v>
      </c>
      <c r="L173" s="541">
        <f t="shared" si="35"/>
        <v>0</v>
      </c>
      <c r="M173" s="541">
        <f t="shared" si="35"/>
        <v>0</v>
      </c>
      <c r="N173" s="541">
        <f t="shared" si="35"/>
        <v>0</v>
      </c>
      <c r="O173" s="541">
        <f t="shared" si="35"/>
        <v>0</v>
      </c>
      <c r="P173" s="541">
        <f t="shared" si="35"/>
        <v>0</v>
      </c>
      <c r="Q173" s="541">
        <f t="shared" si="35"/>
        <v>0</v>
      </c>
      <c r="R173" s="541">
        <f t="shared" si="35"/>
        <v>0</v>
      </c>
      <c r="S173" s="541">
        <f t="shared" si="35"/>
        <v>0</v>
      </c>
      <c r="T173" s="541">
        <f t="shared" si="35"/>
        <v>0</v>
      </c>
      <c r="U173" s="541">
        <f t="shared" si="35"/>
        <v>0</v>
      </c>
      <c r="V173" s="541">
        <f t="shared" si="35"/>
        <v>0</v>
      </c>
      <c r="W173" s="541">
        <f t="shared" si="35"/>
        <v>0</v>
      </c>
      <c r="X173" s="541">
        <f t="shared" si="35"/>
        <v>0</v>
      </c>
      <c r="Y173" s="541">
        <f t="shared" si="35"/>
        <v>0</v>
      </c>
      <c r="Z173" s="541">
        <f t="shared" si="35"/>
        <v>0</v>
      </c>
      <c r="AA173" s="541">
        <f t="shared" si="35"/>
        <v>0</v>
      </c>
      <c r="AB173" s="541">
        <f t="shared" si="35"/>
        <v>0</v>
      </c>
      <c r="AC173" s="541">
        <f t="shared" si="35"/>
        <v>0</v>
      </c>
      <c r="AD173" s="541">
        <f t="shared" si="35"/>
        <v>0</v>
      </c>
      <c r="AE173" s="541">
        <f t="shared" si="35"/>
        <v>0</v>
      </c>
      <c r="AF173" s="541">
        <f t="shared" si="35"/>
        <v>0</v>
      </c>
      <c r="AG173" s="541">
        <f t="shared" si="35"/>
        <v>0</v>
      </c>
      <c r="AH173" s="541">
        <f t="shared" si="35"/>
        <v>0</v>
      </c>
      <c r="AI173" s="541">
        <f t="shared" si="35"/>
        <v>0</v>
      </c>
      <c r="AJ173" s="541">
        <f t="shared" si="35"/>
        <v>0</v>
      </c>
      <c r="AK173" s="541">
        <f t="shared" si="35"/>
        <v>0</v>
      </c>
      <c r="AL173" s="541">
        <f t="shared" si="35"/>
        <v>0</v>
      </c>
      <c r="AM173" s="541">
        <f t="shared" si="35"/>
        <v>0</v>
      </c>
      <c r="AN173" s="541">
        <f t="shared" si="35"/>
        <v>0</v>
      </c>
      <c r="AO173" s="541">
        <f t="shared" si="35"/>
        <v>0</v>
      </c>
      <c r="AP173" s="541">
        <f t="shared" si="35"/>
        <v>0</v>
      </c>
      <c r="AQ173" s="541">
        <f t="shared" si="35"/>
        <v>0</v>
      </c>
      <c r="AR173" s="541">
        <f t="shared" si="35"/>
        <v>0</v>
      </c>
      <c r="AS173" s="541">
        <f t="shared" si="35"/>
        <v>0</v>
      </c>
      <c r="AT173" s="541">
        <f t="shared" si="35"/>
        <v>0</v>
      </c>
      <c r="AU173" s="541">
        <f t="shared" si="35"/>
        <v>0</v>
      </c>
      <c r="AV173" s="541">
        <f t="shared" si="35"/>
        <v>0</v>
      </c>
      <c r="AW173" s="541">
        <f t="shared" si="35"/>
        <v>0</v>
      </c>
      <c r="AX173" s="541">
        <f t="shared" si="35"/>
        <v>0</v>
      </c>
      <c r="AY173" s="541">
        <f t="shared" si="35"/>
        <v>0</v>
      </c>
      <c r="AZ173" s="541">
        <f t="shared" si="35"/>
        <v>0</v>
      </c>
      <c r="BA173" s="541">
        <f t="shared" si="35"/>
        <v>0</v>
      </c>
      <c r="BB173" s="541">
        <f t="shared" si="35"/>
        <v>0</v>
      </c>
      <c r="BC173" s="541">
        <f t="shared" si="35"/>
        <v>0</v>
      </c>
      <c r="BD173" s="541">
        <f t="shared" si="35"/>
        <v>0</v>
      </c>
      <c r="BE173" s="541">
        <f t="shared" si="35"/>
        <v>0</v>
      </c>
      <c r="BF173" s="541">
        <f t="shared" si="35"/>
        <v>0</v>
      </c>
      <c r="BG173" s="541">
        <f t="shared" si="35"/>
        <v>0</v>
      </c>
      <c r="BH173" s="541">
        <f t="shared" si="35"/>
        <v>0</v>
      </c>
      <c r="BI173" s="541">
        <f t="shared" si="35"/>
        <v>0</v>
      </c>
      <c r="BJ173" s="541">
        <f t="shared" si="35"/>
        <v>0</v>
      </c>
    </row>
  </sheetData>
  <sheetProtection algorithmName="SHA-512" hashValue="D+TskC6aVTtyqwUN/NLlrl4Xe3u28ZJem9dBneo1YzgYHCVo9TWmv+6d2umYYv95U4sQ/DDmYcBah4R+fD4xeg==" saltValue="8JVcwW+lWmEUFsr8THTm7Q==" spinCount="100000" sheet="1" objects="1" scenarios="1"/>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66CD5-EC5E-464A-94B3-C0CA93EDE12D}">
  <dimension ref="A1:DP127"/>
  <sheetViews>
    <sheetView workbookViewId="0">
      <selection activeCell="B1" sqref="B1"/>
    </sheetView>
  </sheetViews>
  <sheetFormatPr defaultColWidth="8.88671875" defaultRowHeight="14.4" x14ac:dyDescent="0.3"/>
  <cols>
    <col min="1" max="1" width="21" style="455" customWidth="1"/>
    <col min="2" max="2" width="72.6640625" style="456" customWidth="1"/>
    <col min="3" max="3" width="26.6640625" style="458" customWidth="1"/>
    <col min="4" max="61" width="20.77734375" style="458" customWidth="1"/>
    <col min="62" max="119" width="20.77734375" customWidth="1"/>
    <col min="121" max="16384" width="8.88671875" style="458"/>
  </cols>
  <sheetData>
    <row r="1" spans="1:120" s="456" customFormat="1" ht="43.2" x14ac:dyDescent="0.3">
      <c r="A1" s="457" t="s">
        <v>907</v>
      </c>
      <c r="B1" s="456" t="s">
        <v>884</v>
      </c>
      <c r="C1" s="456" t="s">
        <v>128</v>
      </c>
      <c r="D1" s="456" t="s">
        <v>391</v>
      </c>
      <c r="E1" s="456" t="s">
        <v>392</v>
      </c>
      <c r="F1" s="456" t="s">
        <v>393</v>
      </c>
      <c r="G1" s="456" t="s">
        <v>394</v>
      </c>
      <c r="H1" s="456" t="s">
        <v>395</v>
      </c>
      <c r="I1" s="456" t="s">
        <v>396</v>
      </c>
      <c r="J1" s="456" t="s">
        <v>397</v>
      </c>
      <c r="K1" s="456" t="s">
        <v>398</v>
      </c>
      <c r="L1" s="456" t="s">
        <v>399</v>
      </c>
      <c r="M1" s="456" t="s">
        <v>400</v>
      </c>
      <c r="N1" s="456" t="s">
        <v>401</v>
      </c>
      <c r="O1" s="456" t="s">
        <v>402</v>
      </c>
      <c r="P1" s="456" t="s">
        <v>403</v>
      </c>
      <c r="Q1" s="456" t="s">
        <v>404</v>
      </c>
      <c r="R1" s="456" t="s">
        <v>405</v>
      </c>
      <c r="S1" s="456" t="s">
        <v>406</v>
      </c>
      <c r="T1" s="456" t="s">
        <v>407</v>
      </c>
      <c r="U1" s="456" t="s">
        <v>408</v>
      </c>
      <c r="V1" s="456" t="s">
        <v>409</v>
      </c>
      <c r="W1" s="456" t="s">
        <v>410</v>
      </c>
      <c r="X1" s="456" t="s">
        <v>411</v>
      </c>
      <c r="Y1" s="456" t="s">
        <v>412</v>
      </c>
      <c r="Z1" s="456" t="s">
        <v>413</v>
      </c>
      <c r="AA1" s="456" t="s">
        <v>414</v>
      </c>
      <c r="AB1" s="456" t="s">
        <v>415</v>
      </c>
      <c r="AC1" s="456" t="s">
        <v>416</v>
      </c>
      <c r="AD1" s="456" t="s">
        <v>417</v>
      </c>
      <c r="AE1" s="456" t="s">
        <v>418</v>
      </c>
      <c r="AF1" s="456" t="s">
        <v>419</v>
      </c>
      <c r="AG1" s="456" t="s">
        <v>420</v>
      </c>
      <c r="AH1" s="456" t="s">
        <v>421</v>
      </c>
      <c r="AI1" s="456" t="s">
        <v>422</v>
      </c>
      <c r="AJ1" s="456" t="s">
        <v>423</v>
      </c>
      <c r="AK1" s="456" t="s">
        <v>424</v>
      </c>
      <c r="AL1" s="456" t="s">
        <v>425</v>
      </c>
      <c r="AM1" s="456" t="s">
        <v>426</v>
      </c>
      <c r="AN1" s="456" t="s">
        <v>427</v>
      </c>
      <c r="AO1" s="456" t="s">
        <v>428</v>
      </c>
      <c r="AP1" s="456" t="s">
        <v>429</v>
      </c>
      <c r="AQ1" s="456" t="s">
        <v>430</v>
      </c>
      <c r="AR1" s="456" t="s">
        <v>431</v>
      </c>
      <c r="AS1" s="456" t="s">
        <v>432</v>
      </c>
      <c r="AT1" s="456" t="s">
        <v>433</v>
      </c>
      <c r="AU1" s="456" t="s">
        <v>434</v>
      </c>
      <c r="AV1" s="456" t="s">
        <v>435</v>
      </c>
      <c r="AW1" s="456" t="s">
        <v>436</v>
      </c>
      <c r="AX1" s="456" t="s">
        <v>437</v>
      </c>
      <c r="AY1" s="456" t="s">
        <v>438</v>
      </c>
      <c r="AZ1" s="456" t="s">
        <v>439</v>
      </c>
      <c r="BA1" s="456" t="s">
        <v>440</v>
      </c>
      <c r="BB1" s="456" t="s">
        <v>441</v>
      </c>
      <c r="BC1" s="456" t="s">
        <v>442</v>
      </c>
      <c r="BD1" s="456" t="s">
        <v>443</v>
      </c>
      <c r="BE1" s="456" t="s">
        <v>444</v>
      </c>
      <c r="BF1" s="456" t="s">
        <v>445</v>
      </c>
      <c r="BG1" s="456" t="s">
        <v>446</v>
      </c>
      <c r="BH1" s="456" t="s">
        <v>447</v>
      </c>
      <c r="BI1" s="456" t="s">
        <v>448</v>
      </c>
      <c r="BJ1" t="s">
        <v>449</v>
      </c>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row>
    <row r="2" spans="1:120" x14ac:dyDescent="0.3">
      <c r="A2" s="455" t="s">
        <v>271</v>
      </c>
      <c r="B2" s="456" t="s">
        <v>10</v>
      </c>
      <c r="C2" s="458" t="s">
        <v>2</v>
      </c>
      <c r="D2" s="458" t="s">
        <v>908</v>
      </c>
      <c r="E2" s="458" t="s">
        <v>909</v>
      </c>
      <c r="F2" s="458" t="s">
        <v>910</v>
      </c>
      <c r="G2" s="458" t="s">
        <v>911</v>
      </c>
      <c r="H2" s="458" t="s">
        <v>912</v>
      </c>
      <c r="I2" s="458" t="s">
        <v>913</v>
      </c>
      <c r="J2" s="458" t="s">
        <v>914</v>
      </c>
      <c r="K2" s="458" t="s">
        <v>915</v>
      </c>
      <c r="L2" s="458" t="s">
        <v>916</v>
      </c>
      <c r="M2" s="458" t="s">
        <v>917</v>
      </c>
      <c r="N2" s="458" t="s">
        <v>918</v>
      </c>
      <c r="O2" s="458" t="s">
        <v>919</v>
      </c>
      <c r="P2" s="458" t="s">
        <v>920</v>
      </c>
      <c r="Q2" s="458" t="s">
        <v>921</v>
      </c>
      <c r="R2" s="458" t="s">
        <v>922</v>
      </c>
      <c r="S2" s="458" t="s">
        <v>923</v>
      </c>
      <c r="T2" s="458" t="s">
        <v>924</v>
      </c>
      <c r="U2" s="458" t="s">
        <v>925</v>
      </c>
      <c r="V2" s="458" t="s">
        <v>926</v>
      </c>
      <c r="W2" s="458" t="s">
        <v>927</v>
      </c>
      <c r="X2" s="458" t="s">
        <v>928</v>
      </c>
      <c r="Y2" s="458" t="s">
        <v>929</v>
      </c>
      <c r="Z2" s="458" t="s">
        <v>930</v>
      </c>
      <c r="AA2" s="458" t="s">
        <v>931</v>
      </c>
      <c r="AB2" s="458" t="s">
        <v>932</v>
      </c>
      <c r="AC2" s="458" t="s">
        <v>933</v>
      </c>
      <c r="AD2" s="458" t="s">
        <v>934</v>
      </c>
      <c r="AE2" s="458" t="s">
        <v>935</v>
      </c>
      <c r="AF2" s="458" t="s">
        <v>936</v>
      </c>
      <c r="AG2" s="458" t="s">
        <v>937</v>
      </c>
      <c r="AH2" s="458" t="s">
        <v>938</v>
      </c>
      <c r="AI2" s="458" t="s">
        <v>939</v>
      </c>
      <c r="AJ2" s="458" t="s">
        <v>940</v>
      </c>
      <c r="AK2" s="458" t="s">
        <v>941</v>
      </c>
      <c r="AL2" s="458" t="s">
        <v>942</v>
      </c>
      <c r="AM2" s="458" t="s">
        <v>943</v>
      </c>
      <c r="AN2" s="458" t="s">
        <v>944</v>
      </c>
      <c r="AO2" s="458" t="s">
        <v>945</v>
      </c>
      <c r="AP2" s="458" t="s">
        <v>946</v>
      </c>
      <c r="AQ2" s="458" t="s">
        <v>947</v>
      </c>
      <c r="AR2" s="458" t="s">
        <v>948</v>
      </c>
      <c r="AS2" s="458" t="s">
        <v>949</v>
      </c>
      <c r="AT2" s="458" t="s">
        <v>950</v>
      </c>
      <c r="AU2" s="458" t="s">
        <v>951</v>
      </c>
      <c r="AV2" s="458" t="s">
        <v>952</v>
      </c>
      <c r="AW2" s="458" t="s">
        <v>953</v>
      </c>
      <c r="AX2" s="458" t="s">
        <v>954</v>
      </c>
      <c r="AY2" s="458" t="s">
        <v>955</v>
      </c>
      <c r="AZ2" s="458" t="s">
        <v>956</v>
      </c>
      <c r="BA2" s="458" t="s">
        <v>957</v>
      </c>
      <c r="BB2" s="458" t="s">
        <v>958</v>
      </c>
      <c r="BC2" s="458" t="s">
        <v>959</v>
      </c>
      <c r="BD2" s="458" t="s">
        <v>960</v>
      </c>
      <c r="BE2" s="458" t="s">
        <v>961</v>
      </c>
      <c r="BF2" s="458" t="s">
        <v>962</v>
      </c>
      <c r="BG2" s="458" t="s">
        <v>963</v>
      </c>
      <c r="BH2" s="458" t="s">
        <v>964</v>
      </c>
      <c r="BI2" s="458" t="s">
        <v>965</v>
      </c>
      <c r="BJ2" t="s">
        <v>966</v>
      </c>
    </row>
    <row r="3" spans="1:120" x14ac:dyDescent="0.3">
      <c r="A3" s="455">
        <v>4</v>
      </c>
      <c r="B3" s="456" t="s">
        <v>37</v>
      </c>
      <c r="D3" s="458">
        <v>5114996</v>
      </c>
      <c r="E3" s="458">
        <v>1717379</v>
      </c>
      <c r="F3" s="458">
        <v>1527207</v>
      </c>
      <c r="G3" s="458">
        <v>180240</v>
      </c>
      <c r="H3" s="458">
        <v>279201</v>
      </c>
      <c r="I3" s="458">
        <v>401293</v>
      </c>
      <c r="J3" s="458">
        <v>691741</v>
      </c>
      <c r="K3" s="458">
        <v>448992</v>
      </c>
      <c r="L3" s="458">
        <v>387204</v>
      </c>
      <c r="M3" s="458">
        <v>98314</v>
      </c>
      <c r="N3" s="458">
        <v>174719</v>
      </c>
      <c r="O3" s="458">
        <v>1624507</v>
      </c>
      <c r="P3" s="458">
        <v>2295490</v>
      </c>
      <c r="Q3" s="458">
        <v>539759</v>
      </c>
      <c r="R3" s="458">
        <v>11276972</v>
      </c>
      <c r="S3" s="458">
        <v>3676009</v>
      </c>
      <c r="T3" s="458">
        <v>0</v>
      </c>
      <c r="U3" s="458">
        <v>567146</v>
      </c>
      <c r="V3" s="458">
        <v>230535</v>
      </c>
      <c r="W3" s="458">
        <v>918814</v>
      </c>
      <c r="X3" s="458">
        <v>3521198</v>
      </c>
      <c r="Y3" s="458">
        <v>45969000</v>
      </c>
      <c r="Z3" s="458">
        <v>901117</v>
      </c>
      <c r="AA3" s="458">
        <v>682286</v>
      </c>
      <c r="AB3" s="458">
        <v>125828</v>
      </c>
      <c r="AC3" s="458">
        <v>1428560</v>
      </c>
      <c r="AD3" s="458">
        <v>138793</v>
      </c>
      <c r="AE3" s="458">
        <v>655388</v>
      </c>
      <c r="AF3" s="458">
        <v>860018</v>
      </c>
      <c r="AG3" s="458">
        <v>12473523</v>
      </c>
      <c r="AH3" s="458">
        <v>155947</v>
      </c>
      <c r="AI3" s="458">
        <v>737706</v>
      </c>
      <c r="AJ3" s="458">
        <v>1814451</v>
      </c>
      <c r="AK3" s="458">
        <v>1068437</v>
      </c>
      <c r="AL3" s="458">
        <v>310858</v>
      </c>
      <c r="AM3" s="458">
        <v>6346854</v>
      </c>
      <c r="AN3" s="458">
        <v>86922</v>
      </c>
      <c r="AO3" s="458">
        <v>1155036</v>
      </c>
      <c r="AP3" s="458">
        <v>159868</v>
      </c>
      <c r="AQ3" s="458">
        <v>111912</v>
      </c>
      <c r="AR3" s="458">
        <v>706115</v>
      </c>
      <c r="AS3" s="458">
        <v>11591877</v>
      </c>
      <c r="AT3" s="458">
        <v>66038</v>
      </c>
      <c r="AU3" s="458">
        <v>508915</v>
      </c>
      <c r="AV3" s="458">
        <v>1303591</v>
      </c>
      <c r="AW3" s="458">
        <v>268461</v>
      </c>
      <c r="AX3" s="458">
        <v>27148209</v>
      </c>
      <c r="AY3" s="458">
        <v>107170</v>
      </c>
      <c r="AZ3" s="458">
        <v>1087089</v>
      </c>
      <c r="BA3" s="458">
        <v>681100</v>
      </c>
      <c r="BB3" s="458">
        <v>410827</v>
      </c>
      <c r="BC3" s="458">
        <v>357258</v>
      </c>
      <c r="BD3" s="458">
        <v>481486</v>
      </c>
      <c r="BE3" s="458">
        <v>1862980</v>
      </c>
      <c r="BF3" s="458">
        <v>39387</v>
      </c>
      <c r="BG3" s="458">
        <v>4873304</v>
      </c>
      <c r="BH3" s="458">
        <v>620385</v>
      </c>
      <c r="BI3" s="458">
        <v>11363896</v>
      </c>
      <c r="BJ3">
        <v>24854</v>
      </c>
    </row>
    <row r="4" spans="1:120" x14ac:dyDescent="0.3">
      <c r="A4" s="455">
        <v>5</v>
      </c>
      <c r="B4" s="456" t="s">
        <v>38</v>
      </c>
      <c r="D4" s="458">
        <v>0</v>
      </c>
      <c r="E4" s="458">
        <v>0</v>
      </c>
      <c r="F4" s="458">
        <v>0</v>
      </c>
      <c r="G4" s="458">
        <v>0</v>
      </c>
      <c r="H4" s="458">
        <v>0</v>
      </c>
      <c r="I4" s="458">
        <v>0</v>
      </c>
      <c r="J4" s="458">
        <v>0</v>
      </c>
      <c r="K4" s="458">
        <v>0</v>
      </c>
      <c r="L4" s="458">
        <v>0</v>
      </c>
      <c r="M4" s="458">
        <v>0</v>
      </c>
      <c r="N4" s="458">
        <v>0</v>
      </c>
      <c r="O4" s="458">
        <v>0</v>
      </c>
      <c r="P4" s="458">
        <v>0</v>
      </c>
      <c r="Q4" s="458">
        <v>0</v>
      </c>
      <c r="R4" s="458">
        <v>0</v>
      </c>
      <c r="S4" s="458">
        <v>0</v>
      </c>
      <c r="T4" s="458">
        <v>0</v>
      </c>
      <c r="U4" s="458">
        <v>0</v>
      </c>
      <c r="V4" s="458">
        <v>0</v>
      </c>
      <c r="W4" s="458">
        <v>0</v>
      </c>
      <c r="X4" s="458">
        <v>0</v>
      </c>
      <c r="Y4" s="458">
        <v>0</v>
      </c>
      <c r="Z4" s="458">
        <v>0</v>
      </c>
      <c r="AA4" s="458">
        <v>0</v>
      </c>
      <c r="AB4" s="458">
        <v>0</v>
      </c>
      <c r="AC4" s="458">
        <v>0</v>
      </c>
      <c r="AD4" s="458">
        <v>0</v>
      </c>
      <c r="AE4" s="458">
        <v>0</v>
      </c>
      <c r="AF4" s="458">
        <v>0</v>
      </c>
      <c r="AG4" s="458">
        <v>0</v>
      </c>
      <c r="AH4" s="458">
        <v>0</v>
      </c>
      <c r="AI4" s="458">
        <v>0</v>
      </c>
      <c r="AJ4" s="458">
        <v>0</v>
      </c>
      <c r="AK4" s="458">
        <v>0</v>
      </c>
      <c r="AL4" s="458">
        <v>0</v>
      </c>
      <c r="AM4" s="458">
        <v>0</v>
      </c>
      <c r="AN4" s="458">
        <v>0</v>
      </c>
      <c r="AO4" s="458">
        <v>4947</v>
      </c>
      <c r="AP4" s="458">
        <v>0</v>
      </c>
      <c r="AQ4" s="458">
        <v>0</v>
      </c>
      <c r="AR4" s="458">
        <v>0</v>
      </c>
      <c r="AS4" s="458">
        <v>0</v>
      </c>
      <c r="AT4" s="458">
        <v>0</v>
      </c>
      <c r="AU4" s="458">
        <v>0</v>
      </c>
      <c r="AV4" s="458">
        <v>0</v>
      </c>
      <c r="AW4" s="458">
        <v>0</v>
      </c>
      <c r="AX4" s="458">
        <v>0</v>
      </c>
      <c r="AY4" s="458">
        <v>0</v>
      </c>
      <c r="AZ4" s="458">
        <v>0</v>
      </c>
      <c r="BA4" s="458">
        <v>0</v>
      </c>
      <c r="BB4" s="458">
        <v>0</v>
      </c>
      <c r="BC4" s="458">
        <v>0</v>
      </c>
      <c r="BD4" s="458">
        <v>0</v>
      </c>
      <c r="BE4" s="458">
        <v>0</v>
      </c>
      <c r="BF4" s="458">
        <v>0</v>
      </c>
      <c r="BG4" s="458">
        <v>0</v>
      </c>
      <c r="BH4" s="458">
        <v>0</v>
      </c>
      <c r="BI4" s="458">
        <v>0</v>
      </c>
      <c r="BJ4">
        <v>0</v>
      </c>
    </row>
    <row r="5" spans="1:120" x14ac:dyDescent="0.3">
      <c r="A5" s="455">
        <v>6</v>
      </c>
      <c r="B5" s="456" t="s">
        <v>94</v>
      </c>
      <c r="D5" s="458">
        <v>0</v>
      </c>
      <c r="E5" s="458">
        <v>0</v>
      </c>
      <c r="F5" s="458">
        <v>0</v>
      </c>
      <c r="G5" s="458">
        <v>0</v>
      </c>
      <c r="H5" s="458">
        <v>0</v>
      </c>
      <c r="I5" s="458">
        <v>0</v>
      </c>
      <c r="J5" s="458">
        <v>0</v>
      </c>
      <c r="K5" s="458">
        <v>0</v>
      </c>
      <c r="L5" s="458">
        <v>0</v>
      </c>
      <c r="M5" s="458">
        <v>0</v>
      </c>
      <c r="N5" s="458">
        <v>0</v>
      </c>
      <c r="O5" s="458">
        <v>0</v>
      </c>
      <c r="P5" s="458">
        <v>0</v>
      </c>
      <c r="Q5" s="458">
        <v>0</v>
      </c>
      <c r="R5" s="458">
        <v>0</v>
      </c>
      <c r="S5" s="458">
        <v>0</v>
      </c>
      <c r="T5" s="458">
        <v>0</v>
      </c>
      <c r="U5" s="458">
        <v>163111</v>
      </c>
      <c r="V5" s="458">
        <v>0</v>
      </c>
      <c r="W5" s="458">
        <v>0</v>
      </c>
      <c r="X5" s="458">
        <v>160176</v>
      </c>
      <c r="Y5" s="458">
        <v>43135000</v>
      </c>
      <c r="Z5" s="458">
        <v>0</v>
      </c>
      <c r="AA5" s="458">
        <v>0</v>
      </c>
      <c r="AB5" s="458">
        <v>0</v>
      </c>
      <c r="AC5" s="458">
        <v>0</v>
      </c>
      <c r="AD5" s="458">
        <v>0</v>
      </c>
      <c r="AE5" s="458">
        <v>0</v>
      </c>
      <c r="AF5" s="458">
        <v>663272</v>
      </c>
      <c r="AG5" s="458">
        <v>13539</v>
      </c>
      <c r="AH5" s="458">
        <v>0</v>
      </c>
      <c r="AI5" s="458">
        <v>0</v>
      </c>
      <c r="AJ5" s="458">
        <v>0</v>
      </c>
      <c r="AK5" s="458">
        <v>0</v>
      </c>
      <c r="AL5" s="458">
        <v>0</v>
      </c>
      <c r="AM5" s="458">
        <v>0</v>
      </c>
      <c r="AN5" s="458">
        <v>0</v>
      </c>
      <c r="AO5" s="458">
        <v>0</v>
      </c>
      <c r="AP5" s="458">
        <v>0</v>
      </c>
      <c r="AQ5" s="458">
        <v>0</v>
      </c>
      <c r="AR5" s="458">
        <v>0</v>
      </c>
      <c r="AS5" s="458">
        <v>0</v>
      </c>
      <c r="AT5" s="458">
        <v>0</v>
      </c>
      <c r="AU5" s="458">
        <v>0</v>
      </c>
      <c r="AV5" s="458">
        <v>0</v>
      </c>
      <c r="AW5" s="458">
        <v>0</v>
      </c>
      <c r="AX5" s="458">
        <v>7845013</v>
      </c>
      <c r="AY5" s="458">
        <v>0</v>
      </c>
      <c r="AZ5" s="458">
        <v>0</v>
      </c>
      <c r="BA5" s="458">
        <v>0</v>
      </c>
      <c r="BB5" s="458">
        <v>0</v>
      </c>
      <c r="BC5" s="458">
        <v>0</v>
      </c>
      <c r="BD5" s="458">
        <v>0</v>
      </c>
      <c r="BE5" s="458">
        <v>0</v>
      </c>
      <c r="BF5" s="458">
        <v>0</v>
      </c>
      <c r="BG5" s="458">
        <v>0</v>
      </c>
      <c r="BH5" s="458">
        <v>0</v>
      </c>
      <c r="BI5" s="458">
        <v>0</v>
      </c>
      <c r="BJ5">
        <v>0</v>
      </c>
    </row>
    <row r="6" spans="1:120" x14ac:dyDescent="0.3">
      <c r="A6" s="455">
        <v>7</v>
      </c>
      <c r="B6" s="456" t="s">
        <v>84</v>
      </c>
      <c r="D6" s="458">
        <v>0</v>
      </c>
      <c r="E6" s="458">
        <v>0</v>
      </c>
      <c r="F6" s="458">
        <v>67267</v>
      </c>
      <c r="G6" s="458">
        <v>0</v>
      </c>
      <c r="H6" s="458">
        <v>0</v>
      </c>
      <c r="I6" s="458">
        <v>0</v>
      </c>
      <c r="J6" s="458">
        <v>0</v>
      </c>
      <c r="K6" s="458">
        <v>120691</v>
      </c>
      <c r="L6" s="458">
        <v>0</v>
      </c>
      <c r="M6" s="458">
        <v>0</v>
      </c>
      <c r="N6" s="458">
        <v>46338</v>
      </c>
      <c r="O6" s="458">
        <v>1237101</v>
      </c>
      <c r="P6" s="458">
        <v>0</v>
      </c>
      <c r="Q6" s="458">
        <v>0</v>
      </c>
      <c r="R6" s="458">
        <v>1282496</v>
      </c>
      <c r="S6" s="458">
        <v>719306</v>
      </c>
      <c r="T6" s="458">
        <v>0</v>
      </c>
      <c r="U6" s="458">
        <v>716167</v>
      </c>
      <c r="V6" s="458">
        <v>44105</v>
      </c>
      <c r="W6" s="458">
        <v>796403</v>
      </c>
      <c r="X6" s="458">
        <v>1243264</v>
      </c>
      <c r="Y6" s="458">
        <v>1570000</v>
      </c>
      <c r="Z6" s="458">
        <v>0</v>
      </c>
      <c r="AA6" s="458">
        <v>208258</v>
      </c>
      <c r="AB6" s="458">
        <v>74251</v>
      </c>
      <c r="AC6" s="458">
        <v>0</v>
      </c>
      <c r="AD6" s="458">
        <v>0</v>
      </c>
      <c r="AE6" s="458">
        <v>0</v>
      </c>
      <c r="AF6" s="458">
        <v>430950</v>
      </c>
      <c r="AG6" s="458">
        <v>3901002</v>
      </c>
      <c r="AH6" s="458">
        <v>0</v>
      </c>
      <c r="AI6" s="458">
        <v>268512</v>
      </c>
      <c r="AJ6" s="458">
        <v>0</v>
      </c>
      <c r="AK6" s="458">
        <v>0</v>
      </c>
      <c r="AL6" s="458">
        <v>529025</v>
      </c>
      <c r="AM6" s="458">
        <v>168531</v>
      </c>
      <c r="AN6" s="458">
        <v>0</v>
      </c>
      <c r="AO6" s="458">
        <v>69844</v>
      </c>
      <c r="AP6" s="458">
        <v>0</v>
      </c>
      <c r="AQ6" s="458">
        <v>0</v>
      </c>
      <c r="AR6" s="458">
        <v>111929</v>
      </c>
      <c r="AS6" s="458">
        <v>150000</v>
      </c>
      <c r="AT6" s="458">
        <v>0</v>
      </c>
      <c r="AU6" s="458">
        <v>102179</v>
      </c>
      <c r="AV6" s="458">
        <v>0</v>
      </c>
      <c r="AW6" s="458">
        <v>0</v>
      </c>
      <c r="AX6" s="458">
        <v>1673160</v>
      </c>
      <c r="AY6" s="458">
        <v>97262</v>
      </c>
      <c r="AZ6" s="458">
        <v>1455285</v>
      </c>
      <c r="BA6" s="458">
        <v>0</v>
      </c>
      <c r="BB6" s="458">
        <v>0</v>
      </c>
      <c r="BC6" s="458">
        <v>121545</v>
      </c>
      <c r="BD6" s="458">
        <v>0</v>
      </c>
      <c r="BE6" s="458">
        <v>0</v>
      </c>
      <c r="BF6" s="458">
        <v>0</v>
      </c>
      <c r="BG6" s="458">
        <v>0</v>
      </c>
      <c r="BH6" s="458">
        <v>0</v>
      </c>
      <c r="BI6" s="458">
        <v>0</v>
      </c>
      <c r="BJ6">
        <v>0</v>
      </c>
    </row>
    <row r="7" spans="1:120" x14ac:dyDescent="0.3">
      <c r="A7" s="455">
        <v>9</v>
      </c>
      <c r="B7" s="456" t="s">
        <v>85</v>
      </c>
      <c r="D7" s="458">
        <v>3572218</v>
      </c>
      <c r="E7" s="458">
        <v>2118211</v>
      </c>
      <c r="F7" s="458">
        <v>2417477</v>
      </c>
      <c r="G7" s="458">
        <v>4922467</v>
      </c>
      <c r="H7" s="458">
        <v>2817191</v>
      </c>
      <c r="I7" s="458">
        <v>5089180</v>
      </c>
      <c r="J7" s="458">
        <v>9061692</v>
      </c>
      <c r="K7" s="458">
        <v>2129860</v>
      </c>
      <c r="L7" s="458">
        <v>1234637</v>
      </c>
      <c r="M7" s="458">
        <v>2537439</v>
      </c>
      <c r="N7" s="458">
        <v>831216</v>
      </c>
      <c r="O7" s="458">
        <v>26931839</v>
      </c>
      <c r="P7" s="458">
        <v>10934036</v>
      </c>
      <c r="Q7" s="458">
        <v>3267161</v>
      </c>
      <c r="R7" s="458">
        <v>9912994</v>
      </c>
      <c r="S7" s="458">
        <v>15756641</v>
      </c>
      <c r="T7" s="458">
        <v>781634</v>
      </c>
      <c r="U7" s="458">
        <v>3724976</v>
      </c>
      <c r="V7" s="458">
        <v>2510584</v>
      </c>
      <c r="W7" s="458">
        <v>7794748</v>
      </c>
      <c r="X7" s="458">
        <v>12006947</v>
      </c>
      <c r="Y7" s="458">
        <v>75812000</v>
      </c>
      <c r="Z7" s="458">
        <v>8360046</v>
      </c>
      <c r="AA7" s="458">
        <v>1602640</v>
      </c>
      <c r="AB7" s="458">
        <v>285079</v>
      </c>
      <c r="AC7" s="458">
        <v>6427968</v>
      </c>
      <c r="AD7" s="458">
        <v>4535399</v>
      </c>
      <c r="AE7" s="458">
        <v>2251222</v>
      </c>
      <c r="AF7" s="458">
        <v>17349861</v>
      </c>
      <c r="AG7" s="458">
        <v>38432547</v>
      </c>
      <c r="AH7" s="458">
        <v>1781013</v>
      </c>
      <c r="AI7" s="458">
        <v>5071888</v>
      </c>
      <c r="AJ7" s="458">
        <v>11465735</v>
      </c>
      <c r="AK7" s="458">
        <v>3722513</v>
      </c>
      <c r="AL7" s="458">
        <v>5412147</v>
      </c>
      <c r="AM7" s="458">
        <v>18478372</v>
      </c>
      <c r="AN7" s="458">
        <v>2810608</v>
      </c>
      <c r="AO7" s="458">
        <v>3194129</v>
      </c>
      <c r="AP7" s="458">
        <v>7877217</v>
      </c>
      <c r="AQ7" s="458">
        <v>1156776</v>
      </c>
      <c r="AR7" s="458">
        <v>6668510</v>
      </c>
      <c r="AS7" s="458">
        <v>5362918</v>
      </c>
      <c r="AT7" s="458">
        <v>945933</v>
      </c>
      <c r="AU7" s="458">
        <v>17049</v>
      </c>
      <c r="AV7" s="458">
        <v>8863285</v>
      </c>
      <c r="AW7" s="458">
        <v>1559664</v>
      </c>
      <c r="AX7" s="458">
        <v>21796480</v>
      </c>
      <c r="AY7" s="458">
        <v>3426865</v>
      </c>
      <c r="AZ7" s="458">
        <v>7896984</v>
      </c>
      <c r="BA7" s="458">
        <v>1693732</v>
      </c>
      <c r="BB7" s="458">
        <v>7524925</v>
      </c>
      <c r="BC7" s="458">
        <v>2822746</v>
      </c>
      <c r="BD7" s="458">
        <v>3526060</v>
      </c>
      <c r="BE7" s="458">
        <v>1295935</v>
      </c>
      <c r="BF7" s="458">
        <v>1130245</v>
      </c>
      <c r="BG7" s="458">
        <v>13866605</v>
      </c>
      <c r="BH7" s="458">
        <v>3319280</v>
      </c>
      <c r="BI7" s="458">
        <v>31345361</v>
      </c>
      <c r="BJ7">
        <v>859295</v>
      </c>
    </row>
    <row r="8" spans="1:120" x14ac:dyDescent="0.3">
      <c r="A8" s="455">
        <v>16</v>
      </c>
      <c r="B8" s="456" t="s">
        <v>86</v>
      </c>
      <c r="D8" s="458">
        <v>44628565</v>
      </c>
      <c r="E8" s="458">
        <v>7188647</v>
      </c>
      <c r="F8" s="458">
        <v>2553024</v>
      </c>
      <c r="G8" s="458">
        <v>4949795</v>
      </c>
      <c r="H8" s="458">
        <v>5434805</v>
      </c>
      <c r="I8" s="458">
        <v>10189285</v>
      </c>
      <c r="J8" s="458">
        <v>25645905</v>
      </c>
      <c r="K8" s="458">
        <v>6532847</v>
      </c>
      <c r="L8" s="458">
        <v>15354560</v>
      </c>
      <c r="M8" s="458">
        <v>3403605</v>
      </c>
      <c r="N8" s="458">
        <v>6959270</v>
      </c>
      <c r="O8" s="458">
        <v>47978166</v>
      </c>
      <c r="P8" s="458">
        <v>73929673</v>
      </c>
      <c r="Q8" s="458">
        <v>16433615</v>
      </c>
      <c r="R8" s="458">
        <v>79841912</v>
      </c>
      <c r="S8" s="458">
        <v>22863506</v>
      </c>
      <c r="T8" s="458">
        <v>2790394</v>
      </c>
      <c r="U8" s="458">
        <v>24380232</v>
      </c>
      <c r="V8" s="458">
        <v>2879871</v>
      </c>
      <c r="W8" s="458">
        <v>28722120</v>
      </c>
      <c r="X8" s="458">
        <v>82043513</v>
      </c>
      <c r="Y8" s="458">
        <v>547290000</v>
      </c>
      <c r="Z8" s="458">
        <v>38500049</v>
      </c>
      <c r="AA8" s="458">
        <v>8664197</v>
      </c>
      <c r="AB8" s="458">
        <v>1797020</v>
      </c>
      <c r="AC8" s="458">
        <v>24713005</v>
      </c>
      <c r="AD8" s="458">
        <v>6543382</v>
      </c>
      <c r="AE8" s="458">
        <v>5887583</v>
      </c>
      <c r="AF8" s="458">
        <v>31206637</v>
      </c>
      <c r="AG8" s="458">
        <v>90262677</v>
      </c>
      <c r="AH8" s="458">
        <v>12965003</v>
      </c>
      <c r="AI8" s="458">
        <v>24562425</v>
      </c>
      <c r="AJ8" s="458">
        <v>24303855</v>
      </c>
      <c r="AK8" s="458">
        <v>12588677</v>
      </c>
      <c r="AL8" s="458">
        <v>10306733</v>
      </c>
      <c r="AM8" s="458">
        <v>161227930</v>
      </c>
      <c r="AN8" s="458">
        <v>4600897</v>
      </c>
      <c r="AO8" s="458">
        <v>8023534</v>
      </c>
      <c r="AP8" s="458">
        <v>11702992</v>
      </c>
      <c r="AQ8" s="458">
        <v>2465783</v>
      </c>
      <c r="AR8" s="458">
        <v>21663884</v>
      </c>
      <c r="AS8" s="458">
        <v>52777160</v>
      </c>
      <c r="AT8" s="458">
        <v>2918386</v>
      </c>
      <c r="AU8" s="458">
        <v>1379886</v>
      </c>
      <c r="AV8" s="458">
        <v>17486743</v>
      </c>
      <c r="AW8" s="458">
        <v>5019640</v>
      </c>
      <c r="AX8" s="458">
        <v>228663176</v>
      </c>
      <c r="AY8" s="458">
        <v>4922827</v>
      </c>
      <c r="AZ8" s="458">
        <v>25256979</v>
      </c>
      <c r="BA8" s="458">
        <v>16927140</v>
      </c>
      <c r="BB8" s="458">
        <v>30767251</v>
      </c>
      <c r="BC8" s="458">
        <v>4381081</v>
      </c>
      <c r="BD8" s="458">
        <v>7277654</v>
      </c>
      <c r="BE8" s="458">
        <v>5944829</v>
      </c>
      <c r="BF8" s="458">
        <v>1723724</v>
      </c>
      <c r="BG8" s="458">
        <v>46372217</v>
      </c>
      <c r="BH8" s="458">
        <v>8608640</v>
      </c>
      <c r="BI8" s="458">
        <v>80785121</v>
      </c>
      <c r="BJ8">
        <v>1745054</v>
      </c>
    </row>
    <row r="9" spans="1:120" x14ac:dyDescent="0.3">
      <c r="A9" s="455">
        <v>17</v>
      </c>
      <c r="B9" s="456" t="s">
        <v>88</v>
      </c>
      <c r="D9" s="458">
        <v>0</v>
      </c>
      <c r="E9" s="458">
        <v>0</v>
      </c>
      <c r="F9" s="458">
        <v>0</v>
      </c>
      <c r="G9" s="458">
        <v>0</v>
      </c>
      <c r="H9" s="458">
        <v>0</v>
      </c>
      <c r="I9" s="458">
        <v>0</v>
      </c>
      <c r="J9" s="458">
        <v>0</v>
      </c>
      <c r="K9" s="458">
        <v>0</v>
      </c>
      <c r="L9" s="458">
        <v>0</v>
      </c>
      <c r="M9" s="458">
        <v>0</v>
      </c>
      <c r="N9" s="458">
        <v>0</v>
      </c>
      <c r="O9" s="458">
        <v>0</v>
      </c>
      <c r="P9" s="458">
        <v>0</v>
      </c>
      <c r="Q9" s="458">
        <v>0</v>
      </c>
      <c r="R9" s="458">
        <v>0</v>
      </c>
      <c r="S9" s="458">
        <v>11024</v>
      </c>
      <c r="T9" s="458">
        <v>0</v>
      </c>
      <c r="U9" s="458">
        <v>0</v>
      </c>
      <c r="V9" s="458">
        <v>0</v>
      </c>
      <c r="W9" s="458">
        <v>0</v>
      </c>
      <c r="X9" s="458">
        <v>0</v>
      </c>
      <c r="Y9" s="458">
        <v>0</v>
      </c>
      <c r="Z9" s="458">
        <v>0</v>
      </c>
      <c r="AA9" s="458">
        <v>0</v>
      </c>
      <c r="AB9" s="458">
        <v>0</v>
      </c>
      <c r="AC9" s="458">
        <v>0</v>
      </c>
      <c r="AD9" s="458">
        <v>0</v>
      </c>
      <c r="AE9" s="458">
        <v>0</v>
      </c>
      <c r="AF9" s="458">
        <v>0</v>
      </c>
      <c r="AG9" s="458">
        <v>0</v>
      </c>
      <c r="AH9" s="458">
        <v>0</v>
      </c>
      <c r="AI9" s="458">
        <v>0</v>
      </c>
      <c r="AJ9" s="458">
        <v>0</v>
      </c>
      <c r="AK9" s="458">
        <v>0</v>
      </c>
      <c r="AL9" s="458">
        <v>0</v>
      </c>
      <c r="AM9" s="458">
        <v>0</v>
      </c>
      <c r="AN9" s="458">
        <v>0</v>
      </c>
      <c r="AO9" s="458">
        <v>0</v>
      </c>
      <c r="AP9" s="458">
        <v>0</v>
      </c>
      <c r="AQ9" s="458">
        <v>0</v>
      </c>
      <c r="AR9" s="458">
        <v>0</v>
      </c>
      <c r="AS9" s="458">
        <v>0</v>
      </c>
      <c r="AT9" s="458">
        <v>0</v>
      </c>
      <c r="AU9" s="458">
        <v>440000</v>
      </c>
      <c r="AV9" s="458">
        <v>0</v>
      </c>
      <c r="AW9" s="458">
        <v>0</v>
      </c>
      <c r="AX9" s="458">
        <v>0</v>
      </c>
      <c r="AY9" s="458">
        <v>0</v>
      </c>
      <c r="AZ9" s="458">
        <v>0</v>
      </c>
      <c r="BA9" s="458">
        <v>0</v>
      </c>
      <c r="BB9" s="458">
        <v>0</v>
      </c>
      <c r="BC9" s="458">
        <v>0</v>
      </c>
      <c r="BD9" s="458">
        <v>0</v>
      </c>
      <c r="BE9" s="458">
        <v>0</v>
      </c>
      <c r="BF9" s="458">
        <v>0</v>
      </c>
      <c r="BG9" s="458">
        <v>118469</v>
      </c>
      <c r="BH9" s="458">
        <v>0</v>
      </c>
      <c r="BI9" s="458">
        <v>0</v>
      </c>
      <c r="BJ9">
        <v>0</v>
      </c>
    </row>
    <row r="10" spans="1:120" x14ac:dyDescent="0.3">
      <c r="A10" s="455">
        <v>20</v>
      </c>
      <c r="B10" s="456" t="s">
        <v>89</v>
      </c>
      <c r="D10" s="458">
        <v>0</v>
      </c>
      <c r="E10" s="458">
        <v>0</v>
      </c>
      <c r="F10" s="458">
        <v>0</v>
      </c>
      <c r="G10" s="458">
        <v>0</v>
      </c>
      <c r="H10" s="458">
        <v>0</v>
      </c>
      <c r="I10" s="458">
        <v>0</v>
      </c>
      <c r="J10" s="458">
        <v>565948</v>
      </c>
      <c r="K10" s="458">
        <v>0</v>
      </c>
      <c r="L10" s="458">
        <v>0</v>
      </c>
      <c r="M10" s="458">
        <v>0</v>
      </c>
      <c r="N10" s="458">
        <v>0</v>
      </c>
      <c r="O10" s="458">
        <v>7544</v>
      </c>
      <c r="P10" s="458">
        <v>1291054</v>
      </c>
      <c r="Q10" s="458">
        <v>0</v>
      </c>
      <c r="R10" s="458">
        <v>3578657</v>
      </c>
      <c r="S10" s="458">
        <v>0</v>
      </c>
      <c r="T10" s="458">
        <v>0</v>
      </c>
      <c r="U10" s="458">
        <v>0</v>
      </c>
      <c r="V10" s="458">
        <v>0</v>
      </c>
      <c r="W10" s="458">
        <v>0</v>
      </c>
      <c r="X10" s="458">
        <v>0</v>
      </c>
      <c r="Y10" s="458">
        <v>45000</v>
      </c>
      <c r="Z10" s="458">
        <v>0</v>
      </c>
      <c r="AA10" s="458">
        <v>0</v>
      </c>
      <c r="AB10" s="458">
        <v>0</v>
      </c>
      <c r="AC10" s="458">
        <v>0</v>
      </c>
      <c r="AD10" s="458">
        <v>0</v>
      </c>
      <c r="AE10" s="458">
        <v>0</v>
      </c>
      <c r="AF10" s="458">
        <v>0</v>
      </c>
      <c r="AG10" s="458">
        <v>0</v>
      </c>
      <c r="AH10" s="458">
        <v>359496</v>
      </c>
      <c r="AI10" s="458">
        <v>0</v>
      </c>
      <c r="AJ10" s="458">
        <v>0</v>
      </c>
      <c r="AK10" s="458">
        <v>0</v>
      </c>
      <c r="AL10" s="458">
        <v>0</v>
      </c>
      <c r="AM10" s="458">
        <v>0</v>
      </c>
      <c r="AN10" s="458">
        <v>0</v>
      </c>
      <c r="AO10" s="458">
        <v>0</v>
      </c>
      <c r="AP10" s="458">
        <v>0</v>
      </c>
      <c r="AQ10" s="458">
        <v>0</v>
      </c>
      <c r="AR10" s="458">
        <v>0</v>
      </c>
      <c r="AS10" s="458">
        <v>0</v>
      </c>
      <c r="AT10" s="458">
        <v>0</v>
      </c>
      <c r="AU10" s="458">
        <v>0</v>
      </c>
      <c r="AV10" s="458">
        <v>0</v>
      </c>
      <c r="AW10" s="458">
        <v>0</v>
      </c>
      <c r="AX10" s="458">
        <v>0</v>
      </c>
      <c r="AY10" s="458">
        <v>0</v>
      </c>
      <c r="AZ10" s="458">
        <v>0</v>
      </c>
      <c r="BA10" s="458">
        <v>0</v>
      </c>
      <c r="BB10" s="458">
        <v>3355</v>
      </c>
      <c r="BC10" s="458">
        <v>33718</v>
      </c>
      <c r="BD10" s="458">
        <v>0</v>
      </c>
      <c r="BE10" s="458">
        <v>0</v>
      </c>
      <c r="BF10" s="458">
        <v>50000</v>
      </c>
      <c r="BG10" s="458">
        <v>0</v>
      </c>
      <c r="BH10" s="458">
        <v>0</v>
      </c>
      <c r="BI10" s="458">
        <v>0</v>
      </c>
      <c r="BJ10">
        <v>0</v>
      </c>
    </row>
    <row r="11" spans="1:120" x14ac:dyDescent="0.3">
      <c r="A11" s="455">
        <v>23</v>
      </c>
      <c r="B11" s="456" t="s">
        <v>91</v>
      </c>
      <c r="D11" s="458">
        <v>-3178308</v>
      </c>
      <c r="E11" s="458">
        <v>-472202</v>
      </c>
      <c r="F11" s="458">
        <v>-263804</v>
      </c>
      <c r="G11" s="458">
        <v>483474</v>
      </c>
      <c r="H11" s="458">
        <v>40203</v>
      </c>
      <c r="I11" s="458">
        <v>1117258</v>
      </c>
      <c r="J11" s="458">
        <v>3397326</v>
      </c>
      <c r="K11" s="458">
        <v>53382</v>
      </c>
      <c r="L11" s="458">
        <v>-602392</v>
      </c>
      <c r="M11" s="458">
        <v>463265</v>
      </c>
      <c r="N11" s="458">
        <v>-183143</v>
      </c>
      <c r="O11" s="458">
        <v>5421203</v>
      </c>
      <c r="P11" s="458">
        <v>3487180</v>
      </c>
      <c r="Q11" s="458">
        <v>-170801</v>
      </c>
      <c r="R11" s="458">
        <v>-6453039</v>
      </c>
      <c r="S11" s="458">
        <v>3437451</v>
      </c>
      <c r="T11" s="458">
        <v>22744</v>
      </c>
      <c r="U11" s="458">
        <v>-1670391</v>
      </c>
      <c r="V11" s="458">
        <v>-117280</v>
      </c>
      <c r="W11" s="458">
        <v>1301514</v>
      </c>
      <c r="X11" s="458">
        <v>-3524347</v>
      </c>
      <c r="Y11" s="458">
        <v>-20303000</v>
      </c>
      <c r="Z11" s="458">
        <v>724973</v>
      </c>
      <c r="AA11" s="458">
        <v>1239230</v>
      </c>
      <c r="AB11" s="458">
        <v>63186</v>
      </c>
      <c r="AC11" s="458">
        <v>-867732</v>
      </c>
      <c r="AD11" s="458">
        <v>1163629</v>
      </c>
      <c r="AE11" s="458">
        <v>981303</v>
      </c>
      <c r="AF11" s="458">
        <v>5413063</v>
      </c>
      <c r="AG11" s="458">
        <v>-4820575</v>
      </c>
      <c r="AH11" s="458">
        <v>446279</v>
      </c>
      <c r="AI11" s="458">
        <v>1329187</v>
      </c>
      <c r="AJ11" s="458">
        <v>2721274</v>
      </c>
      <c r="AK11" s="458">
        <v>-342078</v>
      </c>
      <c r="AL11" s="458">
        <v>1352547</v>
      </c>
      <c r="AM11" s="458">
        <v>1887193</v>
      </c>
      <c r="AN11" s="458">
        <v>-19515</v>
      </c>
      <c r="AO11" s="458">
        <v>148312</v>
      </c>
      <c r="AP11" s="458">
        <v>2045138</v>
      </c>
      <c r="AQ11" s="458">
        <v>-230541</v>
      </c>
      <c r="AR11" s="458">
        <v>-278334</v>
      </c>
      <c r="AS11" s="458">
        <v>247011</v>
      </c>
      <c r="AT11" s="458">
        <v>-301492</v>
      </c>
      <c r="AU11" s="458">
        <v>3360</v>
      </c>
      <c r="AV11" s="458">
        <v>865770</v>
      </c>
      <c r="AW11" s="458">
        <v>205268</v>
      </c>
      <c r="AX11" s="458">
        <v>-502374</v>
      </c>
      <c r="AY11" s="458">
        <v>-33234</v>
      </c>
      <c r="AZ11" s="458">
        <v>-312412</v>
      </c>
      <c r="BA11" s="458">
        <v>-956449</v>
      </c>
      <c r="BB11" s="458">
        <v>2141547</v>
      </c>
      <c r="BC11" s="458">
        <v>-310660</v>
      </c>
      <c r="BD11" s="458">
        <v>392692</v>
      </c>
      <c r="BE11" s="458">
        <v>193865</v>
      </c>
      <c r="BF11" s="458">
        <v>-39363</v>
      </c>
      <c r="BG11" s="458">
        <v>1425638</v>
      </c>
      <c r="BH11" s="458">
        <v>512384</v>
      </c>
      <c r="BI11" s="458">
        <v>7911968</v>
      </c>
      <c r="BJ11">
        <v>-30566</v>
      </c>
    </row>
    <row r="12" spans="1:120" x14ac:dyDescent="0.3">
      <c r="A12" s="455">
        <v>31</v>
      </c>
      <c r="B12" s="456" t="s">
        <v>272</v>
      </c>
      <c r="D12" s="458">
        <v>2264243</v>
      </c>
      <c r="E12" s="458">
        <v>736338</v>
      </c>
      <c r="F12" s="458">
        <v>295579</v>
      </c>
      <c r="G12" s="458">
        <v>475517</v>
      </c>
      <c r="H12" s="458">
        <v>624523</v>
      </c>
      <c r="I12" s="458">
        <v>731630</v>
      </c>
      <c r="J12" s="458">
        <v>733563</v>
      </c>
      <c r="K12" s="458">
        <v>171771</v>
      </c>
      <c r="L12" s="458">
        <v>0</v>
      </c>
      <c r="M12" s="458">
        <v>-321568</v>
      </c>
      <c r="N12" s="458">
        <v>807629</v>
      </c>
      <c r="O12" s="458">
        <v>3631785</v>
      </c>
      <c r="P12" s="458">
        <v>3210052</v>
      </c>
      <c r="Q12" s="458">
        <v>1976045</v>
      </c>
      <c r="R12" s="458">
        <v>12657622</v>
      </c>
      <c r="S12" s="458">
        <v>3899576</v>
      </c>
      <c r="T12" s="458">
        <v>597158</v>
      </c>
      <c r="U12" s="458">
        <v>1324017</v>
      </c>
      <c r="V12" s="458">
        <v>503665</v>
      </c>
      <c r="W12" s="458">
        <v>3587215</v>
      </c>
      <c r="X12" s="458">
        <v>-2648992</v>
      </c>
      <c r="Y12" s="458">
        <v>37867000</v>
      </c>
      <c r="Z12" s="458">
        <v>1902204</v>
      </c>
      <c r="AA12" s="458">
        <v>1023624</v>
      </c>
      <c r="AB12" s="458">
        <v>307975</v>
      </c>
      <c r="AC12" s="458">
        <v>3747743</v>
      </c>
      <c r="AD12" s="458">
        <v>566938</v>
      </c>
      <c r="AE12" s="458">
        <v>1210827</v>
      </c>
      <c r="AF12" s="458">
        <v>2221607</v>
      </c>
      <c r="AG12" s="458">
        <v>9719244</v>
      </c>
      <c r="AH12" s="458">
        <v>1058961</v>
      </c>
      <c r="AI12" s="458">
        <v>753564</v>
      </c>
      <c r="AJ12" s="458">
        <v>3359948</v>
      </c>
      <c r="AK12" s="458">
        <v>1735975</v>
      </c>
      <c r="AL12" s="458">
        <v>2307278</v>
      </c>
      <c r="AM12" s="458">
        <v>1651896</v>
      </c>
      <c r="AN12" s="458">
        <v>521086</v>
      </c>
      <c r="AO12" s="458">
        <v>1167124</v>
      </c>
      <c r="AP12" s="458">
        <v>2886258</v>
      </c>
      <c r="AQ12" s="458">
        <v>276551</v>
      </c>
      <c r="AR12" s="458">
        <v>1115338</v>
      </c>
      <c r="AS12" s="458">
        <v>3759446</v>
      </c>
      <c r="AT12" s="458">
        <v>551843</v>
      </c>
      <c r="AU12" s="458">
        <v>38528</v>
      </c>
      <c r="AV12" s="458">
        <v>1070019</v>
      </c>
      <c r="AW12" s="458">
        <v>539527</v>
      </c>
      <c r="AX12" s="458">
        <v>14783907</v>
      </c>
      <c r="AY12" s="458">
        <v>256178</v>
      </c>
      <c r="AZ12" s="458">
        <v>-2807669</v>
      </c>
      <c r="BA12" s="458">
        <v>1403415</v>
      </c>
      <c r="BB12" s="458">
        <v>4812382</v>
      </c>
      <c r="BC12" s="458">
        <v>553757</v>
      </c>
      <c r="BD12" s="458">
        <v>288026</v>
      </c>
      <c r="BE12" s="458">
        <v>997886</v>
      </c>
      <c r="BF12" s="458">
        <v>84034</v>
      </c>
      <c r="BG12" s="458">
        <v>5240034</v>
      </c>
      <c r="BH12" s="458">
        <v>218026</v>
      </c>
      <c r="BI12" s="458">
        <v>11027318</v>
      </c>
      <c r="BJ12">
        <v>-174395</v>
      </c>
    </row>
    <row r="13" spans="1:120" x14ac:dyDescent="0.3">
      <c r="A13" s="455">
        <v>149</v>
      </c>
      <c r="B13" s="456" t="s">
        <v>273</v>
      </c>
      <c r="D13" s="458">
        <v>43248442</v>
      </c>
      <c r="E13" s="458">
        <v>7065060</v>
      </c>
      <c r="F13" s="458">
        <v>2521101</v>
      </c>
      <c r="G13" s="458">
        <v>4799537</v>
      </c>
      <c r="H13" s="458">
        <v>5323091</v>
      </c>
      <c r="I13" s="458">
        <v>6347728</v>
      </c>
      <c r="J13" s="458">
        <v>14153775</v>
      </c>
      <c r="K13" s="458">
        <v>4803334</v>
      </c>
      <c r="L13" s="458">
        <v>14932489</v>
      </c>
      <c r="M13" s="458">
        <v>3027671</v>
      </c>
      <c r="N13" s="458">
        <v>6831521</v>
      </c>
      <c r="O13" s="458">
        <v>47523257</v>
      </c>
      <c r="P13" s="458">
        <v>73738982</v>
      </c>
      <c r="Q13" s="458">
        <v>16049205</v>
      </c>
      <c r="R13" s="458">
        <v>76589537</v>
      </c>
      <c r="S13" s="458">
        <v>14869294</v>
      </c>
      <c r="T13" s="458">
        <v>2620000</v>
      </c>
      <c r="U13" s="458">
        <v>23992500</v>
      </c>
      <c r="V13" s="458">
        <v>2600000</v>
      </c>
      <c r="W13" s="458">
        <v>28467734</v>
      </c>
      <c r="X13" s="458">
        <v>54805317</v>
      </c>
      <c r="Y13" s="458">
        <v>538015000</v>
      </c>
      <c r="Z13" s="458">
        <v>38111170</v>
      </c>
      <c r="AA13" s="458">
        <v>7756772</v>
      </c>
      <c r="AB13" s="458">
        <v>1716066</v>
      </c>
      <c r="AC13" s="458">
        <v>10204695</v>
      </c>
      <c r="AD13" s="458">
        <v>3612924</v>
      </c>
      <c r="AE13" s="458">
        <v>5748113</v>
      </c>
      <c r="AF13" s="458">
        <v>22068879</v>
      </c>
      <c r="AG13" s="458">
        <v>83033918</v>
      </c>
      <c r="AH13" s="458">
        <v>12634099</v>
      </c>
      <c r="AI13" s="458">
        <v>23890957</v>
      </c>
      <c r="AJ13" s="458">
        <v>23824692</v>
      </c>
      <c r="AK13" s="458">
        <v>12309900</v>
      </c>
      <c r="AL13" s="458">
        <v>8968900</v>
      </c>
      <c r="AM13" s="458">
        <v>159698487</v>
      </c>
      <c r="AN13" s="458">
        <v>3500000</v>
      </c>
      <c r="AO13" s="458">
        <v>7859905</v>
      </c>
      <c r="AP13" s="458">
        <v>11364000</v>
      </c>
      <c r="AQ13" s="458">
        <v>1132160</v>
      </c>
      <c r="AR13" s="458">
        <v>21221872</v>
      </c>
      <c r="AS13" s="458">
        <v>51501704</v>
      </c>
      <c r="AT13" s="458">
        <v>2883000</v>
      </c>
      <c r="AU13" s="458">
        <v>1000000</v>
      </c>
      <c r="AV13" s="458">
        <v>17132494</v>
      </c>
      <c r="AW13" s="458">
        <v>2585000</v>
      </c>
      <c r="AX13" s="458">
        <v>225610398</v>
      </c>
      <c r="AY13" s="458">
        <v>2399405</v>
      </c>
      <c r="AZ13" s="458">
        <v>24680604</v>
      </c>
      <c r="BA13" s="458">
        <v>16526174</v>
      </c>
      <c r="BB13" s="458">
        <v>29928000</v>
      </c>
      <c r="BC13" s="458">
        <v>4290818</v>
      </c>
      <c r="BD13" s="458">
        <v>7211778</v>
      </c>
      <c r="BE13" s="458">
        <v>57000000</v>
      </c>
      <c r="BF13" s="458">
        <v>1700000</v>
      </c>
      <c r="BG13" s="458">
        <v>45223297</v>
      </c>
      <c r="BH13" s="458">
        <v>8431468</v>
      </c>
      <c r="BI13" s="458">
        <v>79927090</v>
      </c>
      <c r="BJ13">
        <v>1657226</v>
      </c>
    </row>
    <row r="14" spans="1:120" x14ac:dyDescent="0.3">
      <c r="A14" s="455">
        <v>150</v>
      </c>
      <c r="B14" s="456" t="s">
        <v>274</v>
      </c>
      <c r="D14" s="458">
        <v>69005304</v>
      </c>
      <c r="E14" s="458">
        <v>1434217</v>
      </c>
      <c r="F14" s="458">
        <v>389674</v>
      </c>
      <c r="G14" s="458">
        <v>500000</v>
      </c>
      <c r="H14" s="458">
        <v>388049</v>
      </c>
      <c r="I14" s="458">
        <v>16539335</v>
      </c>
      <c r="J14" s="458">
        <v>3365677</v>
      </c>
      <c r="K14" s="458">
        <v>4201898</v>
      </c>
      <c r="L14" s="458">
        <v>1115695</v>
      </c>
      <c r="M14" s="458">
        <v>319863</v>
      </c>
      <c r="N14" s="458">
        <v>422287</v>
      </c>
      <c r="O14" s="458">
        <v>17217494</v>
      </c>
      <c r="P14" s="458">
        <v>22344396</v>
      </c>
      <c r="Q14" s="458">
        <v>2342549</v>
      </c>
      <c r="R14" s="458">
        <v>27114692</v>
      </c>
      <c r="S14" s="458">
        <v>2533134</v>
      </c>
      <c r="T14" s="458">
        <v>0</v>
      </c>
      <c r="U14" s="458">
        <v>3937605</v>
      </c>
      <c r="V14" s="458">
        <v>9162375</v>
      </c>
      <c r="W14" s="458">
        <v>10817208</v>
      </c>
      <c r="X14" s="458">
        <v>7725440</v>
      </c>
      <c r="Y14" s="458">
        <v>234985000</v>
      </c>
      <c r="Z14" s="458">
        <v>37775076</v>
      </c>
      <c r="AA14" s="458">
        <v>2899391</v>
      </c>
      <c r="AB14" s="458">
        <v>35000</v>
      </c>
      <c r="AC14" s="458">
        <v>7100000</v>
      </c>
      <c r="AD14" s="458">
        <v>363290</v>
      </c>
      <c r="AE14" s="458">
        <v>22314137</v>
      </c>
      <c r="AF14" s="458">
        <v>2084557</v>
      </c>
      <c r="AG14" s="458">
        <v>9988090</v>
      </c>
      <c r="AH14" s="458">
        <v>4380775</v>
      </c>
      <c r="AI14" s="458">
        <v>280356</v>
      </c>
      <c r="AJ14" s="458">
        <v>4265177</v>
      </c>
      <c r="AK14" s="458">
        <v>3460510</v>
      </c>
      <c r="AL14" s="458">
        <v>959141</v>
      </c>
      <c r="AM14" s="458">
        <v>64935390</v>
      </c>
      <c r="AN14" s="458">
        <v>377864</v>
      </c>
      <c r="AO14" s="458">
        <v>1251762</v>
      </c>
      <c r="AP14" s="458">
        <v>0</v>
      </c>
      <c r="AQ14" s="458">
        <v>252716</v>
      </c>
      <c r="AR14" s="458">
        <v>1600000</v>
      </c>
      <c r="AS14" s="458">
        <v>5149652</v>
      </c>
      <c r="AT14" s="458">
        <v>200000</v>
      </c>
      <c r="AU14" s="458">
        <v>921295</v>
      </c>
      <c r="AV14" s="458">
        <v>2067187</v>
      </c>
      <c r="AW14" s="458">
        <v>961229</v>
      </c>
      <c r="AX14" s="458">
        <v>13276297</v>
      </c>
      <c r="AY14" s="458">
        <v>972066</v>
      </c>
      <c r="AZ14" s="458">
        <v>29923054</v>
      </c>
      <c r="BA14" s="458">
        <v>3077608</v>
      </c>
      <c r="BB14" s="458">
        <v>1500000</v>
      </c>
      <c r="BC14" s="458">
        <v>371417</v>
      </c>
      <c r="BD14" s="458">
        <v>1044395</v>
      </c>
      <c r="BE14" s="458">
        <v>997663</v>
      </c>
      <c r="BF14" s="458">
        <v>447245</v>
      </c>
      <c r="BG14" s="458">
        <v>13087685</v>
      </c>
      <c r="BH14" s="458">
        <v>1355700</v>
      </c>
      <c r="BI14" s="458">
        <v>11103744</v>
      </c>
      <c r="BJ14">
        <v>1063540</v>
      </c>
    </row>
    <row r="15" spans="1:120" x14ac:dyDescent="0.3">
      <c r="A15" s="455">
        <v>252</v>
      </c>
      <c r="B15" s="456" t="s">
        <v>28</v>
      </c>
      <c r="D15" s="458">
        <v>172832439</v>
      </c>
      <c r="E15" s="458">
        <v>33243947</v>
      </c>
      <c r="F15" s="458">
        <v>17670965</v>
      </c>
      <c r="G15" s="458">
        <v>26788965</v>
      </c>
      <c r="H15" s="458">
        <v>27052617</v>
      </c>
      <c r="I15" s="458">
        <v>72330403</v>
      </c>
      <c r="J15" s="458">
        <v>78124340</v>
      </c>
      <c r="K15" s="458">
        <v>32065496</v>
      </c>
      <c r="L15" s="458">
        <v>65337860</v>
      </c>
      <c r="M15" s="458">
        <v>5891188</v>
      </c>
      <c r="N15" s="458">
        <v>34119225</v>
      </c>
      <c r="O15" s="458">
        <v>166384453</v>
      </c>
      <c r="P15" s="458">
        <v>328046834</v>
      </c>
      <c r="Q15" s="458">
        <v>111323104</v>
      </c>
      <c r="R15" s="458">
        <v>569342911</v>
      </c>
      <c r="S15" s="458">
        <v>71715789</v>
      </c>
      <c r="T15" s="458">
        <v>21546696</v>
      </c>
      <c r="U15" s="458">
        <v>88006654</v>
      </c>
      <c r="V15" s="458">
        <v>47770531</v>
      </c>
      <c r="W15" s="458">
        <v>145297822</v>
      </c>
      <c r="X15" s="458">
        <v>224394197</v>
      </c>
      <c r="Y15" s="458">
        <v>2479886000</v>
      </c>
      <c r="Z15" s="458">
        <v>187221987</v>
      </c>
      <c r="AA15" s="458">
        <v>33091615</v>
      </c>
      <c r="AB15" s="458">
        <v>10429363</v>
      </c>
      <c r="AC15" s="458">
        <v>81356944</v>
      </c>
      <c r="AD15" s="458">
        <v>29097125</v>
      </c>
      <c r="AE15" s="458">
        <v>61205929</v>
      </c>
      <c r="AF15" s="458">
        <v>67304864</v>
      </c>
      <c r="AG15" s="458">
        <v>219641805</v>
      </c>
      <c r="AH15" s="458">
        <v>44456557</v>
      </c>
      <c r="AI15" s="458">
        <v>123535031</v>
      </c>
      <c r="AJ15" s="458">
        <v>174341137</v>
      </c>
      <c r="AK15" s="458">
        <v>29417653</v>
      </c>
      <c r="AL15" s="458">
        <v>90696411</v>
      </c>
      <c r="AM15" s="458">
        <v>404356827</v>
      </c>
      <c r="AN15" s="458">
        <v>19334314</v>
      </c>
      <c r="AO15" s="458">
        <v>31948585</v>
      </c>
      <c r="AP15" s="458">
        <v>50205029</v>
      </c>
      <c r="AQ15" s="458">
        <v>15874334</v>
      </c>
      <c r="AR15" s="458">
        <v>115958185</v>
      </c>
      <c r="AS15" s="458">
        <v>245761238</v>
      </c>
      <c r="AT15" s="458">
        <v>19340906</v>
      </c>
      <c r="AU15" s="458">
        <v>8859823</v>
      </c>
      <c r="AV15" s="458">
        <v>84856229</v>
      </c>
      <c r="AW15" s="458">
        <v>28403265</v>
      </c>
      <c r="AX15" s="458">
        <v>834760921</v>
      </c>
      <c r="AY15" s="458">
        <v>33557956</v>
      </c>
      <c r="AZ15" s="458">
        <v>240804637</v>
      </c>
      <c r="BA15" s="458">
        <v>58901063</v>
      </c>
      <c r="BB15" s="458">
        <v>87693607</v>
      </c>
      <c r="BC15" s="458">
        <v>14674738</v>
      </c>
      <c r="BD15" s="458">
        <v>47853527</v>
      </c>
      <c r="BE15" s="458">
        <v>62446561</v>
      </c>
      <c r="BF15" s="458">
        <v>13522887</v>
      </c>
      <c r="BG15" s="458">
        <v>100013166</v>
      </c>
      <c r="BH15" s="458">
        <v>43603374</v>
      </c>
      <c r="BI15" s="458">
        <v>531328456</v>
      </c>
      <c r="BJ15">
        <v>10210388</v>
      </c>
    </row>
    <row r="16" spans="1:120" x14ac:dyDescent="0.3">
      <c r="A16" s="455">
        <v>253</v>
      </c>
      <c r="B16" s="456" t="s">
        <v>29</v>
      </c>
      <c r="D16" s="458">
        <v>9702378</v>
      </c>
      <c r="E16" s="458">
        <v>3027062</v>
      </c>
      <c r="F16" s="458">
        <v>1938991</v>
      </c>
      <c r="G16" s="458">
        <v>6331904</v>
      </c>
      <c r="H16" s="458">
        <v>2144083</v>
      </c>
      <c r="I16" s="458">
        <v>3664281</v>
      </c>
      <c r="J16" s="458">
        <v>7209074</v>
      </c>
      <c r="K16" s="458">
        <v>548859</v>
      </c>
      <c r="L16" s="458">
        <v>2180702</v>
      </c>
      <c r="M16" s="458">
        <v>1269939</v>
      </c>
      <c r="N16" s="458">
        <v>3509531</v>
      </c>
      <c r="O16" s="458">
        <v>11124153</v>
      </c>
      <c r="P16" s="458">
        <v>27766091</v>
      </c>
      <c r="Q16" s="458">
        <v>5203362</v>
      </c>
      <c r="R16" s="458">
        <v>9177700</v>
      </c>
      <c r="S16" s="458">
        <v>6774089</v>
      </c>
      <c r="T16" s="458">
        <v>1631561</v>
      </c>
      <c r="U16" s="458">
        <v>11212489</v>
      </c>
      <c r="V16" s="458">
        <v>2147605</v>
      </c>
      <c r="W16" s="458">
        <v>4269023</v>
      </c>
      <c r="X16" s="458">
        <v>8251688</v>
      </c>
      <c r="Y16" s="458">
        <v>92810000</v>
      </c>
      <c r="Z16" s="458">
        <v>3344422</v>
      </c>
      <c r="AA16" s="458">
        <v>2770434</v>
      </c>
      <c r="AB16" s="458">
        <v>599910</v>
      </c>
      <c r="AC16" s="458">
        <v>12949555</v>
      </c>
      <c r="AD16" s="458">
        <v>1207654</v>
      </c>
      <c r="AE16" s="458">
        <v>8763487</v>
      </c>
      <c r="AF16" s="458">
        <v>4867283</v>
      </c>
      <c r="AG16" s="458">
        <v>10221543</v>
      </c>
      <c r="AH16" s="458">
        <v>2102734</v>
      </c>
      <c r="AI16" s="458">
        <v>2717020</v>
      </c>
      <c r="AJ16" s="458">
        <v>7323698</v>
      </c>
      <c r="AK16" s="458">
        <v>6971459</v>
      </c>
      <c r="AL16" s="458">
        <v>2647317</v>
      </c>
      <c r="AM16" s="458">
        <v>16547407</v>
      </c>
      <c r="AN16" s="458">
        <v>1207783</v>
      </c>
      <c r="AO16" s="458">
        <v>2704127</v>
      </c>
      <c r="AP16" s="458">
        <v>2604134</v>
      </c>
      <c r="AQ16" s="458">
        <v>849591</v>
      </c>
      <c r="AR16" s="458">
        <v>2498693</v>
      </c>
      <c r="AS16" s="458">
        <v>12253590</v>
      </c>
      <c r="AT16" s="458">
        <v>446477</v>
      </c>
      <c r="AU16" s="458">
        <v>1521303</v>
      </c>
      <c r="AV16" s="458">
        <v>4304650</v>
      </c>
      <c r="AW16" s="458">
        <v>2540816</v>
      </c>
      <c r="AX16" s="458">
        <v>22782156</v>
      </c>
      <c r="AY16" s="458">
        <v>5553458</v>
      </c>
      <c r="AZ16" s="458">
        <v>11620619</v>
      </c>
      <c r="BA16" s="458">
        <v>4397610</v>
      </c>
      <c r="BB16" s="458">
        <v>4513726</v>
      </c>
      <c r="BC16" s="458">
        <v>1217674</v>
      </c>
      <c r="BD16" s="458">
        <v>878725</v>
      </c>
      <c r="BE16" s="458">
        <v>1788797</v>
      </c>
      <c r="BF16" s="458">
        <v>11142714</v>
      </c>
      <c r="BG16" s="458">
        <v>4811897</v>
      </c>
      <c r="BH16" s="458">
        <v>1989751</v>
      </c>
      <c r="BI16" s="458">
        <v>7513985</v>
      </c>
      <c r="BJ16">
        <v>1124337</v>
      </c>
    </row>
    <row r="17" spans="1:62" x14ac:dyDescent="0.3">
      <c r="A17" s="455">
        <v>254</v>
      </c>
      <c r="B17" s="456" t="s">
        <v>30</v>
      </c>
      <c r="D17" s="458">
        <v>-321263427</v>
      </c>
      <c r="E17" s="458">
        <v>-68238017</v>
      </c>
      <c r="F17" s="458">
        <v>-21785713</v>
      </c>
      <c r="G17" s="458">
        <v>-38384040</v>
      </c>
      <c r="H17" s="458">
        <v>-43912416</v>
      </c>
      <c r="I17" s="458">
        <v>-69329899</v>
      </c>
      <c r="J17" s="458">
        <v>-79055624</v>
      </c>
      <c r="K17" s="458">
        <v>-33263525</v>
      </c>
      <c r="L17" s="458">
        <v>-88264495</v>
      </c>
      <c r="M17" s="458">
        <v>-27640523</v>
      </c>
      <c r="N17" s="458">
        <v>-54934500</v>
      </c>
      <c r="O17" s="458">
        <v>-149721810</v>
      </c>
      <c r="P17" s="458">
        <v>-359098790</v>
      </c>
      <c r="Q17" s="458">
        <v>-154740073</v>
      </c>
      <c r="R17" s="458">
        <v>-461493507</v>
      </c>
      <c r="S17" s="458">
        <v>-150485136</v>
      </c>
      <c r="T17" s="458">
        <v>-25659137</v>
      </c>
      <c r="U17" s="458">
        <v>-116755849</v>
      </c>
      <c r="V17" s="458">
        <v>-33059495</v>
      </c>
      <c r="W17" s="458">
        <v>-198994198</v>
      </c>
      <c r="X17" s="458">
        <v>-249250090</v>
      </c>
      <c r="Y17" s="458">
        <v>-2283134000</v>
      </c>
      <c r="Z17" s="458">
        <v>-130377474</v>
      </c>
      <c r="AA17" s="458">
        <v>-52768005</v>
      </c>
      <c r="AB17" s="458">
        <v>-19519286</v>
      </c>
      <c r="AC17" s="458">
        <v>-206351758</v>
      </c>
      <c r="AD17" s="458">
        <v>-38169113</v>
      </c>
      <c r="AE17" s="458">
        <v>-72879150</v>
      </c>
      <c r="AF17" s="458">
        <v>-161474726</v>
      </c>
      <c r="AG17" s="458">
        <v>-614415656</v>
      </c>
      <c r="AH17" s="458">
        <v>-57976801</v>
      </c>
      <c r="AI17" s="458">
        <v>-76615415</v>
      </c>
      <c r="AJ17" s="458">
        <v>-227689091</v>
      </c>
      <c r="AK17" s="458">
        <v>-86634901</v>
      </c>
      <c r="AL17" s="458">
        <v>-120425163</v>
      </c>
      <c r="AM17" s="458">
        <v>-576467810</v>
      </c>
      <c r="AN17" s="458">
        <v>-28719187</v>
      </c>
      <c r="AO17" s="458">
        <v>-81046245</v>
      </c>
      <c r="AP17" s="458">
        <v>-70486418</v>
      </c>
      <c r="AQ17" s="458">
        <v>-16450534</v>
      </c>
      <c r="AR17" s="458">
        <v>-108003633</v>
      </c>
      <c r="AS17" s="458">
        <v>-411652735</v>
      </c>
      <c r="AT17" s="458">
        <v>-26732799</v>
      </c>
      <c r="AU17" s="458">
        <v>-20568318</v>
      </c>
      <c r="AV17" s="458">
        <v>-92628081</v>
      </c>
      <c r="AW17" s="458">
        <v>-46235288</v>
      </c>
      <c r="AX17" s="458">
        <v>-1080490531</v>
      </c>
      <c r="AY17" s="458">
        <v>-32212433</v>
      </c>
      <c r="AZ17" s="458">
        <v>-250242489</v>
      </c>
      <c r="BA17" s="458">
        <v>-101508381</v>
      </c>
      <c r="BB17" s="458">
        <v>-180357821</v>
      </c>
      <c r="BC17" s="458">
        <v>-34027388</v>
      </c>
      <c r="BD17" s="458">
        <v>-51112069</v>
      </c>
      <c r="BE17" s="458">
        <v>-127560314</v>
      </c>
      <c r="BF17" s="458">
        <v>-11581139</v>
      </c>
      <c r="BG17" s="458">
        <v>-252347854</v>
      </c>
      <c r="BH17" s="458">
        <v>-48665502</v>
      </c>
      <c r="BI17" s="458">
        <v>-480522073</v>
      </c>
      <c r="BJ17">
        <v>-18536144</v>
      </c>
    </row>
    <row r="18" spans="1:62" x14ac:dyDescent="0.3">
      <c r="A18" s="455">
        <v>255</v>
      </c>
      <c r="B18" s="456" t="s">
        <v>80</v>
      </c>
      <c r="D18" s="458">
        <v>92226599</v>
      </c>
      <c r="E18" s="458">
        <v>7690424</v>
      </c>
      <c r="F18" s="458">
        <v>3199360</v>
      </c>
      <c r="G18" s="458">
        <v>4964417</v>
      </c>
      <c r="H18" s="458">
        <v>4723625</v>
      </c>
      <c r="I18" s="458">
        <v>23096269</v>
      </c>
      <c r="J18" s="458">
        <v>10893190</v>
      </c>
      <c r="K18" s="458">
        <v>6760781</v>
      </c>
      <c r="L18" s="458">
        <v>10328703</v>
      </c>
      <c r="M18" s="458">
        <v>6487926</v>
      </c>
      <c r="N18" s="458">
        <v>9482780</v>
      </c>
      <c r="O18" s="458">
        <v>21589177</v>
      </c>
      <c r="P18" s="458">
        <v>47858466</v>
      </c>
      <c r="Q18" s="458">
        <v>19755731</v>
      </c>
      <c r="R18" s="458">
        <v>43032481</v>
      </c>
      <c r="S18" s="458">
        <v>23286509</v>
      </c>
      <c r="T18" s="458">
        <v>3441292</v>
      </c>
      <c r="U18" s="458">
        <v>9142960</v>
      </c>
      <c r="V18" s="458">
        <v>13066963</v>
      </c>
      <c r="W18" s="458">
        <v>32121437</v>
      </c>
      <c r="X18" s="458">
        <v>17996298</v>
      </c>
      <c r="Y18" s="458">
        <v>343367000</v>
      </c>
      <c r="Z18" s="458">
        <v>22047975</v>
      </c>
      <c r="AA18" s="458">
        <v>14510025</v>
      </c>
      <c r="AB18" s="458">
        <v>2832798</v>
      </c>
      <c r="AC18" s="458">
        <v>25611628</v>
      </c>
      <c r="AD18" s="458">
        <v>5405486</v>
      </c>
      <c r="AE18" s="458">
        <v>30719959</v>
      </c>
      <c r="AF18" s="458">
        <v>24202794</v>
      </c>
      <c r="AG18" s="458">
        <v>65069136</v>
      </c>
      <c r="AH18" s="458">
        <v>7758849</v>
      </c>
      <c r="AI18" s="458">
        <v>5869709</v>
      </c>
      <c r="AJ18" s="458">
        <v>27331308</v>
      </c>
      <c r="AK18" s="458">
        <v>11814167</v>
      </c>
      <c r="AL18" s="458">
        <v>14283297</v>
      </c>
      <c r="AM18" s="458">
        <v>106601421</v>
      </c>
      <c r="AN18" s="458">
        <v>2282199</v>
      </c>
      <c r="AO18" s="458">
        <v>11857860</v>
      </c>
      <c r="AP18" s="458">
        <v>7970422</v>
      </c>
      <c r="AQ18" s="458">
        <v>1384864</v>
      </c>
      <c r="AR18" s="458">
        <v>11733671</v>
      </c>
      <c r="AS18" s="458">
        <v>34989040</v>
      </c>
      <c r="AT18" s="458">
        <v>1541933</v>
      </c>
      <c r="AU18" s="458">
        <v>4841900</v>
      </c>
      <c r="AV18" s="458">
        <v>12262595</v>
      </c>
      <c r="AW18" s="458">
        <v>6741320</v>
      </c>
      <c r="AX18" s="458">
        <v>97744950</v>
      </c>
      <c r="AY18" s="458">
        <v>7389807</v>
      </c>
      <c r="AZ18" s="458">
        <v>49881465</v>
      </c>
      <c r="BA18" s="458">
        <v>13574563</v>
      </c>
      <c r="BB18" s="458">
        <v>21872894</v>
      </c>
      <c r="BC18" s="458">
        <v>4821997</v>
      </c>
      <c r="BD18" s="458">
        <v>6255806</v>
      </c>
      <c r="BE18" s="458">
        <v>11916898</v>
      </c>
      <c r="BF18" s="458">
        <v>1347422</v>
      </c>
      <c r="BG18" s="458">
        <v>38488496</v>
      </c>
      <c r="BH18" s="458">
        <v>6331145</v>
      </c>
      <c r="BI18" s="458">
        <v>49584460</v>
      </c>
      <c r="BJ18">
        <v>2846660</v>
      </c>
    </row>
    <row r="19" spans="1:62" x14ac:dyDescent="0.3">
      <c r="A19" s="455">
        <v>333</v>
      </c>
      <c r="B19" s="456" t="s">
        <v>69</v>
      </c>
      <c r="D19" s="458">
        <v>9445446</v>
      </c>
      <c r="E19" s="458">
        <v>8360109</v>
      </c>
      <c r="F19" s="458">
        <v>5681703</v>
      </c>
      <c r="G19" s="458">
        <v>11246502</v>
      </c>
      <c r="H19" s="458">
        <v>5842473</v>
      </c>
      <c r="I19" s="458">
        <v>9301687</v>
      </c>
      <c r="J19" s="458">
        <v>17433152</v>
      </c>
      <c r="K19" s="458">
        <v>2932963</v>
      </c>
      <c r="L19" s="458">
        <v>5623233</v>
      </c>
      <c r="M19" s="458">
        <v>4672114</v>
      </c>
      <c r="N19" s="458">
        <v>6429174</v>
      </c>
      <c r="O19" s="458">
        <v>39929491</v>
      </c>
      <c r="P19" s="458">
        <v>48513561</v>
      </c>
      <c r="Q19" s="458">
        <v>14485049</v>
      </c>
      <c r="R19" s="458">
        <v>30659799</v>
      </c>
      <c r="S19" s="458">
        <v>24970091</v>
      </c>
      <c r="T19" s="458">
        <v>2589253</v>
      </c>
      <c r="U19" s="458">
        <v>15912727</v>
      </c>
      <c r="V19" s="458">
        <v>4699474</v>
      </c>
      <c r="W19" s="458">
        <v>19069473</v>
      </c>
      <c r="X19" s="458">
        <v>19990704</v>
      </c>
      <c r="Y19" s="458">
        <v>198951000</v>
      </c>
      <c r="Z19" s="458">
        <v>11760271</v>
      </c>
      <c r="AA19" s="458">
        <v>4742424</v>
      </c>
      <c r="AB19" s="458">
        <v>1311859</v>
      </c>
      <c r="AC19" s="458">
        <v>35700445</v>
      </c>
      <c r="AD19" s="458">
        <v>6414417</v>
      </c>
      <c r="AE19" s="458">
        <v>12824103</v>
      </c>
      <c r="AF19" s="458">
        <v>23771704</v>
      </c>
      <c r="AG19" s="458">
        <v>70978998</v>
      </c>
      <c r="AH19" s="458">
        <v>3848694</v>
      </c>
      <c r="AI19" s="458">
        <v>8826403</v>
      </c>
      <c r="AJ19" s="458">
        <v>28672535</v>
      </c>
      <c r="AK19" s="458">
        <v>14050614</v>
      </c>
      <c r="AL19" s="458">
        <v>9547073</v>
      </c>
      <c r="AM19" s="458">
        <v>46012205</v>
      </c>
      <c r="AN19" s="458">
        <v>3530732</v>
      </c>
      <c r="AO19" s="458">
        <v>8805804</v>
      </c>
      <c r="AP19" s="458">
        <v>10559689</v>
      </c>
      <c r="AQ19" s="458">
        <v>2439251</v>
      </c>
      <c r="AR19" s="458">
        <v>15009992</v>
      </c>
      <c r="AS19" s="458">
        <v>31075350</v>
      </c>
      <c r="AT19" s="458">
        <v>1587832</v>
      </c>
      <c r="AU19" s="458">
        <v>1958816</v>
      </c>
      <c r="AV19" s="458">
        <v>16656990</v>
      </c>
      <c r="AW19" s="458">
        <v>3789863</v>
      </c>
      <c r="AX19" s="458">
        <v>67527518</v>
      </c>
      <c r="AY19" s="458">
        <v>8430125</v>
      </c>
      <c r="AZ19" s="458">
        <v>16849037</v>
      </c>
      <c r="BA19" s="458">
        <v>12055380</v>
      </c>
      <c r="BB19" s="458">
        <v>14319825</v>
      </c>
      <c r="BC19" s="458">
        <v>9606527</v>
      </c>
      <c r="BD19" s="458">
        <v>5286962</v>
      </c>
      <c r="BE19" s="458">
        <v>5052991</v>
      </c>
      <c r="BF19" s="458">
        <v>13071725</v>
      </c>
      <c r="BG19" s="458">
        <v>25662638</v>
      </c>
      <c r="BH19" s="458">
        <v>10717672</v>
      </c>
      <c r="BI19" s="458">
        <v>54094074</v>
      </c>
      <c r="BJ19">
        <v>2447773</v>
      </c>
    </row>
    <row r="20" spans="1:62" x14ac:dyDescent="0.3">
      <c r="A20" s="455">
        <v>335</v>
      </c>
      <c r="B20" s="456" t="s">
        <v>35</v>
      </c>
      <c r="D20" s="458">
        <v>0</v>
      </c>
      <c r="E20" s="458">
        <v>0</v>
      </c>
      <c r="F20" s="458">
        <v>0</v>
      </c>
      <c r="G20" s="458">
        <v>0</v>
      </c>
      <c r="H20" s="458">
        <v>0</v>
      </c>
      <c r="I20" s="458">
        <v>0</v>
      </c>
      <c r="J20" s="458">
        <v>0</v>
      </c>
      <c r="K20" s="458">
        <v>0</v>
      </c>
      <c r="L20" s="458">
        <v>0</v>
      </c>
      <c r="M20" s="458">
        <v>0</v>
      </c>
      <c r="N20" s="458">
        <v>0</v>
      </c>
      <c r="O20" s="458">
        <v>0</v>
      </c>
      <c r="P20" s="458">
        <v>70045</v>
      </c>
      <c r="Q20" s="458">
        <v>0</v>
      </c>
      <c r="R20" s="458">
        <v>944917</v>
      </c>
      <c r="S20" s="458">
        <v>2153972</v>
      </c>
      <c r="T20" s="458">
        <v>0</v>
      </c>
      <c r="U20" s="458">
        <v>60670</v>
      </c>
      <c r="V20" s="458">
        <v>0</v>
      </c>
      <c r="W20" s="458">
        <v>0</v>
      </c>
      <c r="X20" s="458">
        <v>0</v>
      </c>
      <c r="Y20" s="458">
        <v>40820000</v>
      </c>
      <c r="Z20" s="458">
        <v>0</v>
      </c>
      <c r="AA20" s="458">
        <v>354205</v>
      </c>
      <c r="AB20" s="458">
        <v>0</v>
      </c>
      <c r="AC20" s="458">
        <v>9673008</v>
      </c>
      <c r="AD20" s="458">
        <v>0</v>
      </c>
      <c r="AE20" s="458">
        <v>104991</v>
      </c>
      <c r="AF20" s="458">
        <v>882787</v>
      </c>
      <c r="AG20" s="458">
        <v>6351249</v>
      </c>
      <c r="AH20" s="458">
        <v>0</v>
      </c>
      <c r="AI20" s="458">
        <v>0</v>
      </c>
      <c r="AJ20" s="458">
        <v>0</v>
      </c>
      <c r="AK20" s="458">
        <v>0</v>
      </c>
      <c r="AL20" s="458">
        <v>0</v>
      </c>
      <c r="AM20" s="458">
        <v>9034628</v>
      </c>
      <c r="AN20" s="458">
        <v>0</v>
      </c>
      <c r="AO20" s="458">
        <v>0</v>
      </c>
      <c r="AP20" s="458">
        <v>0</v>
      </c>
      <c r="AQ20" s="458">
        <v>0</v>
      </c>
      <c r="AR20" s="458">
        <v>0</v>
      </c>
      <c r="AS20" s="458">
        <v>5046467</v>
      </c>
      <c r="AT20" s="458">
        <v>0</v>
      </c>
      <c r="AU20" s="458">
        <v>0</v>
      </c>
      <c r="AV20" s="458">
        <v>27031</v>
      </c>
      <c r="AW20" s="458">
        <v>0</v>
      </c>
      <c r="AX20" s="458">
        <v>0</v>
      </c>
      <c r="AY20" s="458">
        <v>0</v>
      </c>
      <c r="AZ20" s="458">
        <v>947231</v>
      </c>
      <c r="BA20" s="458">
        <v>0</v>
      </c>
      <c r="BB20" s="458">
        <v>0</v>
      </c>
      <c r="BC20" s="458">
        <v>0</v>
      </c>
      <c r="BD20" s="458">
        <v>0</v>
      </c>
      <c r="BE20" s="458">
        <v>0</v>
      </c>
      <c r="BF20" s="458">
        <v>101245</v>
      </c>
      <c r="BG20" s="458">
        <v>1528208</v>
      </c>
      <c r="BH20" s="458">
        <v>0</v>
      </c>
      <c r="BI20" s="458">
        <v>0</v>
      </c>
      <c r="BJ20">
        <v>0</v>
      </c>
    </row>
    <row r="21" spans="1:62" x14ac:dyDescent="0.3">
      <c r="A21" s="455">
        <v>336</v>
      </c>
      <c r="B21" s="456" t="s">
        <v>275</v>
      </c>
      <c r="D21" s="458">
        <v>6632716</v>
      </c>
      <c r="E21" s="458">
        <v>1836814</v>
      </c>
      <c r="F21" s="458">
        <v>201794</v>
      </c>
      <c r="G21" s="458">
        <v>389588</v>
      </c>
      <c r="H21" s="458">
        <v>454813</v>
      </c>
      <c r="I21" s="458">
        <v>1649683</v>
      </c>
      <c r="J21" s="458">
        <v>877937</v>
      </c>
      <c r="K21" s="458">
        <v>618351</v>
      </c>
      <c r="L21" s="458">
        <v>776954</v>
      </c>
      <c r="M21" s="458">
        <v>510087</v>
      </c>
      <c r="N21" s="458">
        <v>484484</v>
      </c>
      <c r="O21" s="458">
        <v>3840695</v>
      </c>
      <c r="P21" s="458">
        <v>4850620</v>
      </c>
      <c r="Q21" s="458">
        <v>1054177</v>
      </c>
      <c r="R21" s="458">
        <v>15532967</v>
      </c>
      <c r="S21" s="458">
        <v>1569364</v>
      </c>
      <c r="T21" s="458">
        <v>221581</v>
      </c>
      <c r="U21" s="458">
        <v>2224735</v>
      </c>
      <c r="V21" s="458">
        <v>1152996</v>
      </c>
      <c r="W21" s="458">
        <v>1763348</v>
      </c>
      <c r="X21" s="458">
        <v>4279734</v>
      </c>
      <c r="Y21" s="458">
        <v>112184000</v>
      </c>
      <c r="Z21" s="458">
        <v>2376541</v>
      </c>
      <c r="AA21" s="458">
        <v>1048751</v>
      </c>
      <c r="AB21" s="458">
        <v>292312</v>
      </c>
      <c r="AC21" s="458">
        <v>10874563</v>
      </c>
      <c r="AD21" s="458">
        <v>138793</v>
      </c>
      <c r="AE21" s="458">
        <v>1151968</v>
      </c>
      <c r="AF21" s="458">
        <v>6670454</v>
      </c>
      <c r="AG21" s="458">
        <v>34980161</v>
      </c>
      <c r="AH21" s="458">
        <v>2006936</v>
      </c>
      <c r="AI21" s="458">
        <v>911564</v>
      </c>
      <c r="AJ21" s="458">
        <v>419450</v>
      </c>
      <c r="AK21" s="458">
        <v>1377310</v>
      </c>
      <c r="AL21" s="458">
        <v>1839090</v>
      </c>
      <c r="AM21" s="458">
        <v>29648382</v>
      </c>
      <c r="AN21" s="458">
        <v>266309</v>
      </c>
      <c r="AO21" s="458">
        <v>1534793</v>
      </c>
      <c r="AP21" s="458">
        <v>1232235</v>
      </c>
      <c r="AQ21" s="458">
        <v>345726</v>
      </c>
      <c r="AR21" s="458">
        <v>1075541</v>
      </c>
      <c r="AS21" s="458">
        <v>16448945</v>
      </c>
      <c r="AT21" s="458">
        <v>347854</v>
      </c>
      <c r="AU21" s="458">
        <v>786366</v>
      </c>
      <c r="AV21" s="458">
        <v>2918876</v>
      </c>
      <c r="AW21" s="458">
        <v>610207</v>
      </c>
      <c r="AX21" s="458">
        <v>47464526</v>
      </c>
      <c r="AY21" s="458">
        <v>430966</v>
      </c>
      <c r="AZ21" s="458">
        <v>5293007</v>
      </c>
      <c r="BA21" s="458">
        <v>2380859</v>
      </c>
      <c r="BB21" s="458">
        <v>738395</v>
      </c>
      <c r="BC21" s="458">
        <v>564400</v>
      </c>
      <c r="BD21" s="458">
        <v>600361</v>
      </c>
      <c r="BE21" s="458">
        <v>3280511</v>
      </c>
      <c r="BF21" s="458">
        <v>681683</v>
      </c>
      <c r="BG21" s="458">
        <v>7727966</v>
      </c>
      <c r="BH21" s="458">
        <v>726761</v>
      </c>
      <c r="BI21" s="458">
        <v>16103401</v>
      </c>
      <c r="BJ21">
        <v>166392</v>
      </c>
    </row>
    <row r="22" spans="1:62" x14ac:dyDescent="0.3">
      <c r="A22" s="455">
        <v>338</v>
      </c>
      <c r="B22" s="456" t="s">
        <v>34</v>
      </c>
      <c r="D22" s="458">
        <v>402191833</v>
      </c>
      <c r="E22" s="458">
        <v>89731341</v>
      </c>
      <c r="F22" s="458">
        <v>32410013</v>
      </c>
      <c r="G22" s="458">
        <v>53471820</v>
      </c>
      <c r="H22" s="458">
        <v>57730931</v>
      </c>
      <c r="I22" s="458">
        <v>91375923</v>
      </c>
      <c r="J22" s="458">
        <v>111814249</v>
      </c>
      <c r="K22" s="458">
        <v>43827422</v>
      </c>
      <c r="L22" s="458">
        <v>112523656</v>
      </c>
      <c r="M22" s="458">
        <v>37424104</v>
      </c>
      <c r="N22" s="458">
        <v>70865057</v>
      </c>
      <c r="O22" s="458">
        <v>237020659</v>
      </c>
      <c r="P22" s="458">
        <v>461362952</v>
      </c>
      <c r="Q22" s="458">
        <v>197623901</v>
      </c>
      <c r="R22" s="458">
        <v>604392737</v>
      </c>
      <c r="S22" s="458">
        <v>208873403</v>
      </c>
      <c r="T22" s="458">
        <v>32917627</v>
      </c>
      <c r="U22" s="458">
        <v>153367903</v>
      </c>
      <c r="V22" s="458">
        <v>44315702</v>
      </c>
      <c r="W22" s="458">
        <v>260745870</v>
      </c>
      <c r="X22" s="458">
        <v>319459379</v>
      </c>
      <c r="Y22" s="458">
        <v>2975566000</v>
      </c>
      <c r="Z22" s="458">
        <v>173160440</v>
      </c>
      <c r="AA22" s="458">
        <v>66867080</v>
      </c>
      <c r="AB22" s="458">
        <v>25749426</v>
      </c>
      <c r="AC22" s="458">
        <v>276004292</v>
      </c>
      <c r="AD22" s="458">
        <v>52386762</v>
      </c>
      <c r="AE22" s="458">
        <v>93292814</v>
      </c>
      <c r="AF22" s="458">
        <v>225733744</v>
      </c>
      <c r="AG22" s="458">
        <v>821477087</v>
      </c>
      <c r="AH22" s="458">
        <v>75571033</v>
      </c>
      <c r="AI22" s="458">
        <v>104865568</v>
      </c>
      <c r="AJ22" s="458">
        <v>300264346</v>
      </c>
      <c r="AK22" s="458">
        <v>112975275</v>
      </c>
      <c r="AL22" s="458">
        <v>157474196</v>
      </c>
      <c r="AM22" s="458">
        <v>756220666</v>
      </c>
      <c r="AN22" s="458">
        <v>37886181</v>
      </c>
      <c r="AO22" s="458">
        <v>105828271</v>
      </c>
      <c r="AP22" s="458">
        <v>94214978</v>
      </c>
      <c r="AQ22" s="458">
        <v>21948451</v>
      </c>
      <c r="AR22" s="458">
        <v>144715659</v>
      </c>
      <c r="AS22" s="458">
        <v>519456768</v>
      </c>
      <c r="AT22" s="458">
        <v>34441845</v>
      </c>
      <c r="AU22" s="458">
        <v>26211395</v>
      </c>
      <c r="AV22" s="458">
        <v>124892584</v>
      </c>
      <c r="AW22" s="458">
        <v>59449731</v>
      </c>
      <c r="AX22" s="458">
        <v>1365139458</v>
      </c>
      <c r="AY22" s="458">
        <v>44150923</v>
      </c>
      <c r="AZ22" s="458">
        <v>340239456</v>
      </c>
      <c r="BA22" s="458">
        <v>133302493</v>
      </c>
      <c r="BB22" s="458">
        <v>231891654</v>
      </c>
      <c r="BC22" s="458">
        <v>51965715</v>
      </c>
      <c r="BD22" s="458">
        <v>67694259</v>
      </c>
      <c r="BE22" s="458">
        <v>163766551</v>
      </c>
      <c r="BF22" s="458">
        <v>16894406</v>
      </c>
      <c r="BG22" s="458">
        <v>338529780</v>
      </c>
      <c r="BH22" s="458">
        <v>70215904</v>
      </c>
      <c r="BI22" s="458">
        <v>641346211</v>
      </c>
      <c r="BJ22">
        <v>24554303</v>
      </c>
    </row>
    <row r="23" spans="1:62" x14ac:dyDescent="0.3">
      <c r="A23" s="455">
        <v>339</v>
      </c>
      <c r="B23" s="456" t="s">
        <v>73</v>
      </c>
      <c r="D23" s="458">
        <v>2293470</v>
      </c>
      <c r="E23" s="458">
        <v>141920</v>
      </c>
      <c r="F23" s="458">
        <v>552308</v>
      </c>
      <c r="G23" s="458">
        <v>949691</v>
      </c>
      <c r="H23" s="458">
        <v>56433</v>
      </c>
      <c r="I23" s="458">
        <v>1173128</v>
      </c>
      <c r="J23" s="458">
        <v>1353374</v>
      </c>
      <c r="K23" s="458">
        <v>133916</v>
      </c>
      <c r="L23" s="458">
        <v>746690</v>
      </c>
      <c r="M23" s="458">
        <v>338307</v>
      </c>
      <c r="N23" s="458">
        <v>1176961</v>
      </c>
      <c r="O23" s="458">
        <v>1032807</v>
      </c>
      <c r="P23" s="458">
        <v>656170</v>
      </c>
      <c r="Q23" s="458">
        <v>4168379</v>
      </c>
      <c r="R23" s="458">
        <v>8894865</v>
      </c>
      <c r="S23" s="458">
        <v>39281</v>
      </c>
      <c r="T23" s="458">
        <v>366775</v>
      </c>
      <c r="U23" s="458">
        <v>2636315</v>
      </c>
      <c r="V23" s="458">
        <v>532540</v>
      </c>
      <c r="W23" s="458">
        <v>396408</v>
      </c>
      <c r="X23" s="458">
        <v>1543629</v>
      </c>
      <c r="Y23" s="458">
        <v>6440000</v>
      </c>
      <c r="Z23" s="458">
        <v>1533999</v>
      </c>
      <c r="AA23" s="458">
        <v>2289986</v>
      </c>
      <c r="AB23" s="458">
        <v>770868</v>
      </c>
      <c r="AC23" s="458">
        <v>111727</v>
      </c>
      <c r="AD23" s="458">
        <v>1409065</v>
      </c>
      <c r="AE23" s="458">
        <v>1844302</v>
      </c>
      <c r="AF23" s="458">
        <v>2064313</v>
      </c>
      <c r="AG23" s="458">
        <v>5905512</v>
      </c>
      <c r="AH23" s="458">
        <v>949966</v>
      </c>
      <c r="AI23" s="458">
        <v>1350756</v>
      </c>
      <c r="AJ23" s="458">
        <v>482727</v>
      </c>
      <c r="AK23" s="458">
        <v>871067</v>
      </c>
      <c r="AL23" s="458">
        <v>2025235</v>
      </c>
      <c r="AM23" s="458">
        <v>3958505</v>
      </c>
      <c r="AN23" s="458">
        <v>827772</v>
      </c>
      <c r="AO23" s="458">
        <v>1561058</v>
      </c>
      <c r="AP23" s="458">
        <v>669685</v>
      </c>
      <c r="AQ23" s="458">
        <v>119681</v>
      </c>
      <c r="AR23" s="458">
        <v>1281587</v>
      </c>
      <c r="AS23" s="458">
        <v>402555</v>
      </c>
      <c r="AT23" s="458">
        <v>387737</v>
      </c>
      <c r="AU23" s="458">
        <v>928447</v>
      </c>
      <c r="AV23" s="458">
        <v>297537</v>
      </c>
      <c r="AW23" s="458">
        <v>720758</v>
      </c>
      <c r="AX23" s="458">
        <v>5891806</v>
      </c>
      <c r="AY23" s="458">
        <v>4405</v>
      </c>
      <c r="AZ23" s="458">
        <v>2636156</v>
      </c>
      <c r="BA23" s="458">
        <v>141703</v>
      </c>
      <c r="BB23" s="458">
        <v>118322</v>
      </c>
      <c r="BC23" s="458">
        <v>746902</v>
      </c>
      <c r="BD23" s="458">
        <v>118376</v>
      </c>
      <c r="BE23" s="458">
        <v>1245931</v>
      </c>
      <c r="BF23" s="458">
        <v>259068</v>
      </c>
      <c r="BG23" s="458">
        <v>6311298</v>
      </c>
      <c r="BH23" s="458">
        <v>124448</v>
      </c>
      <c r="BI23" s="458">
        <v>7884928</v>
      </c>
      <c r="BJ23">
        <v>210351</v>
      </c>
    </row>
    <row r="24" spans="1:62" x14ac:dyDescent="0.3">
      <c r="A24" s="455">
        <v>341</v>
      </c>
      <c r="B24" s="456" t="s">
        <v>276</v>
      </c>
      <c r="D24" s="458">
        <v>121971294</v>
      </c>
      <c r="E24" s="458">
        <v>13352789</v>
      </c>
      <c r="F24" s="458">
        <v>4793337</v>
      </c>
      <c r="G24" s="458">
        <v>8962482</v>
      </c>
      <c r="H24" s="458">
        <v>11832973</v>
      </c>
      <c r="I24" s="458">
        <v>29011780</v>
      </c>
      <c r="J24" s="458">
        <v>36823136</v>
      </c>
      <c r="K24" s="458">
        <v>12263374</v>
      </c>
      <c r="L24" s="458">
        <v>20414279</v>
      </c>
      <c r="M24" s="458">
        <v>6792838</v>
      </c>
      <c r="N24" s="458">
        <v>13624489</v>
      </c>
      <c r="O24" s="458">
        <v>65804647</v>
      </c>
      <c r="P24" s="458">
        <v>103136232</v>
      </c>
      <c r="Q24" s="458">
        <v>19497676</v>
      </c>
      <c r="R24" s="458">
        <v>105982594</v>
      </c>
      <c r="S24" s="458">
        <v>29414195</v>
      </c>
      <c r="T24" s="458">
        <v>6927214</v>
      </c>
      <c r="U24" s="458">
        <v>28559566</v>
      </c>
      <c r="V24" s="458">
        <v>14661185</v>
      </c>
      <c r="W24" s="458">
        <v>46749905</v>
      </c>
      <c r="X24" s="458">
        <v>92593496</v>
      </c>
      <c r="Y24" s="458">
        <v>1805563000</v>
      </c>
      <c r="Z24" s="458">
        <v>63614912</v>
      </c>
      <c r="AA24" s="458">
        <v>20114692</v>
      </c>
      <c r="AB24" s="458">
        <v>2628667</v>
      </c>
      <c r="AC24" s="458">
        <v>37736607</v>
      </c>
      <c r="AD24" s="458">
        <v>8443660</v>
      </c>
      <c r="AE24" s="458">
        <v>33118736</v>
      </c>
      <c r="AF24" s="458">
        <v>28858982</v>
      </c>
      <c r="AG24" s="458">
        <v>127533870</v>
      </c>
      <c r="AH24" s="458">
        <v>17465265</v>
      </c>
      <c r="AI24" s="458">
        <v>26648991</v>
      </c>
      <c r="AJ24" s="458">
        <v>38969155</v>
      </c>
      <c r="AK24" s="458">
        <v>20678894</v>
      </c>
      <c r="AL24" s="458">
        <v>18515447</v>
      </c>
      <c r="AM24" s="458">
        <v>233132899</v>
      </c>
      <c r="AN24" s="458">
        <v>6325843</v>
      </c>
      <c r="AO24" s="458">
        <v>9841749</v>
      </c>
      <c r="AP24" s="458">
        <v>16380452</v>
      </c>
      <c r="AQ24" s="458">
        <v>2792823</v>
      </c>
      <c r="AR24" s="458">
        <v>28599576</v>
      </c>
      <c r="AS24" s="458">
        <v>80886439</v>
      </c>
      <c r="AT24" s="458">
        <v>6369934</v>
      </c>
      <c r="AU24" s="458">
        <v>5161447</v>
      </c>
      <c r="AV24" s="458">
        <v>24074589</v>
      </c>
      <c r="AW24" s="458">
        <v>7701677</v>
      </c>
      <c r="AX24" s="458">
        <v>258616061</v>
      </c>
      <c r="AY24" s="458">
        <v>8663894</v>
      </c>
      <c r="AZ24" s="458">
        <v>62599081</v>
      </c>
      <c r="BA24" s="458">
        <v>27695943</v>
      </c>
      <c r="BB24" s="458">
        <v>34172192</v>
      </c>
      <c r="BC24" s="458">
        <v>4774673</v>
      </c>
      <c r="BD24" s="458">
        <v>11639738</v>
      </c>
      <c r="BE24" s="458">
        <v>17027865</v>
      </c>
      <c r="BF24" s="458">
        <v>2735954</v>
      </c>
      <c r="BG24" s="458">
        <v>59464041</v>
      </c>
      <c r="BH24" s="458">
        <v>14139156</v>
      </c>
      <c r="BI24" s="458">
        <v>110331645</v>
      </c>
      <c r="BJ24">
        <v>5196422</v>
      </c>
    </row>
    <row r="25" spans="1:62" x14ac:dyDescent="0.3">
      <c r="A25" s="455">
        <v>376</v>
      </c>
      <c r="B25" s="456" t="s">
        <v>31</v>
      </c>
      <c r="D25" s="458">
        <v>0</v>
      </c>
      <c r="E25" s="458">
        <v>0</v>
      </c>
      <c r="F25" s="458">
        <v>0</v>
      </c>
      <c r="G25" s="458">
        <v>0</v>
      </c>
      <c r="H25" s="458">
        <v>0</v>
      </c>
      <c r="I25" s="458">
        <v>0</v>
      </c>
      <c r="J25" s="458">
        <v>0</v>
      </c>
      <c r="K25" s="458">
        <v>0</v>
      </c>
      <c r="L25" s="458">
        <v>0</v>
      </c>
      <c r="M25" s="458">
        <v>0</v>
      </c>
      <c r="N25" s="458">
        <v>0</v>
      </c>
      <c r="O25" s="458">
        <v>0</v>
      </c>
      <c r="P25" s="458">
        <v>0</v>
      </c>
      <c r="Q25" s="458">
        <v>0</v>
      </c>
      <c r="R25" s="458">
        <v>0</v>
      </c>
      <c r="S25" s="458">
        <v>0</v>
      </c>
      <c r="T25" s="458">
        <v>0</v>
      </c>
      <c r="U25" s="458">
        <v>0</v>
      </c>
      <c r="V25" s="458">
        <v>0</v>
      </c>
      <c r="W25" s="458">
        <v>0</v>
      </c>
      <c r="X25" s="458">
        <v>0</v>
      </c>
      <c r="Y25" s="458">
        <v>0</v>
      </c>
      <c r="Z25" s="458">
        <v>0</v>
      </c>
      <c r="AA25" s="458">
        <v>0</v>
      </c>
      <c r="AB25" s="458">
        <v>0</v>
      </c>
      <c r="AC25" s="458">
        <v>0</v>
      </c>
      <c r="AD25" s="458">
        <v>0</v>
      </c>
      <c r="AE25" s="458">
        <v>0</v>
      </c>
      <c r="AF25" s="458">
        <v>0</v>
      </c>
      <c r="AG25" s="458">
        <v>970994</v>
      </c>
      <c r="AH25" s="458">
        <v>0</v>
      </c>
      <c r="AI25" s="458">
        <v>0</v>
      </c>
      <c r="AJ25" s="458">
        <v>0</v>
      </c>
      <c r="AK25" s="458">
        <v>0</v>
      </c>
      <c r="AL25" s="458">
        <v>0</v>
      </c>
      <c r="AM25" s="458">
        <v>0</v>
      </c>
      <c r="AN25" s="458">
        <v>0</v>
      </c>
      <c r="AO25" s="458">
        <v>0</v>
      </c>
      <c r="AP25" s="458">
        <v>0</v>
      </c>
      <c r="AQ25" s="458">
        <v>0</v>
      </c>
      <c r="AR25" s="458">
        <v>0</v>
      </c>
      <c r="AS25" s="458">
        <v>0</v>
      </c>
      <c r="AT25" s="458">
        <v>-293091</v>
      </c>
      <c r="AU25" s="458">
        <v>0</v>
      </c>
      <c r="AV25" s="458">
        <v>0</v>
      </c>
      <c r="AW25" s="458">
        <v>0</v>
      </c>
      <c r="AX25" s="458">
        <v>0</v>
      </c>
      <c r="AY25" s="458">
        <v>0</v>
      </c>
      <c r="AZ25" s="458">
        <v>0</v>
      </c>
      <c r="BA25" s="458">
        <v>0</v>
      </c>
      <c r="BB25" s="458">
        <v>0</v>
      </c>
      <c r="BC25" s="458">
        <v>0</v>
      </c>
      <c r="BD25" s="458">
        <v>0</v>
      </c>
      <c r="BE25" s="458">
        <v>0</v>
      </c>
      <c r="BF25" s="458">
        <v>0</v>
      </c>
      <c r="BG25" s="458">
        <v>0</v>
      </c>
      <c r="BH25" s="458">
        <v>0</v>
      </c>
      <c r="BI25" s="458">
        <v>0</v>
      </c>
      <c r="BJ25">
        <v>0</v>
      </c>
    </row>
    <row r="26" spans="1:62" x14ac:dyDescent="0.3">
      <c r="A26" s="455">
        <v>379</v>
      </c>
      <c r="B26" s="456" t="s">
        <v>36</v>
      </c>
      <c r="D26" s="458">
        <v>8687214</v>
      </c>
      <c r="E26" s="458">
        <v>3835590</v>
      </c>
      <c r="F26" s="458">
        <v>3944684</v>
      </c>
      <c r="G26" s="458">
        <v>5102707</v>
      </c>
      <c r="H26" s="458">
        <v>3096392</v>
      </c>
      <c r="I26" s="458">
        <v>5541669</v>
      </c>
      <c r="J26" s="458">
        <v>9753433</v>
      </c>
      <c r="K26" s="458">
        <v>2578852</v>
      </c>
      <c r="L26" s="458">
        <v>1621841</v>
      </c>
      <c r="M26" s="458">
        <v>2635753</v>
      </c>
      <c r="N26" s="458">
        <v>1005935</v>
      </c>
      <c r="O26" s="458">
        <v>28556346</v>
      </c>
      <c r="P26" s="458">
        <v>13229526</v>
      </c>
      <c r="Q26" s="458">
        <v>3806920</v>
      </c>
      <c r="R26" s="458">
        <v>21189966</v>
      </c>
      <c r="S26" s="458">
        <v>19432650</v>
      </c>
      <c r="T26" s="458">
        <v>781634</v>
      </c>
      <c r="U26" s="458">
        <v>4292122</v>
      </c>
      <c r="V26" s="458">
        <v>2741119</v>
      </c>
      <c r="W26" s="458">
        <v>8713562</v>
      </c>
      <c r="X26" s="458">
        <v>15528145</v>
      </c>
      <c r="Y26" s="458">
        <v>121781000</v>
      </c>
      <c r="Z26" s="458">
        <v>9261163</v>
      </c>
      <c r="AA26" s="458">
        <v>2284926</v>
      </c>
      <c r="AB26" s="458">
        <v>410907</v>
      </c>
      <c r="AC26" s="458">
        <v>7856528</v>
      </c>
      <c r="AD26" s="458">
        <v>4674192</v>
      </c>
      <c r="AE26" s="458">
        <v>2906610</v>
      </c>
      <c r="AF26" s="458">
        <v>18209879</v>
      </c>
      <c r="AG26" s="458">
        <v>50906070</v>
      </c>
      <c r="AH26" s="458">
        <v>1936960</v>
      </c>
      <c r="AI26" s="458">
        <v>5809594</v>
      </c>
      <c r="AJ26" s="458">
        <v>13280186</v>
      </c>
      <c r="AK26" s="458">
        <v>4790950</v>
      </c>
      <c r="AL26" s="458">
        <v>5723005</v>
      </c>
      <c r="AM26" s="458">
        <v>24825226</v>
      </c>
      <c r="AN26" s="458">
        <v>2897530</v>
      </c>
      <c r="AO26" s="458">
        <v>4354112</v>
      </c>
      <c r="AP26" s="458">
        <v>8037085</v>
      </c>
      <c r="AQ26" s="458">
        <v>1268688</v>
      </c>
      <c r="AR26" s="458">
        <v>7374625</v>
      </c>
      <c r="AS26" s="458">
        <v>16954795</v>
      </c>
      <c r="AT26" s="458">
        <v>1011971</v>
      </c>
      <c r="AU26" s="458">
        <v>525964</v>
      </c>
      <c r="AV26" s="458">
        <v>10166876</v>
      </c>
      <c r="AW26" s="458">
        <v>1854356</v>
      </c>
      <c r="AX26" s="458">
        <v>48944689</v>
      </c>
      <c r="AY26" s="458">
        <v>3534035</v>
      </c>
      <c r="AZ26" s="458">
        <v>8984073</v>
      </c>
      <c r="BA26" s="458">
        <v>2374832</v>
      </c>
      <c r="BB26" s="458">
        <v>7935752</v>
      </c>
      <c r="BC26" s="458">
        <v>3180004</v>
      </c>
      <c r="BD26" s="458">
        <v>4007546</v>
      </c>
      <c r="BE26" s="458">
        <v>3158915</v>
      </c>
      <c r="BF26" s="458">
        <v>1169632</v>
      </c>
      <c r="BG26" s="458">
        <v>18739909</v>
      </c>
      <c r="BH26" s="458">
        <v>3939665</v>
      </c>
      <c r="BI26" s="458">
        <v>42709257</v>
      </c>
      <c r="BJ26">
        <v>884149</v>
      </c>
    </row>
    <row r="27" spans="1:62" x14ac:dyDescent="0.3">
      <c r="A27" s="455">
        <v>380</v>
      </c>
      <c r="B27" s="456" t="s">
        <v>39</v>
      </c>
      <c r="D27" s="458">
        <v>0</v>
      </c>
      <c r="E27" s="458">
        <v>0</v>
      </c>
      <c r="F27" s="458">
        <v>0</v>
      </c>
      <c r="G27" s="458">
        <v>0</v>
      </c>
      <c r="H27" s="458">
        <v>0</v>
      </c>
      <c r="I27" s="458">
        <v>51196</v>
      </c>
      <c r="J27" s="458">
        <v>0</v>
      </c>
      <c r="K27" s="458">
        <v>0</v>
      </c>
      <c r="L27" s="458">
        <v>0</v>
      </c>
      <c r="M27" s="458">
        <v>0</v>
      </c>
      <c r="N27" s="458">
        <v>0</v>
      </c>
      <c r="O27" s="458">
        <v>0</v>
      </c>
      <c r="P27" s="458">
        <v>0</v>
      </c>
      <c r="Q27" s="458">
        <v>0</v>
      </c>
      <c r="R27" s="458">
        <v>0</v>
      </c>
      <c r="S27" s="458">
        <v>0</v>
      </c>
      <c r="T27" s="458">
        <v>0</v>
      </c>
      <c r="U27" s="458">
        <v>0</v>
      </c>
      <c r="V27" s="458">
        <v>0</v>
      </c>
      <c r="W27" s="458">
        <v>0</v>
      </c>
      <c r="X27" s="458">
        <v>0</v>
      </c>
      <c r="Y27" s="458">
        <v>0</v>
      </c>
      <c r="Z27" s="458">
        <v>0</v>
      </c>
      <c r="AA27" s="458">
        <v>0</v>
      </c>
      <c r="AB27" s="458">
        <v>0</v>
      </c>
      <c r="AC27" s="458">
        <v>0</v>
      </c>
      <c r="AD27" s="458">
        <v>0</v>
      </c>
      <c r="AE27" s="458">
        <v>0</v>
      </c>
      <c r="AF27" s="458">
        <v>0</v>
      </c>
      <c r="AG27" s="458">
        <v>0</v>
      </c>
      <c r="AH27" s="458">
        <v>0</v>
      </c>
      <c r="AI27" s="458">
        <v>0</v>
      </c>
      <c r="AJ27" s="458">
        <v>0</v>
      </c>
      <c r="AK27" s="458">
        <v>0</v>
      </c>
      <c r="AL27" s="458">
        <v>0</v>
      </c>
      <c r="AM27" s="458">
        <v>0</v>
      </c>
      <c r="AN27" s="458">
        <v>0</v>
      </c>
      <c r="AO27" s="458">
        <v>0</v>
      </c>
      <c r="AP27" s="458">
        <v>0</v>
      </c>
      <c r="AQ27" s="458">
        <v>0</v>
      </c>
      <c r="AR27" s="458">
        <v>0</v>
      </c>
      <c r="AS27" s="458">
        <v>0</v>
      </c>
      <c r="AT27" s="458">
        <v>0</v>
      </c>
      <c r="AU27" s="458">
        <v>0</v>
      </c>
      <c r="AV27" s="458">
        <v>0</v>
      </c>
      <c r="AW27" s="458">
        <v>26231</v>
      </c>
      <c r="AX27" s="458">
        <v>0</v>
      </c>
      <c r="AY27" s="458">
        <v>0</v>
      </c>
      <c r="AZ27" s="458">
        <v>0</v>
      </c>
      <c r="BA27" s="458">
        <v>0</v>
      </c>
      <c r="BB27" s="458">
        <v>0</v>
      </c>
      <c r="BC27" s="458">
        <v>0</v>
      </c>
      <c r="BD27" s="458">
        <v>0</v>
      </c>
      <c r="BE27" s="458">
        <v>0</v>
      </c>
      <c r="BF27" s="458">
        <v>0</v>
      </c>
      <c r="BG27" s="458">
        <v>0</v>
      </c>
      <c r="BH27" s="458">
        <v>0</v>
      </c>
      <c r="BI27" s="458">
        <v>0</v>
      </c>
      <c r="BJ27">
        <v>0</v>
      </c>
    </row>
    <row r="28" spans="1:62" x14ac:dyDescent="0.3">
      <c r="A28" s="455">
        <v>385</v>
      </c>
      <c r="B28" s="456" t="s">
        <v>33</v>
      </c>
      <c r="D28" s="458">
        <v>263463223</v>
      </c>
      <c r="E28" s="458">
        <v>57764333</v>
      </c>
      <c r="F28" s="458">
        <v>30234256</v>
      </c>
      <c r="G28" s="458">
        <v>48208649</v>
      </c>
      <c r="H28" s="458">
        <v>43015215</v>
      </c>
      <c r="I28" s="458">
        <v>98040708</v>
      </c>
      <c r="J28" s="458">
        <v>118092039</v>
      </c>
      <c r="K28" s="458">
        <v>43178252</v>
      </c>
      <c r="L28" s="458">
        <v>91777723</v>
      </c>
      <c r="M28" s="458">
        <v>16944708</v>
      </c>
      <c r="N28" s="458">
        <v>53559313</v>
      </c>
      <c r="O28" s="458">
        <v>264807455</v>
      </c>
      <c r="P28" s="458">
        <v>458077087</v>
      </c>
      <c r="Q28" s="458">
        <v>159410294</v>
      </c>
      <c r="R28" s="458">
        <v>721419841</v>
      </c>
      <c r="S28" s="458">
        <v>136878145</v>
      </c>
      <c r="T28" s="458">
        <v>30436747</v>
      </c>
      <c r="U28" s="458">
        <v>135831197</v>
      </c>
      <c r="V28" s="458">
        <v>61174343</v>
      </c>
      <c r="W28" s="458">
        <v>211318517</v>
      </c>
      <c r="X28" s="458">
        <v>302855174</v>
      </c>
      <c r="Y28" s="458">
        <v>3265128000</v>
      </c>
      <c r="Z28" s="458">
        <v>233349375</v>
      </c>
      <c r="AA28" s="458">
        <v>49961124</v>
      </c>
      <c r="AB28" s="458">
        <v>17259413</v>
      </c>
      <c r="AC28" s="458">
        <v>163959033</v>
      </c>
      <c r="AD28" s="458">
        <v>44522428</v>
      </c>
      <c r="AE28" s="458">
        <v>90383080</v>
      </c>
      <c r="AF28" s="458">
        <v>136431165</v>
      </c>
      <c r="AG28" s="458">
        <v>436924779</v>
      </c>
      <c r="AH28" s="458">
        <v>64153523</v>
      </c>
      <c r="AI28" s="458">
        <v>154502204</v>
      </c>
      <c r="AJ28" s="458">
        <v>254240090</v>
      </c>
      <c r="AK28" s="458">
        <v>62729486</v>
      </c>
      <c r="AL28" s="458">
        <v>130392761</v>
      </c>
      <c r="AM28" s="458">
        <v>600657090</v>
      </c>
      <c r="AN28" s="458">
        <v>29709091</v>
      </c>
      <c r="AO28" s="458">
        <v>59434738</v>
      </c>
      <c r="AP28" s="458">
        <v>76537723</v>
      </c>
      <c r="AQ28" s="458">
        <v>22221842</v>
      </c>
      <c r="AR28" s="458">
        <v>155168904</v>
      </c>
      <c r="AS28" s="458">
        <v>365818861</v>
      </c>
      <c r="AT28" s="458">
        <v>27496429</v>
      </c>
      <c r="AU28" s="458">
        <v>16024203</v>
      </c>
      <c r="AV28" s="458">
        <v>121425382</v>
      </c>
      <c r="AW28" s="458">
        <v>44158524</v>
      </c>
      <c r="AX28" s="458">
        <v>1142192004</v>
      </c>
      <c r="AY28" s="458">
        <v>51049904</v>
      </c>
      <c r="AZ28" s="458">
        <v>342422223</v>
      </c>
      <c r="BA28" s="458">
        <v>95092785</v>
      </c>
      <c r="BB28" s="458">
        <v>143741166</v>
      </c>
      <c r="BC28" s="458">
        <v>33830739</v>
      </c>
      <c r="BD28" s="458">
        <v>65314442</v>
      </c>
      <c r="BE28" s="458">
        <v>100441595</v>
      </c>
      <c r="BF28" s="458">
        <v>29978868</v>
      </c>
      <c r="BG28" s="458">
        <v>191006989</v>
      </c>
      <c r="BH28" s="458">
        <v>67143527</v>
      </c>
      <c r="BI28" s="458">
        <v>699666579</v>
      </c>
      <c r="BJ28">
        <v>17352884</v>
      </c>
    </row>
    <row r="29" spans="1:62" x14ac:dyDescent="0.3">
      <c r="A29" s="455">
        <v>386</v>
      </c>
      <c r="B29" s="456" t="s">
        <v>77</v>
      </c>
      <c r="D29" s="458">
        <v>0</v>
      </c>
      <c r="E29" s="458">
        <v>0</v>
      </c>
      <c r="F29" s="458">
        <v>0</v>
      </c>
      <c r="G29" s="458">
        <v>0</v>
      </c>
      <c r="H29" s="458">
        <v>0</v>
      </c>
      <c r="I29" s="458">
        <v>0</v>
      </c>
      <c r="J29" s="458">
        <v>0</v>
      </c>
      <c r="K29" s="458">
        <v>0</v>
      </c>
      <c r="L29" s="458">
        <v>0</v>
      </c>
      <c r="M29" s="458">
        <v>0</v>
      </c>
      <c r="N29" s="458">
        <v>0</v>
      </c>
      <c r="O29" s="458">
        <v>0</v>
      </c>
      <c r="P29" s="458">
        <v>0</v>
      </c>
      <c r="Q29" s="458">
        <v>0</v>
      </c>
      <c r="R29" s="458">
        <v>0</v>
      </c>
      <c r="S29" s="458">
        <v>0</v>
      </c>
      <c r="T29" s="458">
        <v>0</v>
      </c>
      <c r="U29" s="458">
        <v>0</v>
      </c>
      <c r="V29" s="458">
        <v>0</v>
      </c>
      <c r="W29" s="458">
        <v>0</v>
      </c>
      <c r="X29" s="458">
        <v>0</v>
      </c>
      <c r="Y29" s="458">
        <v>0</v>
      </c>
      <c r="Z29" s="458">
        <v>0</v>
      </c>
      <c r="AA29" s="458">
        <v>0</v>
      </c>
      <c r="AB29" s="458">
        <v>0</v>
      </c>
      <c r="AC29" s="458">
        <v>0</v>
      </c>
      <c r="AD29" s="458">
        <v>0</v>
      </c>
      <c r="AE29" s="458">
        <v>0</v>
      </c>
      <c r="AF29" s="458">
        <v>0</v>
      </c>
      <c r="AG29" s="458">
        <v>0</v>
      </c>
      <c r="AH29" s="458">
        <v>0</v>
      </c>
      <c r="AI29" s="458">
        <v>0</v>
      </c>
      <c r="AJ29" s="458">
        <v>0</v>
      </c>
      <c r="AK29" s="458">
        <v>0</v>
      </c>
      <c r="AL29" s="458">
        <v>0</v>
      </c>
      <c r="AM29" s="458">
        <v>0</v>
      </c>
      <c r="AN29" s="458">
        <v>0</v>
      </c>
      <c r="AO29" s="458">
        <v>0</v>
      </c>
      <c r="AP29" s="458">
        <v>0</v>
      </c>
      <c r="AQ29" s="458">
        <v>0</v>
      </c>
      <c r="AR29" s="458">
        <v>0</v>
      </c>
      <c r="AS29" s="458">
        <v>0</v>
      </c>
      <c r="AT29" s="458">
        <v>0</v>
      </c>
      <c r="AU29" s="458">
        <v>0</v>
      </c>
      <c r="AV29" s="458">
        <v>0</v>
      </c>
      <c r="AW29" s="458">
        <v>0</v>
      </c>
      <c r="AX29" s="458">
        <v>0</v>
      </c>
      <c r="AY29" s="458">
        <v>0</v>
      </c>
      <c r="AZ29" s="458">
        <v>0</v>
      </c>
      <c r="BA29" s="458">
        <v>0</v>
      </c>
      <c r="BB29" s="458">
        <v>0</v>
      </c>
      <c r="BC29" s="458">
        <v>0</v>
      </c>
      <c r="BD29" s="458">
        <v>0</v>
      </c>
      <c r="BE29" s="458">
        <v>41256</v>
      </c>
      <c r="BF29" s="458">
        <v>0</v>
      </c>
      <c r="BG29" s="458">
        <v>0</v>
      </c>
      <c r="BH29" s="458">
        <v>0</v>
      </c>
      <c r="BI29" s="458">
        <v>0</v>
      </c>
      <c r="BJ29">
        <v>0</v>
      </c>
    </row>
    <row r="30" spans="1:62" x14ac:dyDescent="0.3">
      <c r="A30" s="455">
        <v>387</v>
      </c>
      <c r="B30" s="456" t="s">
        <v>78</v>
      </c>
      <c r="D30" s="458">
        <v>45000</v>
      </c>
      <c r="E30" s="458">
        <v>128480</v>
      </c>
      <c r="F30" s="458">
        <v>113074</v>
      </c>
      <c r="G30" s="458">
        <v>46168</v>
      </c>
      <c r="H30" s="458">
        <v>99287</v>
      </c>
      <c r="I30" s="458">
        <v>45000</v>
      </c>
      <c r="J30" s="458">
        <v>70734</v>
      </c>
      <c r="K30" s="458">
        <v>53358</v>
      </c>
      <c r="L30" s="458">
        <v>0</v>
      </c>
      <c r="M30" s="458">
        <v>54579</v>
      </c>
      <c r="N30" s="458">
        <v>64065</v>
      </c>
      <c r="O30" s="458">
        <v>157872</v>
      </c>
      <c r="P30" s="458">
        <v>215252</v>
      </c>
      <c r="Q30" s="458">
        <v>0</v>
      </c>
      <c r="R30" s="458">
        <v>45000</v>
      </c>
      <c r="S30" s="458">
        <v>53157</v>
      </c>
      <c r="T30" s="458">
        <v>66845</v>
      </c>
      <c r="U30" s="458">
        <v>52236</v>
      </c>
      <c r="V30" s="458">
        <v>43526</v>
      </c>
      <c r="W30" s="458">
        <v>58653</v>
      </c>
      <c r="X30" s="458">
        <v>100256</v>
      </c>
      <c r="Y30" s="458">
        <v>1626000</v>
      </c>
      <c r="Z30" s="458">
        <v>302746</v>
      </c>
      <c r="AA30" s="458">
        <v>51698</v>
      </c>
      <c r="AB30" s="458">
        <v>97588</v>
      </c>
      <c r="AC30" s="458">
        <v>183433</v>
      </c>
      <c r="AD30" s="458">
        <v>45270</v>
      </c>
      <c r="AE30" s="458">
        <v>0</v>
      </c>
      <c r="AF30" s="458">
        <v>0</v>
      </c>
      <c r="AG30" s="458">
        <v>38814</v>
      </c>
      <c r="AH30" s="458">
        <v>406009</v>
      </c>
      <c r="AI30" s="458">
        <v>86023</v>
      </c>
      <c r="AJ30" s="458">
        <v>45077</v>
      </c>
      <c r="AK30" s="458">
        <v>42831</v>
      </c>
      <c r="AL30" s="458">
        <v>58247</v>
      </c>
      <c r="AM30" s="458">
        <v>136454</v>
      </c>
      <c r="AN30" s="458">
        <v>47197</v>
      </c>
      <c r="AO30" s="458">
        <v>49185</v>
      </c>
      <c r="AP30" s="458">
        <v>68836</v>
      </c>
      <c r="AQ30" s="458">
        <v>0</v>
      </c>
      <c r="AR30" s="458">
        <v>0</v>
      </c>
      <c r="AS30" s="458">
        <v>79224</v>
      </c>
      <c r="AT30" s="458">
        <v>94774</v>
      </c>
      <c r="AU30" s="458">
        <v>95415</v>
      </c>
      <c r="AV30" s="458">
        <v>45000</v>
      </c>
      <c r="AW30" s="458">
        <v>79195</v>
      </c>
      <c r="AX30" s="458">
        <v>0</v>
      </c>
      <c r="AY30" s="458">
        <v>45575</v>
      </c>
      <c r="AZ30" s="458">
        <v>0</v>
      </c>
      <c r="BA30" s="458">
        <v>67857</v>
      </c>
      <c r="BB30" s="458">
        <v>71594</v>
      </c>
      <c r="BC30" s="458">
        <v>0</v>
      </c>
      <c r="BD30" s="458">
        <v>45014</v>
      </c>
      <c r="BE30" s="458">
        <v>0</v>
      </c>
      <c r="BF30" s="458">
        <v>119977</v>
      </c>
      <c r="BG30" s="458">
        <v>54082</v>
      </c>
      <c r="BH30" s="458">
        <v>46479</v>
      </c>
      <c r="BI30" s="458">
        <v>1525571</v>
      </c>
      <c r="BJ30">
        <v>42616</v>
      </c>
    </row>
    <row r="31" spans="1:62" x14ac:dyDescent="0.3">
      <c r="A31" s="455">
        <v>388</v>
      </c>
      <c r="B31" s="456" t="s">
        <v>72</v>
      </c>
      <c r="D31" s="458">
        <v>236484756</v>
      </c>
      <c r="E31" s="458">
        <v>50849872</v>
      </c>
      <c r="F31" s="458">
        <v>19275194</v>
      </c>
      <c r="G31" s="458">
        <v>36562191</v>
      </c>
      <c r="H31" s="458">
        <v>34081650</v>
      </c>
      <c r="I31" s="458">
        <v>49514114</v>
      </c>
      <c r="J31" s="458">
        <v>65679945</v>
      </c>
      <c r="K31" s="458">
        <v>26799814</v>
      </c>
      <c r="L31" s="458">
        <v>74227939</v>
      </c>
      <c r="M31" s="458">
        <v>23454097</v>
      </c>
      <c r="N31" s="458">
        <v>50423662</v>
      </c>
      <c r="O31" s="458">
        <v>163379946</v>
      </c>
      <c r="P31" s="458">
        <v>270449911</v>
      </c>
      <c r="Q31" s="458">
        <v>122773986</v>
      </c>
      <c r="R31" s="458">
        <v>346252525</v>
      </c>
      <c r="S31" s="458">
        <v>107426749</v>
      </c>
      <c r="T31" s="458">
        <v>21154423</v>
      </c>
      <c r="U31" s="458">
        <v>97258282</v>
      </c>
      <c r="V31" s="458">
        <v>26982497</v>
      </c>
      <c r="W31" s="458">
        <v>154334640</v>
      </c>
      <c r="X31" s="458">
        <v>174803576</v>
      </c>
      <c r="Y31" s="458">
        <v>1672759000</v>
      </c>
      <c r="Z31" s="458">
        <v>123457646</v>
      </c>
      <c r="AA31" s="458">
        <v>43418808</v>
      </c>
      <c r="AB31" s="458">
        <v>16598768</v>
      </c>
      <c r="AC31" s="458">
        <v>150684283</v>
      </c>
      <c r="AD31" s="458">
        <v>30879961</v>
      </c>
      <c r="AE31" s="458">
        <v>60790464</v>
      </c>
      <c r="AF31" s="458">
        <v>131676527</v>
      </c>
      <c r="AG31" s="458">
        <v>511546883</v>
      </c>
      <c r="AH31" s="458">
        <v>49131572</v>
      </c>
      <c r="AI31" s="458">
        <v>67087614</v>
      </c>
      <c r="AJ31" s="458">
        <v>173542712</v>
      </c>
      <c r="AK31" s="458">
        <v>60310414</v>
      </c>
      <c r="AL31" s="458">
        <v>94320455</v>
      </c>
      <c r="AM31" s="458">
        <v>457110802</v>
      </c>
      <c r="AN31" s="458">
        <v>24337379</v>
      </c>
      <c r="AO31" s="458">
        <v>65150462</v>
      </c>
      <c r="AP31" s="458">
        <v>57773285</v>
      </c>
      <c r="AQ31" s="458">
        <v>14912725</v>
      </c>
      <c r="AR31" s="458">
        <v>91011739</v>
      </c>
      <c r="AS31" s="458">
        <v>309075225</v>
      </c>
      <c r="AT31" s="458">
        <v>22468219</v>
      </c>
      <c r="AU31" s="458">
        <v>17330563</v>
      </c>
      <c r="AV31" s="458">
        <v>78806501</v>
      </c>
      <c r="AW31" s="458">
        <v>35247069</v>
      </c>
      <c r="AX31" s="458">
        <v>831089822</v>
      </c>
      <c r="AY31" s="458">
        <v>32240325</v>
      </c>
      <c r="AZ31" s="458">
        <v>197942951</v>
      </c>
      <c r="BA31" s="458">
        <v>77701751</v>
      </c>
      <c r="BB31" s="458">
        <v>128583530</v>
      </c>
      <c r="BC31" s="458">
        <v>30898027</v>
      </c>
      <c r="BD31" s="458">
        <v>39086619</v>
      </c>
      <c r="BE31" s="458">
        <v>91061200</v>
      </c>
      <c r="BF31" s="458">
        <v>12666811</v>
      </c>
      <c r="BG31" s="458">
        <v>212761379</v>
      </c>
      <c r="BH31" s="458">
        <v>45183438</v>
      </c>
      <c r="BI31" s="458">
        <v>376868797</v>
      </c>
      <c r="BJ31">
        <v>15937797</v>
      </c>
    </row>
    <row r="32" spans="1:62" x14ac:dyDescent="0.3">
      <c r="A32" s="455">
        <v>389</v>
      </c>
      <c r="B32" s="456" t="s">
        <v>79</v>
      </c>
      <c r="D32" s="458">
        <v>0</v>
      </c>
      <c r="E32" s="458">
        <v>0</v>
      </c>
      <c r="F32" s="458">
        <v>0</v>
      </c>
      <c r="G32" s="458">
        <v>0</v>
      </c>
      <c r="H32" s="458">
        <v>0</v>
      </c>
      <c r="I32" s="458">
        <v>0</v>
      </c>
      <c r="J32" s="458">
        <v>0</v>
      </c>
      <c r="K32" s="458">
        <v>0</v>
      </c>
      <c r="L32" s="458">
        <v>0</v>
      </c>
      <c r="M32" s="458">
        <v>0</v>
      </c>
      <c r="N32" s="458">
        <v>0</v>
      </c>
      <c r="O32" s="458">
        <v>0</v>
      </c>
      <c r="P32" s="458">
        <v>0</v>
      </c>
      <c r="Q32" s="458">
        <v>0</v>
      </c>
      <c r="R32" s="458">
        <v>0</v>
      </c>
      <c r="S32" s="458">
        <v>0</v>
      </c>
      <c r="T32" s="458">
        <v>0</v>
      </c>
      <c r="U32" s="458">
        <v>0</v>
      </c>
      <c r="V32" s="458">
        <v>0</v>
      </c>
      <c r="W32" s="458">
        <v>0</v>
      </c>
      <c r="X32" s="458">
        <v>0</v>
      </c>
      <c r="Y32" s="458">
        <v>0</v>
      </c>
      <c r="Z32" s="458">
        <v>0</v>
      </c>
      <c r="AA32" s="458">
        <v>0</v>
      </c>
      <c r="AB32" s="458">
        <v>0</v>
      </c>
      <c r="AC32" s="458">
        <v>0</v>
      </c>
      <c r="AD32" s="458">
        <v>0</v>
      </c>
      <c r="AE32" s="458">
        <v>0</v>
      </c>
      <c r="AF32" s="458">
        <v>0</v>
      </c>
      <c r="AG32" s="458">
        <v>0</v>
      </c>
      <c r="AH32" s="458">
        <v>0</v>
      </c>
      <c r="AI32" s="458">
        <v>0</v>
      </c>
      <c r="AJ32" s="458">
        <v>0</v>
      </c>
      <c r="AK32" s="458">
        <v>0</v>
      </c>
      <c r="AL32" s="458">
        <v>0</v>
      </c>
      <c r="AM32" s="458">
        <v>0</v>
      </c>
      <c r="AN32" s="458">
        <v>0</v>
      </c>
      <c r="AO32" s="458">
        <v>0</v>
      </c>
      <c r="AP32" s="458">
        <v>0</v>
      </c>
      <c r="AQ32" s="458">
        <v>0</v>
      </c>
      <c r="AR32" s="458">
        <v>0</v>
      </c>
      <c r="AS32" s="458">
        <v>0</v>
      </c>
      <c r="AT32" s="458">
        <v>0</v>
      </c>
      <c r="AU32" s="458">
        <v>0</v>
      </c>
      <c r="AV32" s="458">
        <v>0</v>
      </c>
      <c r="AW32" s="458">
        <v>241498</v>
      </c>
      <c r="AX32" s="458">
        <v>0</v>
      </c>
      <c r="AY32" s="458">
        <v>0</v>
      </c>
      <c r="AZ32" s="458">
        <v>0</v>
      </c>
      <c r="BA32" s="458">
        <v>0</v>
      </c>
      <c r="BB32" s="458">
        <v>0</v>
      </c>
      <c r="BC32" s="458">
        <v>0</v>
      </c>
      <c r="BD32" s="458">
        <v>0</v>
      </c>
      <c r="BE32" s="458">
        <v>0</v>
      </c>
      <c r="BF32" s="458">
        <v>0</v>
      </c>
      <c r="BG32" s="458">
        <v>0</v>
      </c>
      <c r="BH32" s="458">
        <v>0</v>
      </c>
      <c r="BI32" s="458">
        <v>0</v>
      </c>
      <c r="BJ32">
        <v>0</v>
      </c>
    </row>
    <row r="33" spans="1:62" x14ac:dyDescent="0.3">
      <c r="A33" s="455">
        <v>391</v>
      </c>
      <c r="B33" s="456" t="s">
        <v>83</v>
      </c>
      <c r="D33" s="458">
        <v>579547</v>
      </c>
      <c r="E33" s="458">
        <v>69732</v>
      </c>
      <c r="F33" s="458">
        <v>433350</v>
      </c>
      <c r="G33" s="458">
        <v>6478</v>
      </c>
      <c r="H33" s="458">
        <v>0</v>
      </c>
      <c r="I33" s="458">
        <v>70359</v>
      </c>
      <c r="J33" s="458">
        <v>61527</v>
      </c>
      <c r="K33" s="458">
        <v>17555</v>
      </c>
      <c r="L33" s="458">
        <v>119258</v>
      </c>
      <c r="M33" s="458">
        <v>57884</v>
      </c>
      <c r="N33" s="458">
        <v>16680</v>
      </c>
      <c r="O33" s="458">
        <v>251905</v>
      </c>
      <c r="P33" s="458">
        <v>142771</v>
      </c>
      <c r="Q33" s="458">
        <v>53898</v>
      </c>
      <c r="R33" s="458">
        <v>119386</v>
      </c>
      <c r="S33" s="458">
        <v>63760</v>
      </c>
      <c r="T33" s="458">
        <v>6677</v>
      </c>
      <c r="U33" s="458">
        <v>190620</v>
      </c>
      <c r="V33" s="458">
        <v>88</v>
      </c>
      <c r="W33" s="458">
        <v>27428</v>
      </c>
      <c r="X33" s="458">
        <v>789264</v>
      </c>
      <c r="Y33" s="458">
        <v>46113000</v>
      </c>
      <c r="Z33" s="458">
        <v>30862</v>
      </c>
      <c r="AA33" s="458">
        <v>199129</v>
      </c>
      <c r="AB33" s="458">
        <v>168159</v>
      </c>
      <c r="AC33" s="458">
        <v>1063429</v>
      </c>
      <c r="AD33" s="458">
        <v>930</v>
      </c>
      <c r="AE33" s="458">
        <v>0</v>
      </c>
      <c r="AF33" s="458">
        <v>1195379</v>
      </c>
      <c r="AG33" s="458">
        <v>1240767</v>
      </c>
      <c r="AH33" s="458">
        <v>21737</v>
      </c>
      <c r="AI33" s="458">
        <v>287823</v>
      </c>
      <c r="AJ33" s="458">
        <v>168852</v>
      </c>
      <c r="AK33" s="458">
        <v>28185</v>
      </c>
      <c r="AL33" s="458">
        <v>9782</v>
      </c>
      <c r="AM33" s="458">
        <v>180913</v>
      </c>
      <c r="AN33" s="458">
        <v>0</v>
      </c>
      <c r="AO33" s="458">
        <v>59353</v>
      </c>
      <c r="AP33" s="458">
        <v>59903</v>
      </c>
      <c r="AQ33" s="458">
        <v>38235</v>
      </c>
      <c r="AR33" s="458">
        <v>15033</v>
      </c>
      <c r="AS33" s="458">
        <v>48897</v>
      </c>
      <c r="AT33" s="458">
        <v>1410</v>
      </c>
      <c r="AU33" s="458">
        <v>0</v>
      </c>
      <c r="AV33" s="458">
        <v>25762</v>
      </c>
      <c r="AW33" s="458">
        <v>204268</v>
      </c>
      <c r="AX33" s="458">
        <v>9273727</v>
      </c>
      <c r="AY33" s="458">
        <v>79491</v>
      </c>
      <c r="AZ33" s="458">
        <v>26649</v>
      </c>
      <c r="BA33" s="458">
        <v>129998</v>
      </c>
      <c r="BB33" s="458">
        <v>189126</v>
      </c>
      <c r="BC33" s="458">
        <v>13481</v>
      </c>
      <c r="BD33" s="458">
        <v>5384</v>
      </c>
      <c r="BE33" s="458">
        <v>16577</v>
      </c>
      <c r="BF33" s="458">
        <v>14398</v>
      </c>
      <c r="BG33" s="458">
        <v>345043</v>
      </c>
      <c r="BH33" s="458">
        <v>21754</v>
      </c>
      <c r="BI33" s="458">
        <v>78593</v>
      </c>
      <c r="BJ33">
        <v>14045</v>
      </c>
    </row>
    <row r="34" spans="1:62" x14ac:dyDescent="0.3">
      <c r="A34" s="455">
        <v>500</v>
      </c>
      <c r="B34" s="456" t="s">
        <v>68</v>
      </c>
      <c r="D34" s="458">
        <v>0</v>
      </c>
      <c r="E34" s="458">
        <v>0</v>
      </c>
      <c r="F34" s="458">
        <v>0</v>
      </c>
      <c r="G34" s="458">
        <v>0</v>
      </c>
      <c r="H34" s="458">
        <v>0</v>
      </c>
      <c r="I34" s="458">
        <v>0</v>
      </c>
      <c r="J34" s="458">
        <v>0</v>
      </c>
      <c r="K34" s="458">
        <v>0</v>
      </c>
      <c r="L34" s="458">
        <v>0</v>
      </c>
      <c r="M34" s="458">
        <v>0</v>
      </c>
      <c r="N34" s="458">
        <v>0</v>
      </c>
      <c r="O34" s="458">
        <v>0</v>
      </c>
      <c r="P34" s="458">
        <v>227939</v>
      </c>
      <c r="Q34" s="458">
        <v>0</v>
      </c>
      <c r="R34" s="458">
        <v>0</v>
      </c>
      <c r="S34" s="458">
        <v>0</v>
      </c>
      <c r="T34" s="458">
        <v>0</v>
      </c>
      <c r="U34" s="458">
        <v>0</v>
      </c>
      <c r="V34" s="458">
        <v>0</v>
      </c>
      <c r="W34" s="458">
        <v>0</v>
      </c>
      <c r="X34" s="458">
        <v>0</v>
      </c>
      <c r="Y34" s="458">
        <v>0</v>
      </c>
      <c r="Z34" s="458">
        <v>0</v>
      </c>
      <c r="AA34" s="458">
        <v>0</v>
      </c>
      <c r="AB34" s="458">
        <v>102851</v>
      </c>
      <c r="AC34" s="458">
        <v>0</v>
      </c>
      <c r="AD34" s="458">
        <v>0</v>
      </c>
      <c r="AE34" s="458">
        <v>0</v>
      </c>
      <c r="AF34" s="458">
        <v>0</v>
      </c>
      <c r="AG34" s="458">
        <v>0</v>
      </c>
      <c r="AH34" s="458">
        <v>0</v>
      </c>
      <c r="AI34" s="458">
        <v>0</v>
      </c>
      <c r="AJ34" s="458">
        <v>0</v>
      </c>
      <c r="AK34" s="458">
        <v>0</v>
      </c>
      <c r="AL34" s="458">
        <v>0</v>
      </c>
      <c r="AM34" s="458">
        <v>0</v>
      </c>
      <c r="AN34" s="458">
        <v>1207783</v>
      </c>
      <c r="AO34" s="458">
        <v>0</v>
      </c>
      <c r="AP34" s="458">
        <v>0</v>
      </c>
      <c r="AQ34" s="458">
        <v>0</v>
      </c>
      <c r="AR34" s="458">
        <v>0</v>
      </c>
      <c r="AS34" s="458">
        <v>0</v>
      </c>
      <c r="AT34" s="458">
        <v>0</v>
      </c>
      <c r="AU34" s="458">
        <v>0</v>
      </c>
      <c r="AV34" s="458">
        <v>0</v>
      </c>
      <c r="AW34" s="458">
        <v>0</v>
      </c>
      <c r="AX34" s="458">
        <v>0</v>
      </c>
      <c r="AY34" s="458">
        <v>0</v>
      </c>
      <c r="AZ34" s="458">
        <v>10859852</v>
      </c>
      <c r="BA34" s="458">
        <v>0</v>
      </c>
      <c r="BB34" s="458">
        <v>0</v>
      </c>
      <c r="BC34" s="458">
        <v>0</v>
      </c>
      <c r="BD34" s="458">
        <v>0</v>
      </c>
      <c r="BE34" s="458">
        <v>0</v>
      </c>
      <c r="BF34" s="458">
        <v>101245</v>
      </c>
      <c r="BG34" s="458">
        <v>0</v>
      </c>
      <c r="BH34" s="458">
        <v>0</v>
      </c>
      <c r="BI34" s="458">
        <v>0</v>
      </c>
      <c r="BJ34">
        <v>0</v>
      </c>
    </row>
    <row r="35" spans="1:62" x14ac:dyDescent="0.3">
      <c r="A35" s="455">
        <v>502</v>
      </c>
      <c r="B35" s="456" t="s">
        <v>70</v>
      </c>
      <c r="D35" s="458">
        <v>5279581</v>
      </c>
      <c r="E35" s="458">
        <v>1269519</v>
      </c>
      <c r="F35" s="458">
        <v>220948</v>
      </c>
      <c r="G35" s="458">
        <v>1940960</v>
      </c>
      <c r="H35" s="458">
        <v>1418151</v>
      </c>
      <c r="I35" s="458">
        <v>2882084</v>
      </c>
      <c r="J35" s="458">
        <v>398023</v>
      </c>
      <c r="K35" s="458">
        <v>430905</v>
      </c>
      <c r="L35" s="458">
        <v>2001940</v>
      </c>
      <c r="M35" s="458">
        <v>350611</v>
      </c>
      <c r="N35" s="458">
        <v>1133878</v>
      </c>
      <c r="O35" s="458">
        <v>6385231</v>
      </c>
      <c r="P35" s="458">
        <v>8440124</v>
      </c>
      <c r="Q35" s="458">
        <v>3626890</v>
      </c>
      <c r="R35" s="458">
        <v>13678216</v>
      </c>
      <c r="S35" s="458">
        <v>8918620</v>
      </c>
      <c r="T35" s="458">
        <v>531594</v>
      </c>
      <c r="U35" s="458">
        <v>2438406</v>
      </c>
      <c r="V35" s="458">
        <v>592437</v>
      </c>
      <c r="W35" s="458">
        <v>8669324</v>
      </c>
      <c r="X35" s="458">
        <v>2390960</v>
      </c>
      <c r="Y35" s="458">
        <v>59561000</v>
      </c>
      <c r="Z35" s="458">
        <v>2290409</v>
      </c>
      <c r="AA35" s="458">
        <v>1930710</v>
      </c>
      <c r="AB35" s="458">
        <v>598757</v>
      </c>
      <c r="AC35" s="458">
        <v>4864313</v>
      </c>
      <c r="AD35" s="458">
        <v>2537128</v>
      </c>
      <c r="AE35" s="458">
        <v>3497804</v>
      </c>
      <c r="AF35" s="458">
        <v>5796760</v>
      </c>
      <c r="AG35" s="458">
        <v>16025384</v>
      </c>
      <c r="AH35" s="458">
        <v>1145501</v>
      </c>
      <c r="AI35" s="458">
        <v>1559634</v>
      </c>
      <c r="AJ35" s="458">
        <v>5790507</v>
      </c>
      <c r="AK35" s="458">
        <v>3413179</v>
      </c>
      <c r="AL35" s="458">
        <v>10578731</v>
      </c>
      <c r="AM35" s="458">
        <v>5786759</v>
      </c>
      <c r="AN35" s="458">
        <v>13586</v>
      </c>
      <c r="AO35" s="458">
        <v>4357500</v>
      </c>
      <c r="AP35" s="458">
        <v>4625213</v>
      </c>
      <c r="AQ35" s="458">
        <v>627697</v>
      </c>
      <c r="AR35" s="458">
        <v>1854606</v>
      </c>
      <c r="AS35" s="458">
        <v>8146139</v>
      </c>
      <c r="AT35" s="458">
        <v>366501</v>
      </c>
      <c r="AU35" s="458">
        <v>56274</v>
      </c>
      <c r="AV35" s="458">
        <v>2078253</v>
      </c>
      <c r="AW35" s="458">
        <v>1495048</v>
      </c>
      <c r="AX35" s="458">
        <v>21227137</v>
      </c>
      <c r="AY35" s="458">
        <v>987859</v>
      </c>
      <c r="AZ35" s="458">
        <v>10233861</v>
      </c>
      <c r="BA35" s="458">
        <v>2486098</v>
      </c>
      <c r="BB35" s="458">
        <v>6427141</v>
      </c>
      <c r="BC35" s="458">
        <v>1073291</v>
      </c>
      <c r="BD35" s="458">
        <v>1153866</v>
      </c>
      <c r="BE35" s="458">
        <v>5551547</v>
      </c>
      <c r="BF35" s="458">
        <v>137268</v>
      </c>
      <c r="BG35" s="458">
        <v>5280138</v>
      </c>
      <c r="BH35" s="458">
        <v>774768</v>
      </c>
      <c r="BI35" s="458">
        <v>13131703</v>
      </c>
      <c r="BJ35">
        <v>341998</v>
      </c>
    </row>
    <row r="36" spans="1:62" x14ac:dyDescent="0.3">
      <c r="A36" s="455">
        <v>503</v>
      </c>
      <c r="B36" s="456" t="s">
        <v>71</v>
      </c>
      <c r="D36" s="458">
        <v>0</v>
      </c>
      <c r="E36" s="458">
        <v>0</v>
      </c>
      <c r="F36" s="458">
        <v>0</v>
      </c>
      <c r="G36" s="458">
        <v>0</v>
      </c>
      <c r="H36" s="458">
        <v>0</v>
      </c>
      <c r="I36" s="458">
        <v>0</v>
      </c>
      <c r="J36" s="458">
        <v>0</v>
      </c>
      <c r="K36" s="458">
        <v>0</v>
      </c>
      <c r="L36" s="458">
        <v>0</v>
      </c>
      <c r="M36" s="458">
        <v>0</v>
      </c>
      <c r="N36" s="458">
        <v>0</v>
      </c>
      <c r="O36" s="458">
        <v>0</v>
      </c>
      <c r="P36" s="458">
        <v>0</v>
      </c>
      <c r="Q36" s="458">
        <v>0</v>
      </c>
      <c r="R36" s="458">
        <v>0</v>
      </c>
      <c r="S36" s="458">
        <v>0</v>
      </c>
      <c r="T36" s="458">
        <v>0</v>
      </c>
      <c r="U36" s="458">
        <v>0</v>
      </c>
      <c r="V36" s="458">
        <v>0</v>
      </c>
      <c r="W36" s="458">
        <v>0</v>
      </c>
      <c r="X36" s="458">
        <v>0</v>
      </c>
      <c r="Y36" s="458">
        <v>0</v>
      </c>
      <c r="Z36" s="458">
        <v>0</v>
      </c>
      <c r="AA36" s="458">
        <v>22117</v>
      </c>
      <c r="AB36" s="458">
        <v>0</v>
      </c>
      <c r="AC36" s="458">
        <v>0</v>
      </c>
      <c r="AD36" s="458">
        <v>0</v>
      </c>
      <c r="AE36" s="458">
        <v>0</v>
      </c>
      <c r="AF36" s="458">
        <v>0</v>
      </c>
      <c r="AG36" s="458">
        <v>0</v>
      </c>
      <c r="AH36" s="458">
        <v>0</v>
      </c>
      <c r="AI36" s="458">
        <v>0</v>
      </c>
      <c r="AJ36" s="458">
        <v>0</v>
      </c>
      <c r="AK36" s="458">
        <v>0</v>
      </c>
      <c r="AL36" s="458">
        <v>0</v>
      </c>
      <c r="AM36" s="458">
        <v>0</v>
      </c>
      <c r="AN36" s="458">
        <v>1444</v>
      </c>
      <c r="AO36" s="458">
        <v>0</v>
      </c>
      <c r="AP36" s="458">
        <v>0</v>
      </c>
      <c r="AQ36" s="458">
        <v>0</v>
      </c>
      <c r="AR36" s="458">
        <v>0</v>
      </c>
      <c r="AS36" s="458">
        <v>0</v>
      </c>
      <c r="AT36" s="458">
        <v>0</v>
      </c>
      <c r="AU36" s="458">
        <v>0</v>
      </c>
      <c r="AV36" s="458">
        <v>0</v>
      </c>
      <c r="AW36" s="458">
        <v>0</v>
      </c>
      <c r="AX36" s="458">
        <v>0</v>
      </c>
      <c r="AY36" s="458">
        <v>0</v>
      </c>
      <c r="AZ36" s="458">
        <v>0</v>
      </c>
      <c r="BA36" s="458">
        <v>0</v>
      </c>
      <c r="BB36" s="458">
        <v>0</v>
      </c>
      <c r="BC36" s="458">
        <v>0</v>
      </c>
      <c r="BD36" s="458">
        <v>0</v>
      </c>
      <c r="BE36" s="458">
        <v>0</v>
      </c>
      <c r="BF36" s="458">
        <v>0</v>
      </c>
      <c r="BG36" s="458">
        <v>0</v>
      </c>
      <c r="BH36" s="458">
        <v>0</v>
      </c>
      <c r="BI36" s="458">
        <v>0</v>
      </c>
      <c r="BJ36">
        <v>0</v>
      </c>
    </row>
    <row r="37" spans="1:62" x14ac:dyDescent="0.3">
      <c r="A37" s="455">
        <v>504</v>
      </c>
      <c r="B37" s="456" t="s">
        <v>74</v>
      </c>
      <c r="D37" s="458">
        <v>204076438</v>
      </c>
      <c r="E37" s="458">
        <v>45014986</v>
      </c>
      <c r="F37" s="458">
        <v>17241983</v>
      </c>
      <c r="G37" s="458">
        <v>31172280</v>
      </c>
      <c r="H37" s="458">
        <v>26610292</v>
      </c>
      <c r="I37" s="458">
        <v>42470475</v>
      </c>
      <c r="J37" s="458">
        <v>38445357</v>
      </c>
      <c r="K37" s="458">
        <v>21067501</v>
      </c>
      <c r="L37" s="458">
        <v>63021288</v>
      </c>
      <c r="M37" s="458">
        <v>22775360</v>
      </c>
      <c r="N37" s="458">
        <v>44588773</v>
      </c>
      <c r="O37" s="458">
        <v>117635899</v>
      </c>
      <c r="P37" s="458">
        <v>214146624</v>
      </c>
      <c r="Q37" s="458">
        <v>117586001</v>
      </c>
      <c r="R37" s="458">
        <v>273190735</v>
      </c>
      <c r="S37" s="458">
        <v>101241709</v>
      </c>
      <c r="T37" s="458">
        <v>17242748</v>
      </c>
      <c r="U37" s="458">
        <v>74503604</v>
      </c>
      <c r="V37" s="458">
        <v>24661013</v>
      </c>
      <c r="W37" s="458">
        <v>138371048</v>
      </c>
      <c r="X37" s="458">
        <v>98671353</v>
      </c>
      <c r="Y37" s="458">
        <v>205124000</v>
      </c>
      <c r="Z37" s="458">
        <v>80293087</v>
      </c>
      <c r="AA37" s="458">
        <v>35571881</v>
      </c>
      <c r="AB37" s="458">
        <v>16013955</v>
      </c>
      <c r="AC37" s="458">
        <v>138631010</v>
      </c>
      <c r="AD37" s="458">
        <v>26371456</v>
      </c>
      <c r="AE37" s="458">
        <v>56188782</v>
      </c>
      <c r="AF37" s="458">
        <v>123961741</v>
      </c>
      <c r="AG37" s="458">
        <v>440951618</v>
      </c>
      <c r="AH37" s="458">
        <v>37880294</v>
      </c>
      <c r="AI37" s="458">
        <v>44875111</v>
      </c>
      <c r="AJ37" s="458">
        <v>160176652</v>
      </c>
      <c r="AK37" s="458">
        <v>50187974</v>
      </c>
      <c r="AL37" s="458">
        <v>87563046</v>
      </c>
      <c r="AM37" s="458">
        <v>325985674</v>
      </c>
      <c r="AN37" s="458">
        <v>19397688</v>
      </c>
      <c r="AO37" s="458">
        <v>63494236</v>
      </c>
      <c r="AP37" s="458">
        <v>48694032</v>
      </c>
      <c r="AQ37" s="458">
        <v>13385085</v>
      </c>
      <c r="AR37" s="458">
        <v>72350359</v>
      </c>
      <c r="AS37" s="458">
        <v>262854495</v>
      </c>
      <c r="AT37" s="458">
        <v>17326095</v>
      </c>
      <c r="AU37" s="458">
        <v>14141181</v>
      </c>
      <c r="AV37" s="458">
        <v>66392198</v>
      </c>
      <c r="AW37" s="458">
        <v>32872044</v>
      </c>
      <c r="AX37" s="458">
        <v>651422485</v>
      </c>
      <c r="AY37" s="458">
        <v>30446744</v>
      </c>
      <c r="AZ37" s="458">
        <v>179869754</v>
      </c>
      <c r="BA37" s="458">
        <v>63327984</v>
      </c>
      <c r="BB37" s="458">
        <v>116237504</v>
      </c>
      <c r="BC37" s="458">
        <v>29640279</v>
      </c>
      <c r="BD37" s="458">
        <v>33629325</v>
      </c>
      <c r="BE37" s="458">
        <v>83972394</v>
      </c>
      <c r="BF37" s="458">
        <v>11070337</v>
      </c>
      <c r="BG37" s="458">
        <v>183269399</v>
      </c>
      <c r="BH37" s="458">
        <v>36785230</v>
      </c>
      <c r="BI37" s="458">
        <v>307517427</v>
      </c>
      <c r="BJ37">
        <v>13127653</v>
      </c>
    </row>
    <row r="38" spans="1:62" x14ac:dyDescent="0.3">
      <c r="A38" s="455">
        <v>505</v>
      </c>
      <c r="B38" s="456" t="s">
        <v>75</v>
      </c>
      <c r="D38" s="458">
        <v>415153</v>
      </c>
      <c r="E38" s="458">
        <v>159081</v>
      </c>
      <c r="F38" s="458">
        <v>0</v>
      </c>
      <c r="G38" s="458">
        <v>488323</v>
      </c>
      <c r="H38" s="458">
        <v>404864</v>
      </c>
      <c r="I38" s="458">
        <v>0</v>
      </c>
      <c r="J38" s="458">
        <v>22002</v>
      </c>
      <c r="K38" s="458">
        <v>149162</v>
      </c>
      <c r="L38" s="458">
        <v>374385</v>
      </c>
      <c r="M38" s="458">
        <v>90097</v>
      </c>
      <c r="N38" s="458">
        <v>580284</v>
      </c>
      <c r="O38" s="458">
        <v>653642</v>
      </c>
      <c r="P38" s="458">
        <v>584603</v>
      </c>
      <c r="Q38" s="458">
        <v>1277661</v>
      </c>
      <c r="R38" s="458">
        <v>1261812</v>
      </c>
      <c r="S38" s="458">
        <v>71230</v>
      </c>
      <c r="T38" s="458">
        <v>125823</v>
      </c>
      <c r="U38" s="458">
        <v>753993</v>
      </c>
      <c r="V38" s="458">
        <v>238248</v>
      </c>
      <c r="W38" s="458">
        <v>997369</v>
      </c>
      <c r="X38" s="458">
        <v>91652</v>
      </c>
      <c r="Y38" s="458">
        <v>625000</v>
      </c>
      <c r="Z38" s="458">
        <v>366369</v>
      </c>
      <c r="AA38" s="458">
        <v>3972</v>
      </c>
      <c r="AB38" s="458">
        <v>115664</v>
      </c>
      <c r="AC38" s="458">
        <v>0</v>
      </c>
      <c r="AD38" s="458">
        <v>106536</v>
      </c>
      <c r="AE38" s="458">
        <v>358603</v>
      </c>
      <c r="AF38" s="458">
        <v>994285</v>
      </c>
      <c r="AG38" s="458">
        <v>2263833</v>
      </c>
      <c r="AH38" s="458">
        <v>1000905</v>
      </c>
      <c r="AI38" s="458">
        <v>168488</v>
      </c>
      <c r="AJ38" s="458">
        <v>1290563</v>
      </c>
      <c r="AK38" s="458">
        <v>429477</v>
      </c>
      <c r="AL38" s="458">
        <v>558271</v>
      </c>
      <c r="AM38" s="458">
        <v>771599</v>
      </c>
      <c r="AN38" s="458">
        <v>115472</v>
      </c>
      <c r="AO38" s="458">
        <v>2160464</v>
      </c>
      <c r="AP38" s="458">
        <v>68374</v>
      </c>
      <c r="AQ38" s="458">
        <v>0</v>
      </c>
      <c r="AR38" s="458">
        <v>513888</v>
      </c>
      <c r="AS38" s="458">
        <v>0</v>
      </c>
      <c r="AT38" s="458">
        <v>21160</v>
      </c>
      <c r="AU38" s="458">
        <v>2036803</v>
      </c>
      <c r="AV38" s="458">
        <v>349772</v>
      </c>
      <c r="AW38" s="458">
        <v>531607</v>
      </c>
      <c r="AX38" s="458">
        <v>12904420</v>
      </c>
      <c r="AY38" s="458">
        <v>560664</v>
      </c>
      <c r="AZ38" s="458">
        <v>2719425</v>
      </c>
      <c r="BA38" s="458">
        <v>178541</v>
      </c>
      <c r="BB38" s="458">
        <v>0</v>
      </c>
      <c r="BC38" s="458">
        <v>558170</v>
      </c>
      <c r="BD38" s="458">
        <v>0</v>
      </c>
      <c r="BE38" s="458">
        <v>690652</v>
      </c>
      <c r="BF38" s="458">
        <v>68851</v>
      </c>
      <c r="BG38" s="458">
        <v>2259219</v>
      </c>
      <c r="BH38" s="458">
        <v>512228</v>
      </c>
      <c r="BI38" s="458">
        <v>2244828</v>
      </c>
      <c r="BJ38">
        <v>292647</v>
      </c>
    </row>
    <row r="39" spans="1:62" x14ac:dyDescent="0.3">
      <c r="A39" s="455">
        <v>506</v>
      </c>
      <c r="B39" s="456" t="s">
        <v>81</v>
      </c>
      <c r="D39" s="458">
        <v>8459966</v>
      </c>
      <c r="E39" s="458">
        <v>3765858</v>
      </c>
      <c r="F39" s="458">
        <v>3402119</v>
      </c>
      <c r="G39" s="458">
        <v>5096229</v>
      </c>
      <c r="H39" s="458">
        <v>3068902</v>
      </c>
      <c r="I39" s="458">
        <v>5420114</v>
      </c>
      <c r="J39" s="458">
        <v>9691906</v>
      </c>
      <c r="K39" s="458">
        <v>2412897</v>
      </c>
      <c r="L39" s="458">
        <v>1502583</v>
      </c>
      <c r="M39" s="458">
        <v>2577869</v>
      </c>
      <c r="N39" s="458">
        <v>942917</v>
      </c>
      <c r="O39" s="458">
        <v>27067340</v>
      </c>
      <c r="P39" s="458">
        <v>13086755</v>
      </c>
      <c r="Q39" s="458">
        <v>3753022</v>
      </c>
      <c r="R39" s="458">
        <v>19788084</v>
      </c>
      <c r="S39" s="458">
        <v>18649584</v>
      </c>
      <c r="T39" s="458">
        <v>774957</v>
      </c>
      <c r="U39" s="458">
        <v>3548446</v>
      </c>
      <c r="V39" s="458">
        <v>2696926</v>
      </c>
      <c r="W39" s="458">
        <v>7889731</v>
      </c>
      <c r="X39" s="458">
        <v>13655793</v>
      </c>
      <c r="Y39" s="458">
        <v>117233000</v>
      </c>
      <c r="Z39" s="458">
        <v>9230301</v>
      </c>
      <c r="AA39" s="458">
        <v>1877539</v>
      </c>
      <c r="AB39" s="458">
        <v>10991</v>
      </c>
      <c r="AC39" s="458">
        <v>6793099</v>
      </c>
      <c r="AD39" s="458">
        <v>4673262</v>
      </c>
      <c r="AE39" s="458">
        <v>2906610</v>
      </c>
      <c r="AF39" s="458">
        <v>17246822</v>
      </c>
      <c r="AG39" s="458">
        <v>50906070</v>
      </c>
      <c r="AH39" s="458">
        <v>1915223</v>
      </c>
      <c r="AI39" s="458">
        <v>5456649</v>
      </c>
      <c r="AJ39" s="458">
        <v>13111334</v>
      </c>
      <c r="AK39" s="458">
        <v>4762765</v>
      </c>
      <c r="AL39" s="458">
        <v>5184198</v>
      </c>
      <c r="AM39" s="458">
        <v>24475782</v>
      </c>
      <c r="AN39" s="458">
        <v>2897530</v>
      </c>
      <c r="AO39" s="458">
        <v>4224915</v>
      </c>
      <c r="AP39" s="458">
        <v>7977182</v>
      </c>
      <c r="AQ39" s="458">
        <v>1230453</v>
      </c>
      <c r="AR39" s="458">
        <v>7247663</v>
      </c>
      <c r="AS39" s="458">
        <v>16905898</v>
      </c>
      <c r="AT39" s="458">
        <v>1007561</v>
      </c>
      <c r="AU39" s="458">
        <v>423785</v>
      </c>
      <c r="AV39" s="458">
        <v>10141114</v>
      </c>
      <c r="AW39" s="458">
        <v>1623857</v>
      </c>
      <c r="AX39" s="458">
        <v>45841283</v>
      </c>
      <c r="AY39" s="458">
        <v>3357282</v>
      </c>
      <c r="AZ39" s="458">
        <v>7502139</v>
      </c>
      <c r="BA39" s="458">
        <v>2244834</v>
      </c>
      <c r="BB39" s="458">
        <v>7746626</v>
      </c>
      <c r="BC39" s="458">
        <v>3044978</v>
      </c>
      <c r="BD39" s="458">
        <v>4002162</v>
      </c>
      <c r="BE39" s="458">
        <v>3142338</v>
      </c>
      <c r="BF39" s="458">
        <v>1155234</v>
      </c>
      <c r="BG39" s="458">
        <v>18394866</v>
      </c>
      <c r="BH39" s="458">
        <v>3917911</v>
      </c>
      <c r="BI39" s="458">
        <v>42630664</v>
      </c>
      <c r="BJ39">
        <v>870104</v>
      </c>
    </row>
    <row r="40" spans="1:62" x14ac:dyDescent="0.3">
      <c r="A40" s="455">
        <v>507</v>
      </c>
      <c r="B40" s="456" t="s">
        <v>277</v>
      </c>
      <c r="D40" s="458">
        <v>0</v>
      </c>
      <c r="E40" s="458">
        <v>0</v>
      </c>
      <c r="F40" s="458">
        <v>0</v>
      </c>
      <c r="G40" s="458">
        <v>0</v>
      </c>
      <c r="H40" s="458">
        <v>0</v>
      </c>
      <c r="I40" s="458">
        <v>0</v>
      </c>
      <c r="J40" s="458">
        <v>0</v>
      </c>
      <c r="K40" s="458">
        <v>-26113</v>
      </c>
      <c r="L40" s="458">
        <v>0</v>
      </c>
      <c r="M40" s="458">
        <v>0</v>
      </c>
      <c r="N40" s="458">
        <v>-5201</v>
      </c>
      <c r="O40" s="458">
        <v>114088</v>
      </c>
      <c r="P40" s="458">
        <v>0</v>
      </c>
      <c r="Q40" s="458">
        <v>0</v>
      </c>
      <c r="R40" s="458">
        <v>379109</v>
      </c>
      <c r="S40" s="458">
        <v>-29243</v>
      </c>
      <c r="T40" s="458">
        <v>0</v>
      </c>
      <c r="U40" s="458">
        <v>96125</v>
      </c>
      <c r="V40" s="458">
        <v>0</v>
      </c>
      <c r="W40" s="458">
        <v>27908</v>
      </c>
      <c r="X40" s="458">
        <v>0</v>
      </c>
      <c r="Y40" s="458">
        <v>0</v>
      </c>
      <c r="Z40" s="458">
        <v>0</v>
      </c>
      <c r="AA40" s="458">
        <v>0</v>
      </c>
      <c r="AB40" s="458">
        <v>0</v>
      </c>
      <c r="AC40" s="458">
        <v>0</v>
      </c>
      <c r="AD40" s="458">
        <v>0</v>
      </c>
      <c r="AE40" s="458">
        <v>0</v>
      </c>
      <c r="AF40" s="458">
        <v>-79709</v>
      </c>
      <c r="AG40" s="458">
        <v>1075017</v>
      </c>
      <c r="AH40" s="458">
        <v>0</v>
      </c>
      <c r="AI40" s="458">
        <v>74584</v>
      </c>
      <c r="AJ40" s="458">
        <v>0</v>
      </c>
      <c r="AK40" s="458">
        <v>0</v>
      </c>
      <c r="AL40" s="458">
        <v>84683</v>
      </c>
      <c r="AM40" s="458">
        <v>4140</v>
      </c>
      <c r="AN40" s="458">
        <v>0</v>
      </c>
      <c r="AO40" s="458">
        <v>0</v>
      </c>
      <c r="AP40" s="458">
        <v>0</v>
      </c>
      <c r="AQ40" s="458">
        <v>0</v>
      </c>
      <c r="AR40" s="458">
        <v>33651</v>
      </c>
      <c r="AS40" s="458">
        <v>0</v>
      </c>
      <c r="AT40" s="458">
        <v>0</v>
      </c>
      <c r="AU40" s="458">
        <v>0</v>
      </c>
      <c r="AV40" s="458">
        <v>0</v>
      </c>
      <c r="AW40" s="458">
        <v>0</v>
      </c>
      <c r="AX40" s="458">
        <v>0</v>
      </c>
      <c r="AY40" s="458">
        <v>23569</v>
      </c>
      <c r="AZ40" s="458">
        <v>-444660</v>
      </c>
      <c r="BA40" s="458">
        <v>0</v>
      </c>
      <c r="BB40" s="458">
        <v>0</v>
      </c>
      <c r="BC40" s="458">
        <v>0</v>
      </c>
      <c r="BD40" s="458">
        <v>0</v>
      </c>
      <c r="BE40" s="458">
        <v>0</v>
      </c>
      <c r="BF40" s="458">
        <v>-403011</v>
      </c>
      <c r="BG40" s="458">
        <v>0</v>
      </c>
      <c r="BH40" s="458">
        <v>0</v>
      </c>
      <c r="BI40" s="458">
        <v>0</v>
      </c>
      <c r="BJ40">
        <v>0</v>
      </c>
    </row>
    <row r="41" spans="1:62" x14ac:dyDescent="0.3">
      <c r="A41" s="455">
        <v>512</v>
      </c>
      <c r="B41" s="456" t="s">
        <v>93</v>
      </c>
      <c r="D41" s="458">
        <v>0</v>
      </c>
      <c r="E41" s="458">
        <v>0</v>
      </c>
      <c r="F41" s="458">
        <v>0</v>
      </c>
      <c r="G41" s="458">
        <v>0</v>
      </c>
      <c r="H41" s="458">
        <v>0</v>
      </c>
      <c r="I41" s="458">
        <v>0</v>
      </c>
      <c r="J41" s="458">
        <v>22078</v>
      </c>
      <c r="K41" s="458">
        <v>23236</v>
      </c>
      <c r="L41" s="458">
        <v>0</v>
      </c>
      <c r="M41" s="458">
        <v>0</v>
      </c>
      <c r="N41" s="458">
        <v>44195</v>
      </c>
      <c r="O41" s="458">
        <v>330048</v>
      </c>
      <c r="P41" s="458">
        <v>0</v>
      </c>
      <c r="Q41" s="458">
        <v>0</v>
      </c>
      <c r="R41" s="458">
        <v>98606</v>
      </c>
      <c r="S41" s="458">
        <v>0</v>
      </c>
      <c r="T41" s="458">
        <v>0</v>
      </c>
      <c r="U41" s="458">
        <v>0</v>
      </c>
      <c r="V41" s="458">
        <v>206823</v>
      </c>
      <c r="W41" s="458">
        <v>0</v>
      </c>
      <c r="X41" s="458">
        <v>0</v>
      </c>
      <c r="Y41" s="458">
        <v>0</v>
      </c>
      <c r="Z41" s="458">
        <v>224506</v>
      </c>
      <c r="AA41" s="458">
        <v>62197</v>
      </c>
      <c r="AB41" s="458">
        <v>0</v>
      </c>
      <c r="AC41" s="458">
        <v>0</v>
      </c>
      <c r="AD41" s="458">
        <v>47605</v>
      </c>
      <c r="AE41" s="458">
        <v>9817</v>
      </c>
      <c r="AF41" s="458">
        <v>1073838</v>
      </c>
      <c r="AG41" s="458">
        <v>0</v>
      </c>
      <c r="AH41" s="458">
        <v>125182</v>
      </c>
      <c r="AI41" s="458">
        <v>0</v>
      </c>
      <c r="AJ41" s="458">
        <v>0</v>
      </c>
      <c r="AK41" s="458">
        <v>0</v>
      </c>
      <c r="AL41" s="458">
        <v>87665</v>
      </c>
      <c r="AM41" s="458">
        <v>0</v>
      </c>
      <c r="AN41" s="458">
        <v>607590</v>
      </c>
      <c r="AO41" s="458">
        <v>0</v>
      </c>
      <c r="AP41" s="458">
        <v>0</v>
      </c>
      <c r="AQ41" s="458">
        <v>0</v>
      </c>
      <c r="AR41" s="458">
        <v>0</v>
      </c>
      <c r="AS41" s="458">
        <v>0</v>
      </c>
      <c r="AT41" s="458">
        <v>0</v>
      </c>
      <c r="AU41" s="458">
        <v>0</v>
      </c>
      <c r="AV41" s="458">
        <v>0</v>
      </c>
      <c r="AW41" s="458">
        <v>0</v>
      </c>
      <c r="AX41" s="458">
        <v>923818</v>
      </c>
      <c r="AY41" s="458">
        <v>0</v>
      </c>
      <c r="AZ41" s="458">
        <v>631441</v>
      </c>
      <c r="BA41" s="458">
        <v>7214770</v>
      </c>
      <c r="BB41" s="458">
        <v>0</v>
      </c>
      <c r="BC41" s="458">
        <v>0</v>
      </c>
      <c r="BD41" s="458">
        <v>375883</v>
      </c>
      <c r="BE41" s="458">
        <v>0</v>
      </c>
      <c r="BF41" s="458">
        <v>0</v>
      </c>
      <c r="BG41" s="458">
        <v>0</v>
      </c>
      <c r="BH41" s="458">
        <v>0</v>
      </c>
      <c r="BI41" s="458">
        <v>0</v>
      </c>
      <c r="BJ41">
        <v>0</v>
      </c>
    </row>
    <row r="42" spans="1:62" x14ac:dyDescent="0.3">
      <c r="A42" s="455">
        <v>532</v>
      </c>
      <c r="B42" s="456" t="s">
        <v>278</v>
      </c>
      <c r="D42" s="458">
        <v>47806873</v>
      </c>
      <c r="E42" s="458">
        <v>7660849</v>
      </c>
      <c r="F42" s="458">
        <v>2816828</v>
      </c>
      <c r="G42" s="458">
        <v>4466321</v>
      </c>
      <c r="H42" s="458">
        <v>5394602</v>
      </c>
      <c r="I42" s="458">
        <v>9072027</v>
      </c>
      <c r="J42" s="458">
        <v>21682631</v>
      </c>
      <c r="K42" s="458">
        <v>6479465</v>
      </c>
      <c r="L42" s="458">
        <v>15956952</v>
      </c>
      <c r="M42" s="458">
        <v>2940340</v>
      </c>
      <c r="N42" s="458">
        <v>7142413</v>
      </c>
      <c r="O42" s="458">
        <v>42549419</v>
      </c>
      <c r="P42" s="458">
        <v>69151439</v>
      </c>
      <c r="Q42" s="458">
        <v>16604416</v>
      </c>
      <c r="R42" s="458">
        <v>82716294</v>
      </c>
      <c r="S42" s="458">
        <v>19437079</v>
      </c>
      <c r="T42" s="458">
        <v>2767650</v>
      </c>
      <c r="U42" s="458">
        <v>26050623</v>
      </c>
      <c r="V42" s="458">
        <v>2997151</v>
      </c>
      <c r="W42" s="458">
        <v>27420606</v>
      </c>
      <c r="X42" s="458">
        <v>85567860</v>
      </c>
      <c r="Y42" s="458">
        <v>568837000</v>
      </c>
      <c r="Z42" s="458">
        <v>37775076</v>
      </c>
      <c r="AA42" s="458">
        <v>7424967</v>
      </c>
      <c r="AB42" s="458">
        <v>1733834</v>
      </c>
      <c r="AC42" s="458">
        <v>25580737</v>
      </c>
      <c r="AD42" s="458">
        <v>5379753</v>
      </c>
      <c r="AE42" s="458">
        <v>4906280</v>
      </c>
      <c r="AF42" s="458">
        <v>25853574</v>
      </c>
      <c r="AG42" s="458">
        <v>95083252</v>
      </c>
      <c r="AH42" s="458">
        <v>12159228</v>
      </c>
      <c r="AI42" s="458">
        <v>23233238</v>
      </c>
      <c r="AJ42" s="458">
        <v>21582581</v>
      </c>
      <c r="AK42" s="458">
        <v>12930755</v>
      </c>
      <c r="AL42" s="458">
        <v>8954186</v>
      </c>
      <c r="AM42" s="458">
        <v>159340737</v>
      </c>
      <c r="AN42" s="458">
        <v>4620412</v>
      </c>
      <c r="AO42" s="458">
        <v>7887767</v>
      </c>
      <c r="AP42" s="458">
        <v>9657854</v>
      </c>
      <c r="AQ42" s="458">
        <v>2696324</v>
      </c>
      <c r="AR42" s="458">
        <v>21942218</v>
      </c>
      <c r="AS42" s="458">
        <v>52530149</v>
      </c>
      <c r="AT42" s="458">
        <v>3219878</v>
      </c>
      <c r="AU42" s="458">
        <v>1816526</v>
      </c>
      <c r="AV42" s="458">
        <v>16620973</v>
      </c>
      <c r="AW42" s="458">
        <v>5056362</v>
      </c>
      <c r="AX42" s="458">
        <v>230680412</v>
      </c>
      <c r="AY42" s="458">
        <v>4956061</v>
      </c>
      <c r="AZ42" s="458">
        <v>25569391</v>
      </c>
      <c r="BA42" s="458">
        <v>17883589</v>
      </c>
      <c r="BB42" s="458">
        <v>28622349</v>
      </c>
      <c r="BC42" s="458">
        <v>4734412</v>
      </c>
      <c r="BD42" s="458">
        <v>6884962</v>
      </c>
      <c r="BE42" s="458">
        <v>5750964</v>
      </c>
      <c r="BF42" s="458">
        <v>1713087</v>
      </c>
      <c r="BG42" s="458">
        <v>45065048</v>
      </c>
      <c r="BH42" s="458">
        <v>8096256</v>
      </c>
      <c r="BI42" s="458">
        <v>72873153</v>
      </c>
      <c r="BJ42">
        <v>1775620</v>
      </c>
    </row>
    <row r="43" spans="1:62" x14ac:dyDescent="0.3">
      <c r="A43" s="455">
        <v>533</v>
      </c>
      <c r="B43" s="456" t="s">
        <v>279</v>
      </c>
      <c r="D43" s="458">
        <v>0</v>
      </c>
      <c r="E43" s="458">
        <v>0</v>
      </c>
      <c r="F43" s="458">
        <v>0</v>
      </c>
      <c r="G43" s="458">
        <v>0</v>
      </c>
      <c r="H43" s="458">
        <v>0</v>
      </c>
      <c r="I43" s="458">
        <v>0</v>
      </c>
      <c r="J43" s="458">
        <v>0</v>
      </c>
      <c r="K43" s="458">
        <v>0</v>
      </c>
      <c r="L43" s="458">
        <v>0</v>
      </c>
      <c r="M43" s="458">
        <v>0</v>
      </c>
      <c r="N43" s="458">
        <v>0</v>
      </c>
      <c r="O43" s="458">
        <v>0</v>
      </c>
      <c r="P43" s="458">
        <v>0</v>
      </c>
      <c r="Q43" s="458">
        <v>0</v>
      </c>
      <c r="R43" s="458">
        <v>0</v>
      </c>
      <c r="S43" s="458">
        <v>0</v>
      </c>
      <c r="T43" s="458">
        <v>0</v>
      </c>
      <c r="U43" s="458">
        <v>0</v>
      </c>
      <c r="V43" s="458">
        <v>0</v>
      </c>
      <c r="W43" s="458">
        <v>0</v>
      </c>
      <c r="X43" s="458">
        <v>0</v>
      </c>
      <c r="Y43" s="458">
        <v>1289000</v>
      </c>
      <c r="Z43" s="458">
        <v>0</v>
      </c>
      <c r="AA43" s="458">
        <v>0</v>
      </c>
      <c r="AB43" s="458">
        <v>0</v>
      </c>
      <c r="AC43" s="458">
        <v>0</v>
      </c>
      <c r="AD43" s="458">
        <v>0</v>
      </c>
      <c r="AE43" s="458">
        <v>0</v>
      </c>
      <c r="AF43" s="458">
        <v>60000</v>
      </c>
      <c r="AG43" s="458">
        <v>0</v>
      </c>
      <c r="AH43" s="458">
        <v>0</v>
      </c>
      <c r="AI43" s="458">
        <v>0</v>
      </c>
      <c r="AJ43" s="458">
        <v>0</v>
      </c>
      <c r="AK43" s="458">
        <v>0</v>
      </c>
      <c r="AL43" s="458">
        <v>0</v>
      </c>
      <c r="AM43" s="458">
        <v>0</v>
      </c>
      <c r="AN43" s="458">
        <v>0</v>
      </c>
      <c r="AO43" s="458">
        <v>12545</v>
      </c>
      <c r="AP43" s="458">
        <v>0</v>
      </c>
      <c r="AQ43" s="458">
        <v>0</v>
      </c>
      <c r="AR43" s="458">
        <v>0</v>
      </c>
      <c r="AS43" s="458">
        <v>0</v>
      </c>
      <c r="AT43" s="458">
        <v>0</v>
      </c>
      <c r="AU43" s="458">
        <v>0</v>
      </c>
      <c r="AV43" s="458">
        <v>0</v>
      </c>
      <c r="AW43" s="458">
        <v>241990</v>
      </c>
      <c r="AX43" s="458">
        <v>1514862</v>
      </c>
      <c r="AY43" s="458">
        <v>0</v>
      </c>
      <c r="AZ43" s="458">
        <v>0</v>
      </c>
      <c r="BA43" s="458">
        <v>0</v>
      </c>
      <c r="BB43" s="458">
        <v>0</v>
      </c>
      <c r="BC43" s="458">
        <v>76389</v>
      </c>
      <c r="BD43" s="458">
        <v>0</v>
      </c>
      <c r="BE43" s="458">
        <v>0</v>
      </c>
      <c r="BF43" s="458">
        <v>0</v>
      </c>
      <c r="BG43" s="458">
        <v>0</v>
      </c>
      <c r="BH43" s="458">
        <v>0</v>
      </c>
      <c r="BI43" s="458">
        <v>0</v>
      </c>
      <c r="BJ43">
        <v>0</v>
      </c>
    </row>
    <row r="44" spans="1:62" x14ac:dyDescent="0.3">
      <c r="A44" s="455">
        <v>536</v>
      </c>
      <c r="B44" s="456" t="s">
        <v>82</v>
      </c>
      <c r="D44" s="458">
        <v>0</v>
      </c>
      <c r="E44" s="458">
        <v>0</v>
      </c>
      <c r="F44" s="458">
        <v>0</v>
      </c>
      <c r="G44" s="458">
        <v>0</v>
      </c>
      <c r="H44" s="458">
        <v>0</v>
      </c>
      <c r="I44" s="458">
        <v>0</v>
      </c>
      <c r="J44" s="458">
        <v>0</v>
      </c>
      <c r="K44" s="458">
        <v>0</v>
      </c>
      <c r="L44" s="458">
        <v>0</v>
      </c>
      <c r="M44" s="458">
        <v>0</v>
      </c>
      <c r="N44" s="458">
        <v>0</v>
      </c>
      <c r="O44" s="458">
        <v>0</v>
      </c>
      <c r="P44" s="458">
        <v>0</v>
      </c>
      <c r="Q44" s="458">
        <v>0</v>
      </c>
      <c r="R44" s="458">
        <v>0</v>
      </c>
      <c r="S44" s="458">
        <v>0</v>
      </c>
      <c r="T44" s="458">
        <v>0</v>
      </c>
      <c r="U44" s="458">
        <v>0</v>
      </c>
      <c r="V44" s="458">
        <v>0</v>
      </c>
      <c r="W44" s="458">
        <v>0</v>
      </c>
      <c r="X44" s="458">
        <v>0</v>
      </c>
      <c r="Y44" s="458">
        <v>0</v>
      </c>
      <c r="Z44" s="458">
        <v>0</v>
      </c>
      <c r="AA44" s="458">
        <v>0</v>
      </c>
      <c r="AB44" s="458">
        <v>0</v>
      </c>
      <c r="AC44" s="458">
        <v>0</v>
      </c>
      <c r="AD44" s="458">
        <v>0</v>
      </c>
      <c r="AE44" s="458">
        <v>0</v>
      </c>
      <c r="AF44" s="458">
        <v>0</v>
      </c>
      <c r="AG44" s="458">
        <v>0</v>
      </c>
      <c r="AH44" s="458">
        <v>0</v>
      </c>
      <c r="AI44" s="458">
        <v>0</v>
      </c>
      <c r="AJ44" s="458">
        <v>0</v>
      </c>
      <c r="AK44" s="458">
        <v>0</v>
      </c>
      <c r="AL44" s="458">
        <v>0</v>
      </c>
      <c r="AM44" s="458">
        <v>0</v>
      </c>
      <c r="AN44" s="458">
        <v>0</v>
      </c>
      <c r="AO44" s="458">
        <v>0</v>
      </c>
      <c r="AP44" s="458">
        <v>0</v>
      </c>
      <c r="AQ44" s="458">
        <v>0</v>
      </c>
      <c r="AR44" s="458">
        <v>0</v>
      </c>
      <c r="AS44" s="458">
        <v>0</v>
      </c>
      <c r="AT44" s="458">
        <v>0</v>
      </c>
      <c r="AU44" s="458">
        <v>0</v>
      </c>
      <c r="AV44" s="458">
        <v>0</v>
      </c>
      <c r="AW44" s="458">
        <v>0</v>
      </c>
      <c r="AX44" s="458">
        <v>0</v>
      </c>
      <c r="AY44" s="458">
        <v>0</v>
      </c>
      <c r="AZ44" s="458">
        <v>0</v>
      </c>
      <c r="BA44" s="458">
        <v>0</v>
      </c>
      <c r="BB44" s="458">
        <v>0</v>
      </c>
      <c r="BC44" s="458">
        <v>0</v>
      </c>
      <c r="BD44" s="458">
        <v>0</v>
      </c>
      <c r="BE44" s="458">
        <v>0</v>
      </c>
      <c r="BF44" s="458">
        <v>0</v>
      </c>
      <c r="BG44" s="458">
        <v>0</v>
      </c>
      <c r="BH44" s="458">
        <v>0</v>
      </c>
      <c r="BI44" s="458">
        <v>0</v>
      </c>
      <c r="BJ44">
        <v>0</v>
      </c>
    </row>
    <row r="45" spans="1:62" x14ac:dyDescent="0.3">
      <c r="A45" s="455">
        <v>546</v>
      </c>
      <c r="B45" s="456" t="s">
        <v>280</v>
      </c>
      <c r="D45" s="458">
        <v>0</v>
      </c>
      <c r="E45" s="458">
        <v>0</v>
      </c>
      <c r="F45" s="458">
        <v>0</v>
      </c>
      <c r="G45" s="458">
        <v>657918</v>
      </c>
      <c r="H45" s="458">
        <v>0</v>
      </c>
      <c r="I45" s="458">
        <v>3522370</v>
      </c>
      <c r="J45" s="458">
        <v>11303234</v>
      </c>
      <c r="K45" s="458">
        <v>0</v>
      </c>
      <c r="L45" s="458">
        <v>0</v>
      </c>
      <c r="M45" s="458">
        <v>0</v>
      </c>
      <c r="N45" s="458">
        <v>0</v>
      </c>
      <c r="O45" s="458">
        <v>0</v>
      </c>
      <c r="P45" s="458">
        <v>0</v>
      </c>
      <c r="Q45" s="458">
        <v>0</v>
      </c>
      <c r="R45" s="458">
        <v>0</v>
      </c>
      <c r="S45" s="458">
        <v>0</v>
      </c>
      <c r="T45" s="458">
        <v>0</v>
      </c>
      <c r="U45" s="458">
        <v>0</v>
      </c>
      <c r="V45" s="458">
        <v>0</v>
      </c>
      <c r="W45" s="458">
        <v>0</v>
      </c>
      <c r="X45" s="458">
        <v>25290711</v>
      </c>
      <c r="Y45" s="458">
        <v>0</v>
      </c>
      <c r="Z45" s="458">
        <v>0</v>
      </c>
      <c r="AA45" s="458">
        <v>0</v>
      </c>
      <c r="AB45" s="458">
        <v>0</v>
      </c>
      <c r="AC45" s="458">
        <v>14029881</v>
      </c>
      <c r="AD45" s="458">
        <v>1997206</v>
      </c>
      <c r="AE45" s="458">
        <v>0</v>
      </c>
      <c r="AF45" s="458">
        <v>0</v>
      </c>
      <c r="AG45" s="458">
        <v>0</v>
      </c>
      <c r="AH45" s="458">
        <v>0</v>
      </c>
      <c r="AI45" s="458">
        <v>0</v>
      </c>
      <c r="AJ45" s="458">
        <v>0</v>
      </c>
      <c r="AK45" s="458">
        <v>0</v>
      </c>
      <c r="AL45" s="458">
        <v>0</v>
      </c>
      <c r="AM45" s="458">
        <v>0</v>
      </c>
      <c r="AN45" s="458">
        <v>0</v>
      </c>
      <c r="AO45" s="458">
        <v>0</v>
      </c>
      <c r="AP45" s="458">
        <v>0</v>
      </c>
      <c r="AQ45" s="458">
        <v>1111179</v>
      </c>
      <c r="AR45" s="458">
        <v>0</v>
      </c>
      <c r="AS45" s="458">
        <v>0</v>
      </c>
      <c r="AT45" s="458">
        <v>0</v>
      </c>
      <c r="AU45" s="458">
        <v>0</v>
      </c>
      <c r="AV45" s="458">
        <v>0</v>
      </c>
      <c r="AW45" s="458">
        <v>0</v>
      </c>
      <c r="AX45" s="458">
        <v>0</v>
      </c>
      <c r="AY45" s="458">
        <v>2348069</v>
      </c>
      <c r="AZ45" s="458">
        <v>0</v>
      </c>
      <c r="BA45" s="458">
        <v>0</v>
      </c>
      <c r="BB45" s="458">
        <v>0</v>
      </c>
      <c r="BC45" s="458">
        <v>0</v>
      </c>
      <c r="BD45" s="458">
        <v>0</v>
      </c>
      <c r="BE45" s="458">
        <v>0</v>
      </c>
      <c r="BF45" s="458">
        <v>0</v>
      </c>
      <c r="BG45" s="458">
        <v>0</v>
      </c>
      <c r="BH45" s="458">
        <v>0</v>
      </c>
      <c r="BI45" s="458">
        <v>0</v>
      </c>
      <c r="BJ45">
        <v>0</v>
      </c>
    </row>
    <row r="46" spans="1:62" ht="72" x14ac:dyDescent="0.3">
      <c r="A46" s="455">
        <v>547</v>
      </c>
      <c r="B46" s="456" t="s">
        <v>281</v>
      </c>
      <c r="D46" s="458">
        <v>4</v>
      </c>
      <c r="E46" s="458">
        <v>4</v>
      </c>
      <c r="F46" s="458">
        <v>4</v>
      </c>
      <c r="G46" s="458">
        <v>4</v>
      </c>
      <c r="H46" s="458">
        <v>4</v>
      </c>
      <c r="I46" s="458">
        <v>4</v>
      </c>
      <c r="J46" s="458">
        <v>4</v>
      </c>
      <c r="K46" s="458">
        <v>4</v>
      </c>
      <c r="L46" s="458">
        <v>4</v>
      </c>
      <c r="M46" s="458">
        <v>4</v>
      </c>
      <c r="N46" s="458">
        <v>4</v>
      </c>
      <c r="O46" s="458">
        <v>4</v>
      </c>
      <c r="P46" s="458">
        <v>4</v>
      </c>
      <c r="Q46" s="458">
        <v>4</v>
      </c>
      <c r="R46" s="458">
        <v>4</v>
      </c>
      <c r="S46" s="458">
        <v>4</v>
      </c>
      <c r="T46" s="458">
        <v>4</v>
      </c>
      <c r="U46" s="458">
        <v>4</v>
      </c>
      <c r="V46" s="458">
        <v>4</v>
      </c>
      <c r="W46" s="458">
        <v>4</v>
      </c>
      <c r="X46" s="458">
        <v>4</v>
      </c>
      <c r="Y46" s="458">
        <v>4</v>
      </c>
      <c r="Z46" s="458">
        <v>4</v>
      </c>
      <c r="AA46" s="458">
        <v>4</v>
      </c>
      <c r="AB46" s="458">
        <v>4</v>
      </c>
      <c r="AC46" s="458">
        <v>4</v>
      </c>
      <c r="AD46" s="458">
        <v>4</v>
      </c>
      <c r="AE46" s="458">
        <v>4</v>
      </c>
      <c r="AF46" s="458">
        <v>4</v>
      </c>
      <c r="AG46" s="458">
        <v>4</v>
      </c>
      <c r="AH46" s="458">
        <v>4</v>
      </c>
      <c r="AI46" s="458">
        <v>4</v>
      </c>
      <c r="AJ46" s="458">
        <v>4</v>
      </c>
      <c r="AK46" s="458">
        <v>4</v>
      </c>
      <c r="AL46" s="458">
        <v>4</v>
      </c>
      <c r="AM46" s="458">
        <v>4</v>
      </c>
      <c r="AN46" s="458">
        <v>4</v>
      </c>
      <c r="AO46" s="458">
        <v>3</v>
      </c>
      <c r="AP46" s="458">
        <v>4</v>
      </c>
      <c r="AQ46" s="458">
        <v>4</v>
      </c>
      <c r="AR46" s="458">
        <v>4</v>
      </c>
      <c r="AS46" s="458">
        <v>4</v>
      </c>
      <c r="AT46" s="458">
        <v>4</v>
      </c>
      <c r="AU46" s="458">
        <v>4</v>
      </c>
      <c r="AV46" s="458">
        <v>4</v>
      </c>
      <c r="AW46" s="458">
        <v>4</v>
      </c>
      <c r="AX46" s="458">
        <v>4</v>
      </c>
      <c r="AY46" s="458">
        <v>4</v>
      </c>
      <c r="AZ46" s="458">
        <v>4</v>
      </c>
      <c r="BA46" s="458">
        <v>4</v>
      </c>
      <c r="BB46" s="458">
        <v>4</v>
      </c>
      <c r="BC46" s="458">
        <v>1</v>
      </c>
      <c r="BD46" s="458">
        <v>4</v>
      </c>
      <c r="BE46" s="458">
        <v>4</v>
      </c>
      <c r="BF46" s="458">
        <v>4</v>
      </c>
      <c r="BG46" s="458">
        <v>4</v>
      </c>
      <c r="BH46" s="458">
        <v>4</v>
      </c>
      <c r="BI46" s="458">
        <v>4</v>
      </c>
      <c r="BJ46">
        <v>4</v>
      </c>
    </row>
    <row r="47" spans="1:62" ht="28.8" x14ac:dyDescent="0.3">
      <c r="A47" s="455">
        <v>554</v>
      </c>
      <c r="B47" s="456" t="s">
        <v>112</v>
      </c>
      <c r="D47" s="458">
        <v>66157124</v>
      </c>
      <c r="E47" s="458">
        <v>13262443</v>
      </c>
      <c r="F47" s="458">
        <v>6379693</v>
      </c>
      <c r="G47" s="458">
        <v>9633647</v>
      </c>
      <c r="H47" s="458">
        <v>8284740</v>
      </c>
      <c r="I47" s="458">
        <v>14861578</v>
      </c>
      <c r="J47" s="458">
        <v>12081205</v>
      </c>
      <c r="K47" s="458">
        <v>7070817</v>
      </c>
      <c r="L47" s="458">
        <v>24175649</v>
      </c>
      <c r="M47" s="458">
        <v>7318130</v>
      </c>
      <c r="N47" s="458">
        <v>11318492</v>
      </c>
      <c r="O47" s="458">
        <v>22507707</v>
      </c>
      <c r="P47" s="458">
        <v>73852424</v>
      </c>
      <c r="Q47" s="458">
        <v>36226906</v>
      </c>
      <c r="R47" s="458">
        <v>68883801</v>
      </c>
      <c r="S47" s="458">
        <v>28798840</v>
      </c>
      <c r="T47" s="458">
        <v>3450829</v>
      </c>
      <c r="U47" s="458">
        <v>22810815</v>
      </c>
      <c r="V47" s="458">
        <v>8255339</v>
      </c>
      <c r="W47" s="458">
        <v>43769149</v>
      </c>
      <c r="X47" s="458">
        <v>22513889</v>
      </c>
      <c r="Y47" s="458">
        <v>329448605</v>
      </c>
      <c r="Z47" s="458">
        <v>22507707</v>
      </c>
      <c r="AA47" s="458">
        <v>14377367</v>
      </c>
      <c r="AB47" s="458">
        <v>4317769</v>
      </c>
      <c r="AC47" s="458">
        <v>37554255</v>
      </c>
      <c r="AD47" s="458">
        <v>9001774</v>
      </c>
      <c r="AE47" s="458">
        <v>18332387</v>
      </c>
      <c r="AF47" s="458">
        <v>41418940</v>
      </c>
      <c r="AG47" s="458">
        <v>152421782</v>
      </c>
      <c r="AH47" s="458">
        <v>8473180</v>
      </c>
      <c r="AI47" s="458">
        <v>9931901</v>
      </c>
      <c r="AJ47" s="458">
        <v>127402829</v>
      </c>
      <c r="AK47" s="458">
        <v>13870153</v>
      </c>
      <c r="AL47" s="458">
        <v>30324706</v>
      </c>
      <c r="AM47" s="458">
        <v>107966446</v>
      </c>
      <c r="AN47" s="458">
        <v>5878123</v>
      </c>
      <c r="AO47" s="458">
        <v>23946927</v>
      </c>
      <c r="AP47" s="458">
        <v>14304788</v>
      </c>
      <c r="AQ47" s="458">
        <v>3166248</v>
      </c>
      <c r="AR47" s="458">
        <v>22515397</v>
      </c>
      <c r="AS47" s="458">
        <v>83657690</v>
      </c>
      <c r="AT47" s="458">
        <v>4653329</v>
      </c>
      <c r="AU47" s="458">
        <v>5832272</v>
      </c>
      <c r="AV47" s="458">
        <v>18001157</v>
      </c>
      <c r="AW47" s="458">
        <v>11294234</v>
      </c>
      <c r="AX47" s="458">
        <v>244994624</v>
      </c>
      <c r="AY47" s="458">
        <v>11997192</v>
      </c>
      <c r="AZ47" s="458">
        <v>53839698</v>
      </c>
      <c r="BA47" s="458">
        <v>20084888</v>
      </c>
      <c r="BB47" s="458">
        <v>31067252</v>
      </c>
      <c r="BC47" s="458">
        <v>6661967</v>
      </c>
      <c r="BD47" s="458">
        <v>9909962</v>
      </c>
      <c r="BE47" s="458">
        <v>28239315</v>
      </c>
      <c r="BF47" s="458">
        <v>2738682</v>
      </c>
      <c r="BG47" s="458">
        <v>59309494</v>
      </c>
      <c r="BH47" s="458">
        <v>13247308</v>
      </c>
      <c r="BI47" s="458">
        <v>79215164</v>
      </c>
      <c r="BJ47">
        <v>4093052</v>
      </c>
    </row>
    <row r="48" spans="1:62" ht="28.8" x14ac:dyDescent="0.3">
      <c r="A48" s="455">
        <v>555</v>
      </c>
      <c r="B48" s="456" t="s">
        <v>113</v>
      </c>
      <c r="D48" s="458">
        <v>43849054</v>
      </c>
      <c r="E48" s="458">
        <v>10576228</v>
      </c>
      <c r="F48" s="458">
        <v>3517309</v>
      </c>
      <c r="G48" s="458">
        <v>5880674</v>
      </c>
      <c r="H48" s="458">
        <v>3527661</v>
      </c>
      <c r="I48" s="458">
        <v>14383649</v>
      </c>
      <c r="J48" s="458">
        <v>8079598</v>
      </c>
      <c r="K48" s="458">
        <v>4084551</v>
      </c>
      <c r="L48" s="458">
        <v>16244324</v>
      </c>
      <c r="M48" s="458">
        <v>3342300</v>
      </c>
      <c r="N48" s="458">
        <v>8051484</v>
      </c>
      <c r="O48" s="458">
        <v>17812909</v>
      </c>
      <c r="P48" s="458">
        <v>46774680</v>
      </c>
      <c r="Q48" s="458">
        <v>20412390</v>
      </c>
      <c r="R48" s="458">
        <v>37297693</v>
      </c>
      <c r="S48" s="458">
        <v>21803700</v>
      </c>
      <c r="T48" s="458">
        <v>1269468</v>
      </c>
      <c r="U48" s="458">
        <v>18051388</v>
      </c>
      <c r="V48" s="458">
        <v>7217787</v>
      </c>
      <c r="W48" s="458">
        <v>29844296</v>
      </c>
      <c r="X48" s="458">
        <v>12758379</v>
      </c>
      <c r="Y48" s="458">
        <v>184243340</v>
      </c>
      <c r="Z48" s="458">
        <v>20201874</v>
      </c>
      <c r="AA48" s="458">
        <v>7766684</v>
      </c>
      <c r="AB48" s="458">
        <v>2456094</v>
      </c>
      <c r="AC48" s="458">
        <v>20605611</v>
      </c>
      <c r="AD48" s="458">
        <v>5959131</v>
      </c>
      <c r="AE48" s="458">
        <v>8079427</v>
      </c>
      <c r="AF48" s="458">
        <v>22826089</v>
      </c>
      <c r="AG48" s="458">
        <v>86443139</v>
      </c>
      <c r="AH48" s="458">
        <v>7575924</v>
      </c>
      <c r="AI48" s="458">
        <v>8820160</v>
      </c>
      <c r="AJ48" s="458">
        <v>29376225</v>
      </c>
      <c r="AK48" s="458">
        <v>5403929</v>
      </c>
      <c r="AL48" s="458">
        <v>21888642</v>
      </c>
      <c r="AM48" s="458">
        <v>71120741</v>
      </c>
      <c r="AN48" s="458">
        <v>2264024</v>
      </c>
      <c r="AO48" s="458">
        <v>16689073</v>
      </c>
      <c r="AP48" s="458">
        <v>7746828</v>
      </c>
      <c r="AQ48" s="458">
        <v>2159801</v>
      </c>
      <c r="AR48" s="458">
        <v>13748639</v>
      </c>
      <c r="AS48" s="458">
        <v>64551377</v>
      </c>
      <c r="AT48" s="458">
        <v>1707965</v>
      </c>
      <c r="AU48" s="458">
        <v>2465158</v>
      </c>
      <c r="AV48" s="458">
        <v>10335439</v>
      </c>
      <c r="AW48" s="458">
        <v>7446857</v>
      </c>
      <c r="AX48" s="458">
        <v>179676337</v>
      </c>
      <c r="AY48" s="458">
        <v>8196678</v>
      </c>
      <c r="AZ48" s="458">
        <v>27648837</v>
      </c>
      <c r="BA48" s="458">
        <v>11370847</v>
      </c>
      <c r="BB48" s="458">
        <v>23288755</v>
      </c>
      <c r="BC48" s="458">
        <v>4602536</v>
      </c>
      <c r="BD48" s="458">
        <v>4626034</v>
      </c>
      <c r="BE48" s="458">
        <v>16340382</v>
      </c>
      <c r="BF48" s="458">
        <v>1560078</v>
      </c>
      <c r="BG48" s="458">
        <v>34305641</v>
      </c>
      <c r="BH48" s="458">
        <v>8757188</v>
      </c>
      <c r="BI48" s="458">
        <v>47060411</v>
      </c>
      <c r="BJ48">
        <v>1974426</v>
      </c>
    </row>
    <row r="49" spans="1:62" ht="28.8" x14ac:dyDescent="0.3">
      <c r="A49" s="455">
        <v>556</v>
      </c>
      <c r="B49" s="456" t="s">
        <v>114</v>
      </c>
      <c r="D49" s="458">
        <v>156192746</v>
      </c>
      <c r="E49" s="458">
        <v>36790335</v>
      </c>
      <c r="F49" s="458">
        <v>13495918</v>
      </c>
      <c r="G49" s="458">
        <v>26913675</v>
      </c>
      <c r="H49" s="458">
        <v>25200068</v>
      </c>
      <c r="I49" s="458">
        <v>32661969</v>
      </c>
      <c r="J49" s="458">
        <v>30562849</v>
      </c>
      <c r="K49" s="458">
        <v>17354149</v>
      </c>
      <c r="L49" s="458">
        <v>45885865</v>
      </c>
      <c r="M49" s="458">
        <v>20351403</v>
      </c>
      <c r="N49" s="458">
        <v>38058499</v>
      </c>
      <c r="O49" s="458">
        <v>63238457</v>
      </c>
      <c r="P49" s="458">
        <v>158140452</v>
      </c>
      <c r="Q49" s="458">
        <v>88068098</v>
      </c>
      <c r="R49" s="458">
        <v>225220894</v>
      </c>
      <c r="S49" s="458">
        <v>84146947</v>
      </c>
      <c r="T49" s="458">
        <v>17404950</v>
      </c>
      <c r="U49" s="458">
        <v>56701869</v>
      </c>
      <c r="V49" s="458">
        <v>20876292</v>
      </c>
      <c r="W49" s="458">
        <v>107105144</v>
      </c>
      <c r="X49" s="458">
        <v>80488295</v>
      </c>
      <c r="Y49" s="458">
        <v>1291341563</v>
      </c>
      <c r="Z49" s="458">
        <v>63238457</v>
      </c>
      <c r="AA49" s="458">
        <v>33061394</v>
      </c>
      <c r="AB49" s="458">
        <v>12519673</v>
      </c>
      <c r="AC49" s="458">
        <v>106064033</v>
      </c>
      <c r="AD49" s="458">
        <v>21991631</v>
      </c>
      <c r="AE49" s="458">
        <v>45543549</v>
      </c>
      <c r="AF49" s="458">
        <v>92415533</v>
      </c>
      <c r="AG49" s="458">
        <v>346560714</v>
      </c>
      <c r="AH49" s="458">
        <v>32213105</v>
      </c>
      <c r="AI49" s="458">
        <v>37833513</v>
      </c>
      <c r="AJ49" s="458">
        <v>127402829</v>
      </c>
      <c r="AK49" s="458">
        <v>46639680</v>
      </c>
      <c r="AL49" s="458">
        <v>72893244</v>
      </c>
      <c r="AM49" s="458">
        <v>230477260</v>
      </c>
      <c r="AN49" s="458">
        <v>17187497</v>
      </c>
      <c r="AO49" s="458">
        <v>45684272</v>
      </c>
      <c r="AP49" s="458">
        <v>41992351</v>
      </c>
      <c r="AQ49" s="458">
        <v>10273134</v>
      </c>
      <c r="AR49" s="458">
        <v>59360470</v>
      </c>
      <c r="AS49" s="458">
        <v>210089884</v>
      </c>
      <c r="AT49" s="458">
        <v>16069947</v>
      </c>
      <c r="AU49" s="458">
        <v>13880649</v>
      </c>
      <c r="AV49" s="458">
        <v>55271622</v>
      </c>
      <c r="AW49" s="458">
        <v>28152423</v>
      </c>
      <c r="AX49" s="458">
        <v>466854124</v>
      </c>
      <c r="AY49" s="458">
        <v>21891147</v>
      </c>
      <c r="AZ49" s="458">
        <v>145069198</v>
      </c>
      <c r="BA49" s="458">
        <v>48810199</v>
      </c>
      <c r="BB49" s="458">
        <v>90824279</v>
      </c>
      <c r="BC49" s="458">
        <v>25317428</v>
      </c>
      <c r="BD49" s="458">
        <v>27688693</v>
      </c>
      <c r="BE49" s="458">
        <v>70855740</v>
      </c>
      <c r="BF49" s="458">
        <v>10788077</v>
      </c>
      <c r="BG49" s="458">
        <v>134638074</v>
      </c>
      <c r="BH49" s="458">
        <v>26755371</v>
      </c>
      <c r="BI49" s="458">
        <v>264643314</v>
      </c>
      <c r="BJ49">
        <v>11754690</v>
      </c>
    </row>
    <row r="50" spans="1:62" ht="28.8" x14ac:dyDescent="0.3">
      <c r="A50" s="455">
        <v>557</v>
      </c>
      <c r="B50" s="456" t="s">
        <v>115</v>
      </c>
      <c r="D50" s="458">
        <v>154379659</v>
      </c>
      <c r="E50" s="458">
        <v>35354154</v>
      </c>
      <c r="F50" s="458">
        <v>12509681</v>
      </c>
      <c r="G50" s="458">
        <v>25175824</v>
      </c>
      <c r="H50" s="458">
        <v>22427703</v>
      </c>
      <c r="I50" s="458">
        <v>30592500</v>
      </c>
      <c r="J50" s="458">
        <v>27726720</v>
      </c>
      <c r="K50" s="458">
        <v>16552077</v>
      </c>
      <c r="L50" s="458">
        <v>42185053</v>
      </c>
      <c r="M50" s="458">
        <v>19059306</v>
      </c>
      <c r="N50" s="458">
        <v>34259125</v>
      </c>
      <c r="O50" s="458">
        <v>59015262</v>
      </c>
      <c r="P50" s="458">
        <v>148875443</v>
      </c>
      <c r="Q50" s="458">
        <v>86533309</v>
      </c>
      <c r="R50" s="458">
        <v>213702432</v>
      </c>
      <c r="S50" s="458">
        <v>78271248</v>
      </c>
      <c r="T50" s="458">
        <v>16821403</v>
      </c>
      <c r="U50" s="458">
        <v>52590403</v>
      </c>
      <c r="V50" s="458">
        <v>19071293</v>
      </c>
      <c r="W50" s="458">
        <v>98914936</v>
      </c>
      <c r="X50" s="458">
        <v>75335808</v>
      </c>
      <c r="Y50" s="458">
        <v>891614027</v>
      </c>
      <c r="Z50" s="458">
        <v>59015262</v>
      </c>
      <c r="AA50" s="458">
        <v>30841956</v>
      </c>
      <c r="AB50" s="458">
        <v>11327163</v>
      </c>
      <c r="AC50" s="458">
        <v>97827737</v>
      </c>
      <c r="AD50" s="458">
        <v>21541027</v>
      </c>
      <c r="AE50" s="458">
        <v>42150790</v>
      </c>
      <c r="AF50" s="458">
        <v>84800411</v>
      </c>
      <c r="AG50" s="458">
        <v>343840596</v>
      </c>
      <c r="AH50" s="458">
        <v>29776916</v>
      </c>
      <c r="AI50" s="458">
        <v>34620393</v>
      </c>
      <c r="AJ50" s="458">
        <v>117755195</v>
      </c>
      <c r="AK50" s="458">
        <v>39205364</v>
      </c>
      <c r="AL50" s="458">
        <v>69376727</v>
      </c>
      <c r="AM50" s="458">
        <v>227468326</v>
      </c>
      <c r="AN50" s="458">
        <v>15444760</v>
      </c>
      <c r="AO50" s="458">
        <v>42986661</v>
      </c>
      <c r="AP50" s="458">
        <v>38533775</v>
      </c>
      <c r="AQ50" s="458">
        <v>9226850</v>
      </c>
      <c r="AR50" s="458">
        <v>54726432</v>
      </c>
      <c r="AS50" s="458">
        <v>192979098</v>
      </c>
      <c r="AT50" s="458">
        <v>15691338</v>
      </c>
      <c r="AU50" s="458">
        <v>10738850</v>
      </c>
      <c r="AV50" s="458">
        <v>50884309</v>
      </c>
      <c r="AW50" s="458">
        <v>26282923</v>
      </c>
      <c r="AX50" s="458">
        <v>441397611</v>
      </c>
      <c r="AY50" s="458">
        <v>20649396</v>
      </c>
      <c r="AZ50" s="458">
        <v>135342832</v>
      </c>
      <c r="BA50" s="458">
        <v>45041390</v>
      </c>
      <c r="BB50" s="458">
        <v>89706875</v>
      </c>
      <c r="BC50" s="458">
        <v>23319284</v>
      </c>
      <c r="BD50" s="458">
        <v>25531810</v>
      </c>
      <c r="BE50" s="458">
        <v>64662072</v>
      </c>
      <c r="BF50" s="458">
        <v>10426812</v>
      </c>
      <c r="BG50" s="458">
        <v>132364443</v>
      </c>
      <c r="BH50" s="458">
        <v>26146200</v>
      </c>
      <c r="BI50" s="458">
        <v>248934865</v>
      </c>
      <c r="BJ50">
        <v>11231292</v>
      </c>
    </row>
    <row r="51" spans="1:62" x14ac:dyDescent="0.3">
      <c r="A51" s="455">
        <v>575</v>
      </c>
      <c r="B51" s="456" t="s">
        <v>106</v>
      </c>
      <c r="D51" s="458">
        <v>0</v>
      </c>
      <c r="E51" s="458">
        <v>0</v>
      </c>
      <c r="F51" s="458">
        <v>0</v>
      </c>
      <c r="G51" s="458">
        <v>0</v>
      </c>
      <c r="H51" s="458">
        <v>0</v>
      </c>
      <c r="I51" s="458">
        <v>0</v>
      </c>
      <c r="J51" s="458">
        <v>0</v>
      </c>
      <c r="K51" s="458">
        <v>0</v>
      </c>
      <c r="L51" s="458">
        <v>72791</v>
      </c>
      <c r="M51" s="458">
        <v>0</v>
      </c>
      <c r="N51" s="458">
        <v>8687</v>
      </c>
      <c r="O51" s="458">
        <v>0</v>
      </c>
      <c r="P51" s="458">
        <v>10733</v>
      </c>
      <c r="Q51" s="458">
        <v>0</v>
      </c>
      <c r="R51" s="458">
        <v>0</v>
      </c>
      <c r="S51" s="458">
        <v>0</v>
      </c>
      <c r="T51" s="458">
        <v>0</v>
      </c>
      <c r="U51" s="458">
        <v>0</v>
      </c>
      <c r="V51" s="458">
        <v>0</v>
      </c>
      <c r="W51" s="458">
        <v>22647</v>
      </c>
      <c r="X51" s="458">
        <v>0</v>
      </c>
      <c r="Y51" s="458">
        <v>0</v>
      </c>
      <c r="Z51" s="458">
        <v>0</v>
      </c>
      <c r="AA51" s="458">
        <v>0</v>
      </c>
      <c r="AB51" s="458">
        <v>0</v>
      </c>
      <c r="AC51" s="458">
        <v>0</v>
      </c>
      <c r="AD51" s="458">
        <v>0</v>
      </c>
      <c r="AE51" s="458">
        <v>236444</v>
      </c>
      <c r="AF51" s="458">
        <v>206835</v>
      </c>
      <c r="AG51" s="458">
        <v>247832</v>
      </c>
      <c r="AH51" s="458">
        <v>0</v>
      </c>
      <c r="AI51" s="458">
        <v>0</v>
      </c>
      <c r="AJ51" s="458">
        <v>0</v>
      </c>
      <c r="AK51" s="458">
        <v>0</v>
      </c>
      <c r="AL51" s="458">
        <v>0</v>
      </c>
      <c r="AM51" s="458">
        <v>0</v>
      </c>
      <c r="AN51" s="458">
        <v>0</v>
      </c>
      <c r="AO51" s="458">
        <v>0</v>
      </c>
      <c r="AP51" s="458">
        <v>0</v>
      </c>
      <c r="AQ51" s="458">
        <v>0</v>
      </c>
      <c r="AR51" s="458">
        <v>0</v>
      </c>
      <c r="AS51" s="458">
        <v>1330821</v>
      </c>
      <c r="AT51" s="458">
        <v>0</v>
      </c>
      <c r="AU51" s="458">
        <v>0</v>
      </c>
      <c r="AV51" s="458">
        <v>0</v>
      </c>
      <c r="AW51" s="458">
        <v>105919</v>
      </c>
      <c r="AX51" s="458">
        <v>0</v>
      </c>
      <c r="AY51" s="458">
        <v>60850</v>
      </c>
      <c r="AZ51" s="458">
        <v>0</v>
      </c>
      <c r="BA51" s="458">
        <v>0</v>
      </c>
      <c r="BB51" s="458">
        <v>0</v>
      </c>
      <c r="BC51" s="458">
        <v>42595</v>
      </c>
      <c r="BD51" s="458">
        <v>0</v>
      </c>
      <c r="BE51" s="458">
        <v>8605</v>
      </c>
      <c r="BF51" s="458">
        <v>0</v>
      </c>
      <c r="BG51" s="458">
        <v>0</v>
      </c>
      <c r="BH51" s="458">
        <v>0</v>
      </c>
      <c r="BI51" s="458">
        <v>0</v>
      </c>
      <c r="BJ51">
        <v>0</v>
      </c>
    </row>
    <row r="52" spans="1:62" x14ac:dyDescent="0.3">
      <c r="A52" s="455">
        <v>576</v>
      </c>
      <c r="B52" s="456" t="s">
        <v>107</v>
      </c>
      <c r="D52" s="458">
        <v>0</v>
      </c>
      <c r="E52" s="458">
        <v>0</v>
      </c>
      <c r="F52" s="458">
        <v>0</v>
      </c>
      <c r="G52" s="458">
        <v>3010</v>
      </c>
      <c r="H52" s="458">
        <v>0</v>
      </c>
      <c r="I52" s="458">
        <v>1854</v>
      </c>
      <c r="J52" s="458">
        <v>0</v>
      </c>
      <c r="K52" s="458">
        <v>666</v>
      </c>
      <c r="L52" s="458">
        <v>0</v>
      </c>
      <c r="M52" s="458">
        <v>0</v>
      </c>
      <c r="N52" s="458">
        <v>0</v>
      </c>
      <c r="O52" s="458">
        <v>0</v>
      </c>
      <c r="P52" s="458">
        <v>0</v>
      </c>
      <c r="Q52" s="458">
        <v>0</v>
      </c>
      <c r="R52" s="458">
        <v>0</v>
      </c>
      <c r="S52" s="458">
        <v>0</v>
      </c>
      <c r="T52" s="458">
        <v>0</v>
      </c>
      <c r="U52" s="458">
        <v>0</v>
      </c>
      <c r="V52" s="458">
        <v>0</v>
      </c>
      <c r="W52" s="458">
        <v>0</v>
      </c>
      <c r="X52" s="458">
        <v>0</v>
      </c>
      <c r="Y52" s="458">
        <v>0</v>
      </c>
      <c r="Z52" s="458">
        <v>0</v>
      </c>
      <c r="AA52" s="458">
        <v>0</v>
      </c>
      <c r="AB52" s="458">
        <v>25849</v>
      </c>
      <c r="AC52" s="458">
        <v>0</v>
      </c>
      <c r="AD52" s="458">
        <v>0</v>
      </c>
      <c r="AE52" s="458">
        <v>0</v>
      </c>
      <c r="AF52" s="458">
        <v>0</v>
      </c>
      <c r="AG52" s="458">
        <v>0</v>
      </c>
      <c r="AH52" s="458">
        <v>0</v>
      </c>
      <c r="AI52" s="458">
        <v>899</v>
      </c>
      <c r="AJ52" s="458">
        <v>0</v>
      </c>
      <c r="AK52" s="458">
        <v>17937</v>
      </c>
      <c r="AL52" s="458">
        <v>0</v>
      </c>
      <c r="AM52" s="458">
        <v>0</v>
      </c>
      <c r="AN52" s="458">
        <v>0</v>
      </c>
      <c r="AO52" s="458">
        <v>128018</v>
      </c>
      <c r="AP52" s="458">
        <v>0</v>
      </c>
      <c r="AQ52" s="458">
        <v>0</v>
      </c>
      <c r="AR52" s="458">
        <v>0</v>
      </c>
      <c r="AS52" s="458">
        <v>0</v>
      </c>
      <c r="AT52" s="458">
        <v>0</v>
      </c>
      <c r="AU52" s="458">
        <v>0</v>
      </c>
      <c r="AV52" s="458">
        <v>3167</v>
      </c>
      <c r="AW52" s="458">
        <v>0</v>
      </c>
      <c r="AX52" s="458">
        <v>9945</v>
      </c>
      <c r="AY52" s="458">
        <v>0</v>
      </c>
      <c r="AZ52" s="458">
        <v>0</v>
      </c>
      <c r="BA52" s="458">
        <v>0</v>
      </c>
      <c r="BB52" s="458">
        <v>9247</v>
      </c>
      <c r="BC52" s="458">
        <v>0</v>
      </c>
      <c r="BD52" s="458">
        <v>0</v>
      </c>
      <c r="BE52" s="458">
        <v>0</v>
      </c>
      <c r="BF52" s="458">
        <v>0</v>
      </c>
      <c r="BG52" s="458">
        <v>0</v>
      </c>
      <c r="BH52" s="458">
        <v>0</v>
      </c>
      <c r="BI52" s="458">
        <v>0</v>
      </c>
      <c r="BJ52">
        <v>0</v>
      </c>
    </row>
    <row r="53" spans="1:62" x14ac:dyDescent="0.3">
      <c r="A53" s="455">
        <v>577</v>
      </c>
      <c r="B53" s="456" t="s">
        <v>282</v>
      </c>
      <c r="D53" s="458">
        <v>2</v>
      </c>
      <c r="E53" s="458">
        <v>0</v>
      </c>
      <c r="F53" s="458">
        <v>2</v>
      </c>
      <c r="G53" s="458">
        <v>2</v>
      </c>
      <c r="H53" s="458">
        <v>0</v>
      </c>
      <c r="I53" s="458">
        <v>0</v>
      </c>
      <c r="J53" s="458">
        <v>0</v>
      </c>
      <c r="K53" s="458">
        <v>2</v>
      </c>
      <c r="L53" s="458">
        <v>2</v>
      </c>
      <c r="M53" s="458">
        <v>0</v>
      </c>
      <c r="N53" s="458">
        <v>0</v>
      </c>
      <c r="O53" s="458">
        <v>0</v>
      </c>
      <c r="P53" s="458">
        <v>2</v>
      </c>
      <c r="Q53" s="458">
        <v>2</v>
      </c>
      <c r="R53" s="458">
        <v>0</v>
      </c>
      <c r="S53" s="458">
        <v>2</v>
      </c>
      <c r="T53" s="458">
        <v>2</v>
      </c>
      <c r="U53" s="458">
        <v>0</v>
      </c>
      <c r="V53" s="458">
        <v>0</v>
      </c>
      <c r="W53" s="458">
        <v>0</v>
      </c>
      <c r="X53" s="458">
        <v>2</v>
      </c>
      <c r="Y53" s="458">
        <v>2</v>
      </c>
      <c r="Z53" s="458">
        <v>2</v>
      </c>
      <c r="AA53" s="458">
        <v>2</v>
      </c>
      <c r="AB53" s="458">
        <v>2</v>
      </c>
      <c r="AC53" s="458">
        <v>2</v>
      </c>
      <c r="AD53" s="458">
        <v>0</v>
      </c>
      <c r="AE53" s="458">
        <v>2</v>
      </c>
      <c r="AF53" s="458">
        <v>2</v>
      </c>
      <c r="AG53" s="458">
        <v>2</v>
      </c>
      <c r="AH53" s="458">
        <v>0</v>
      </c>
      <c r="AI53" s="458">
        <v>2</v>
      </c>
      <c r="AJ53" s="458">
        <v>0</v>
      </c>
      <c r="AK53" s="458">
        <v>2</v>
      </c>
      <c r="AL53" s="458">
        <v>0</v>
      </c>
      <c r="AM53" s="458">
        <v>2</v>
      </c>
      <c r="AN53" s="458">
        <v>2</v>
      </c>
      <c r="AO53" s="458">
        <v>2</v>
      </c>
      <c r="AP53" s="458">
        <v>1</v>
      </c>
      <c r="AQ53" s="458">
        <v>2</v>
      </c>
      <c r="AR53" s="458">
        <v>2</v>
      </c>
      <c r="AS53" s="458">
        <v>2</v>
      </c>
      <c r="AT53" s="458">
        <v>2</v>
      </c>
      <c r="AU53" s="458">
        <v>0</v>
      </c>
      <c r="AV53" s="458">
        <v>2</v>
      </c>
      <c r="AW53" s="458">
        <v>2</v>
      </c>
      <c r="AX53" s="458">
        <v>2</v>
      </c>
      <c r="AY53" s="458">
        <v>2</v>
      </c>
      <c r="AZ53" s="458">
        <v>2</v>
      </c>
      <c r="BA53" s="458">
        <v>2</v>
      </c>
      <c r="BB53" s="458">
        <v>2</v>
      </c>
      <c r="BC53" s="458">
        <v>2</v>
      </c>
      <c r="BD53" s="458">
        <v>2</v>
      </c>
      <c r="BE53" s="458">
        <v>2</v>
      </c>
      <c r="BF53" s="458">
        <v>2</v>
      </c>
      <c r="BG53" s="458">
        <v>2</v>
      </c>
      <c r="BH53" s="458">
        <v>0</v>
      </c>
      <c r="BI53" s="458">
        <v>0</v>
      </c>
      <c r="BJ53">
        <v>2</v>
      </c>
    </row>
    <row r="54" spans="1:62" x14ac:dyDescent="0.3">
      <c r="A54" s="455">
        <v>586</v>
      </c>
      <c r="B54" s="456" t="s">
        <v>283</v>
      </c>
      <c r="D54" s="458">
        <v>0</v>
      </c>
      <c r="E54" s="458">
        <v>0</v>
      </c>
      <c r="F54" s="458">
        <v>0</v>
      </c>
      <c r="G54" s="458">
        <v>0</v>
      </c>
      <c r="H54" s="458">
        <v>0</v>
      </c>
      <c r="I54" s="458">
        <v>0</v>
      </c>
      <c r="J54" s="458">
        <v>0</v>
      </c>
      <c r="K54" s="458">
        <v>0</v>
      </c>
      <c r="L54" s="458">
        <v>0</v>
      </c>
      <c r="M54" s="458">
        <v>0</v>
      </c>
      <c r="N54" s="458">
        <v>0</v>
      </c>
      <c r="O54" s="458">
        <v>0</v>
      </c>
      <c r="P54" s="458">
        <v>0</v>
      </c>
      <c r="Q54" s="458">
        <v>0</v>
      </c>
      <c r="R54" s="458">
        <v>0</v>
      </c>
      <c r="S54" s="458">
        <v>0</v>
      </c>
      <c r="T54" s="458">
        <v>0</v>
      </c>
      <c r="U54" s="458">
        <v>0</v>
      </c>
      <c r="V54" s="458">
        <v>0</v>
      </c>
      <c r="W54" s="458">
        <v>0</v>
      </c>
      <c r="X54" s="458">
        <v>0</v>
      </c>
      <c r="Y54" s="458">
        <v>0</v>
      </c>
      <c r="Z54" s="458">
        <v>0</v>
      </c>
      <c r="AA54" s="458">
        <v>0</v>
      </c>
      <c r="AB54" s="458">
        <v>0</v>
      </c>
      <c r="AC54" s="458">
        <v>0</v>
      </c>
      <c r="AD54" s="458">
        <v>0</v>
      </c>
      <c r="AE54" s="458">
        <v>0</v>
      </c>
      <c r="AF54" s="458">
        <v>0</v>
      </c>
      <c r="AG54" s="458">
        <v>0</v>
      </c>
      <c r="AH54" s="458">
        <v>0</v>
      </c>
      <c r="AI54" s="458">
        <v>0</v>
      </c>
      <c r="AJ54" s="458">
        <v>0</v>
      </c>
      <c r="AK54" s="458">
        <v>0</v>
      </c>
      <c r="AL54" s="458">
        <v>0</v>
      </c>
      <c r="AM54" s="458">
        <v>0</v>
      </c>
      <c r="AN54" s="458">
        <v>0</v>
      </c>
      <c r="AO54" s="458">
        <v>0</v>
      </c>
      <c r="AP54" s="458">
        <v>0</v>
      </c>
      <c r="AQ54" s="458">
        <v>0</v>
      </c>
      <c r="AR54" s="458">
        <v>0</v>
      </c>
      <c r="AS54" s="458">
        <v>0</v>
      </c>
      <c r="AT54" s="458">
        <v>0</v>
      </c>
      <c r="AU54" s="458">
        <v>0</v>
      </c>
      <c r="AV54" s="458">
        <v>0</v>
      </c>
      <c r="AW54" s="458">
        <v>0</v>
      </c>
      <c r="AX54" s="458">
        <v>0</v>
      </c>
      <c r="AY54" s="458">
        <v>0</v>
      </c>
      <c r="AZ54" s="458">
        <v>0</v>
      </c>
      <c r="BA54" s="458">
        <v>0</v>
      </c>
      <c r="BB54" s="458">
        <v>0</v>
      </c>
      <c r="BC54" s="458">
        <v>0</v>
      </c>
      <c r="BD54" s="458">
        <v>0</v>
      </c>
      <c r="BE54" s="458">
        <v>0</v>
      </c>
      <c r="BF54" s="458">
        <v>0</v>
      </c>
      <c r="BG54" s="458">
        <v>0</v>
      </c>
      <c r="BH54" s="458">
        <v>0</v>
      </c>
      <c r="BI54" s="458">
        <v>0</v>
      </c>
      <c r="BJ54">
        <v>0</v>
      </c>
    </row>
    <row r="55" spans="1:62" x14ac:dyDescent="0.3">
      <c r="A55" s="455">
        <v>587</v>
      </c>
      <c r="B55" s="456" t="s">
        <v>284</v>
      </c>
      <c r="D55" s="458">
        <v>0</v>
      </c>
      <c r="E55" s="458">
        <v>0</v>
      </c>
      <c r="F55" s="458">
        <v>0</v>
      </c>
      <c r="G55" s="458">
        <v>0</v>
      </c>
      <c r="H55" s="458">
        <v>0</v>
      </c>
      <c r="I55" s="458">
        <v>0</v>
      </c>
      <c r="J55" s="458">
        <v>0</v>
      </c>
      <c r="K55" s="458">
        <v>0</v>
      </c>
      <c r="L55" s="458">
        <v>0</v>
      </c>
      <c r="M55" s="458">
        <v>0</v>
      </c>
      <c r="N55" s="458">
        <v>0</v>
      </c>
      <c r="O55" s="458">
        <v>0</v>
      </c>
      <c r="P55" s="458">
        <v>510116</v>
      </c>
      <c r="Q55" s="458">
        <v>0</v>
      </c>
      <c r="R55" s="458">
        <v>0</v>
      </c>
      <c r="S55" s="458">
        <v>0</v>
      </c>
      <c r="T55" s="458">
        <v>0</v>
      </c>
      <c r="U55" s="458">
        <v>0</v>
      </c>
      <c r="V55" s="458">
        <v>0</v>
      </c>
      <c r="W55" s="458">
        <v>0</v>
      </c>
      <c r="X55" s="458">
        <v>0</v>
      </c>
      <c r="Y55" s="458">
        <v>0</v>
      </c>
      <c r="Z55" s="458">
        <v>0</v>
      </c>
      <c r="AA55" s="458">
        <v>0</v>
      </c>
      <c r="AB55" s="458">
        <v>0</v>
      </c>
      <c r="AC55" s="458">
        <v>0</v>
      </c>
      <c r="AD55" s="458">
        <v>0</v>
      </c>
      <c r="AE55" s="458">
        <v>0</v>
      </c>
      <c r="AF55" s="458">
        <v>0</v>
      </c>
      <c r="AG55" s="458">
        <v>0</v>
      </c>
      <c r="AH55" s="458">
        <v>0</v>
      </c>
      <c r="AI55" s="458">
        <v>0</v>
      </c>
      <c r="AJ55" s="458">
        <v>0</v>
      </c>
      <c r="AK55" s="458">
        <v>0</v>
      </c>
      <c r="AL55" s="458">
        <v>0</v>
      </c>
      <c r="AM55" s="458">
        <v>0</v>
      </c>
      <c r="AN55" s="458">
        <v>0</v>
      </c>
      <c r="AO55" s="458">
        <v>0</v>
      </c>
      <c r="AP55" s="458">
        <v>0</v>
      </c>
      <c r="AQ55" s="458">
        <v>0</v>
      </c>
      <c r="AR55" s="458">
        <v>0</v>
      </c>
      <c r="AS55" s="458">
        <v>0</v>
      </c>
      <c r="AT55" s="458">
        <v>0</v>
      </c>
      <c r="AU55" s="458">
        <v>0</v>
      </c>
      <c r="AV55" s="458">
        <v>0</v>
      </c>
      <c r="AW55" s="458">
        <v>0</v>
      </c>
      <c r="AX55" s="458">
        <v>0</v>
      </c>
      <c r="AY55" s="458">
        <v>0</v>
      </c>
      <c r="AZ55" s="458">
        <v>0</v>
      </c>
      <c r="BA55" s="458">
        <v>0</v>
      </c>
      <c r="BB55" s="458">
        <v>0</v>
      </c>
      <c r="BC55" s="458">
        <v>0</v>
      </c>
      <c r="BD55" s="458">
        <v>0</v>
      </c>
      <c r="BE55" s="458">
        <v>0</v>
      </c>
      <c r="BF55" s="458">
        <v>0</v>
      </c>
      <c r="BG55" s="458">
        <v>0</v>
      </c>
      <c r="BH55" s="458">
        <v>0</v>
      </c>
      <c r="BI55" s="458">
        <v>0</v>
      </c>
      <c r="BJ55">
        <v>0</v>
      </c>
    </row>
    <row r="56" spans="1:62" x14ac:dyDescent="0.3">
      <c r="A56" s="455">
        <v>588</v>
      </c>
      <c r="B56" s="456" t="s">
        <v>285</v>
      </c>
      <c r="D56" s="458">
        <v>0</v>
      </c>
      <c r="E56" s="458">
        <v>0</v>
      </c>
      <c r="F56" s="458">
        <v>0</v>
      </c>
      <c r="G56" s="458">
        <v>0</v>
      </c>
      <c r="H56" s="458">
        <v>0</v>
      </c>
      <c r="I56" s="458">
        <v>0</v>
      </c>
      <c r="J56" s="458">
        <v>0</v>
      </c>
      <c r="K56" s="458">
        <v>0</v>
      </c>
      <c r="L56" s="458">
        <v>0</v>
      </c>
      <c r="M56" s="458">
        <v>0</v>
      </c>
      <c r="N56" s="458">
        <v>0</v>
      </c>
      <c r="O56" s="458">
        <v>0</v>
      </c>
      <c r="P56" s="458">
        <v>0</v>
      </c>
      <c r="Q56" s="458">
        <v>0</v>
      </c>
      <c r="R56" s="458">
        <v>0</v>
      </c>
      <c r="S56" s="458">
        <v>0</v>
      </c>
      <c r="T56" s="458">
        <v>0</v>
      </c>
      <c r="U56" s="458">
        <v>0</v>
      </c>
      <c r="V56" s="458">
        <v>0</v>
      </c>
      <c r="W56" s="458">
        <v>0</v>
      </c>
      <c r="X56" s="458">
        <v>0</v>
      </c>
      <c r="Y56" s="458">
        <v>0</v>
      </c>
      <c r="Z56" s="458">
        <v>0</v>
      </c>
      <c r="AA56" s="458">
        <v>0</v>
      </c>
      <c r="AB56" s="458">
        <v>0</v>
      </c>
      <c r="AC56" s="458">
        <v>0</v>
      </c>
      <c r="AD56" s="458">
        <v>0</v>
      </c>
      <c r="AE56" s="458">
        <v>0</v>
      </c>
      <c r="AF56" s="458">
        <v>0</v>
      </c>
      <c r="AG56" s="458">
        <v>0</v>
      </c>
      <c r="AH56" s="458">
        <v>0</v>
      </c>
      <c r="AI56" s="458">
        <v>0</v>
      </c>
      <c r="AJ56" s="458">
        <v>0</v>
      </c>
      <c r="AK56" s="458">
        <v>0</v>
      </c>
      <c r="AL56" s="458">
        <v>0</v>
      </c>
      <c r="AM56" s="458">
        <v>0</v>
      </c>
      <c r="AN56" s="458">
        <v>0</v>
      </c>
      <c r="AO56" s="458">
        <v>0</v>
      </c>
      <c r="AP56" s="458">
        <v>0</v>
      </c>
      <c r="AQ56" s="458">
        <v>0</v>
      </c>
      <c r="AR56" s="458">
        <v>0</v>
      </c>
      <c r="AS56" s="458">
        <v>0</v>
      </c>
      <c r="AT56" s="458">
        <v>0</v>
      </c>
      <c r="AU56" s="458">
        <v>0</v>
      </c>
      <c r="AV56" s="458">
        <v>0</v>
      </c>
      <c r="AW56" s="458">
        <v>0</v>
      </c>
      <c r="AX56" s="458">
        <v>0</v>
      </c>
      <c r="AY56" s="458">
        <v>0</v>
      </c>
      <c r="AZ56" s="458">
        <v>0</v>
      </c>
      <c r="BA56" s="458">
        <v>0</v>
      </c>
      <c r="BB56" s="458">
        <v>0</v>
      </c>
      <c r="BC56" s="458">
        <v>0</v>
      </c>
      <c r="BD56" s="458">
        <v>0</v>
      </c>
      <c r="BE56" s="458">
        <v>0</v>
      </c>
      <c r="BF56" s="458">
        <v>0</v>
      </c>
      <c r="BG56" s="458">
        <v>0</v>
      </c>
      <c r="BH56" s="458">
        <v>0</v>
      </c>
      <c r="BI56" s="458">
        <v>0</v>
      </c>
      <c r="BJ56">
        <v>0</v>
      </c>
    </row>
    <row r="57" spans="1:62" x14ac:dyDescent="0.3">
      <c r="A57" s="455">
        <v>591</v>
      </c>
      <c r="B57" s="456" t="s">
        <v>121</v>
      </c>
      <c r="D57" s="458">
        <v>14317565</v>
      </c>
      <c r="E57" s="458">
        <v>3038455</v>
      </c>
      <c r="F57" s="458">
        <v>937584</v>
      </c>
      <c r="G57" s="458">
        <v>2269512</v>
      </c>
      <c r="H57" s="458">
        <v>1809225</v>
      </c>
      <c r="I57" s="458">
        <v>3122212</v>
      </c>
      <c r="J57" s="458">
        <v>1969437</v>
      </c>
      <c r="K57" s="458">
        <v>1566985</v>
      </c>
      <c r="L57" s="458">
        <v>3551448</v>
      </c>
      <c r="M57" s="458">
        <v>2286161</v>
      </c>
      <c r="N57" s="458">
        <v>3098689</v>
      </c>
      <c r="O57" s="458">
        <v>5938345</v>
      </c>
      <c r="P57" s="458">
        <v>13622617</v>
      </c>
      <c r="Q57" s="458">
        <v>7511220</v>
      </c>
      <c r="R57" s="458">
        <v>16280714</v>
      </c>
      <c r="S57" s="458">
        <v>6517687</v>
      </c>
      <c r="T57" s="458">
        <v>622038</v>
      </c>
      <c r="U57" s="458">
        <v>4189134</v>
      </c>
      <c r="V57" s="458">
        <v>1379509</v>
      </c>
      <c r="W57" s="458">
        <v>11825765</v>
      </c>
      <c r="X57" s="458">
        <v>1391177</v>
      </c>
      <c r="Y57" s="458">
        <v>70937000</v>
      </c>
      <c r="Z57" s="458">
        <v>5015149</v>
      </c>
      <c r="AA57" s="458">
        <v>2861828</v>
      </c>
      <c r="AB57" s="458">
        <v>830871</v>
      </c>
      <c r="AC57" s="458">
        <v>6786328</v>
      </c>
      <c r="AD57" s="458">
        <v>2177576</v>
      </c>
      <c r="AE57" s="458">
        <v>4256524</v>
      </c>
      <c r="AF57" s="458">
        <v>8350348</v>
      </c>
      <c r="AG57" s="458">
        <v>27664656</v>
      </c>
      <c r="AH57" s="458">
        <v>1724068</v>
      </c>
      <c r="AI57" s="458">
        <v>2790663</v>
      </c>
      <c r="AJ57" s="458">
        <v>8859649</v>
      </c>
      <c r="AK57" s="458">
        <v>3562951</v>
      </c>
      <c r="AL57" s="458">
        <v>5956779</v>
      </c>
      <c r="AM57" s="458">
        <v>17771087</v>
      </c>
      <c r="AN57" s="458">
        <v>25484694</v>
      </c>
      <c r="AO57" s="458">
        <v>3389358</v>
      </c>
      <c r="AP57" s="458">
        <v>1830723</v>
      </c>
      <c r="AQ57" s="458">
        <v>555938</v>
      </c>
      <c r="AR57" s="458">
        <v>4766035</v>
      </c>
      <c r="AS57" s="458">
        <v>20373046</v>
      </c>
      <c r="AT57" s="458">
        <v>1135926</v>
      </c>
      <c r="AU57" s="458">
        <v>1107925</v>
      </c>
      <c r="AV57" s="458">
        <v>3662517</v>
      </c>
      <c r="AW57" s="458">
        <v>1981387</v>
      </c>
      <c r="AX57" s="458">
        <v>40770710</v>
      </c>
      <c r="AY57" s="458">
        <v>2038459</v>
      </c>
      <c r="AZ57" s="458">
        <v>9632448</v>
      </c>
      <c r="BA57" s="458">
        <v>4694899</v>
      </c>
      <c r="BB57" s="458">
        <v>8272790</v>
      </c>
      <c r="BC57" s="458">
        <v>1444084</v>
      </c>
      <c r="BD57" s="458">
        <v>2386461</v>
      </c>
      <c r="BE57" s="458">
        <v>4525629</v>
      </c>
      <c r="BF57" s="458">
        <v>348588</v>
      </c>
      <c r="BG57" s="458">
        <v>10783456</v>
      </c>
      <c r="BH57" s="458">
        <v>2581564</v>
      </c>
      <c r="BI57" s="458">
        <v>12977066</v>
      </c>
      <c r="BJ57">
        <v>972154</v>
      </c>
    </row>
    <row r="58" spans="1:62" x14ac:dyDescent="0.3">
      <c r="A58" s="455">
        <v>592</v>
      </c>
      <c r="B58" s="456" t="s">
        <v>122</v>
      </c>
      <c r="D58" s="458">
        <v>2264243</v>
      </c>
      <c r="E58" s="458">
        <v>736338</v>
      </c>
      <c r="F58" s="458">
        <v>295579</v>
      </c>
      <c r="G58" s="458">
        <v>475517</v>
      </c>
      <c r="H58" s="458">
        <v>624523</v>
      </c>
      <c r="I58" s="458">
        <v>731630</v>
      </c>
      <c r="J58" s="458">
        <v>733563</v>
      </c>
      <c r="K58" s="458">
        <v>171771</v>
      </c>
      <c r="L58" s="458">
        <v>778998</v>
      </c>
      <c r="M58" s="458">
        <v>-321568</v>
      </c>
      <c r="N58" s="458">
        <v>807629</v>
      </c>
      <c r="O58" s="458">
        <v>3631785</v>
      </c>
      <c r="P58" s="458">
        <v>3210052</v>
      </c>
      <c r="Q58" s="458">
        <v>1976045</v>
      </c>
      <c r="R58" s="458">
        <v>12657622</v>
      </c>
      <c r="S58" s="458">
        <v>3899576</v>
      </c>
      <c r="T58" s="458">
        <v>597158</v>
      </c>
      <c r="U58" s="458">
        <v>1324017</v>
      </c>
      <c r="V58" s="458">
        <v>503665</v>
      </c>
      <c r="W58" s="458">
        <v>3587215</v>
      </c>
      <c r="X58" s="458">
        <v>1623288</v>
      </c>
      <c r="Y58" s="458">
        <v>37867000</v>
      </c>
      <c r="Z58" s="458">
        <v>1902204</v>
      </c>
      <c r="AA58" s="458">
        <v>1023624</v>
      </c>
      <c r="AB58" s="458">
        <v>307975</v>
      </c>
      <c r="AC58" s="458">
        <v>3747743</v>
      </c>
      <c r="AD58" s="458">
        <v>566938</v>
      </c>
      <c r="AE58" s="458">
        <v>1210827</v>
      </c>
      <c r="AF58" s="458">
        <v>2221607</v>
      </c>
      <c r="AG58" s="458">
        <v>9719224</v>
      </c>
      <c r="AH58" s="458">
        <v>1058961</v>
      </c>
      <c r="AI58" s="458">
        <v>753564</v>
      </c>
      <c r="AJ58" s="458">
        <v>3359948</v>
      </c>
      <c r="AK58" s="458">
        <v>1735975</v>
      </c>
      <c r="AL58" s="458">
        <v>2307278</v>
      </c>
      <c r="AM58" s="458">
        <v>1651896</v>
      </c>
      <c r="AN58" s="458">
        <v>521086</v>
      </c>
      <c r="AO58" s="458">
        <v>1167124</v>
      </c>
      <c r="AP58" s="458">
        <v>2886258</v>
      </c>
      <c r="AQ58" s="458">
        <v>276551</v>
      </c>
      <c r="AR58" s="458">
        <v>1115338</v>
      </c>
      <c r="AS58" s="458">
        <v>3759446</v>
      </c>
      <c r="AT58" s="458">
        <v>551843</v>
      </c>
      <c r="AU58" s="458">
        <v>38528</v>
      </c>
      <c r="AV58" s="458">
        <v>1070019</v>
      </c>
      <c r="AW58" s="458">
        <v>-539527</v>
      </c>
      <c r="AX58" s="458">
        <v>14783907</v>
      </c>
      <c r="AY58" s="458">
        <v>256178</v>
      </c>
      <c r="AZ58" s="458">
        <v>-2807669</v>
      </c>
      <c r="BA58" s="458">
        <v>1403415</v>
      </c>
      <c r="BB58" s="458">
        <v>4812382</v>
      </c>
      <c r="BC58" s="458">
        <v>553757</v>
      </c>
      <c r="BD58" s="458">
        <v>288026</v>
      </c>
      <c r="BE58" s="458">
        <v>997886</v>
      </c>
      <c r="BF58" s="458">
        <v>84034</v>
      </c>
      <c r="BG58" s="458">
        <v>5240034</v>
      </c>
      <c r="BH58" s="458">
        <v>218026</v>
      </c>
      <c r="BI58" s="458">
        <v>11027318</v>
      </c>
      <c r="BJ58">
        <v>-22886</v>
      </c>
    </row>
    <row r="59" spans="1:62" x14ac:dyDescent="0.3">
      <c r="A59" s="455">
        <v>606</v>
      </c>
      <c r="B59" s="456" t="s">
        <v>286</v>
      </c>
      <c r="D59" s="458">
        <v>1</v>
      </c>
      <c r="E59" s="458">
        <v>1</v>
      </c>
      <c r="F59" s="458">
        <v>1</v>
      </c>
      <c r="G59" s="458">
        <v>1</v>
      </c>
      <c r="H59" s="458">
        <v>1</v>
      </c>
      <c r="I59" s="458">
        <v>1</v>
      </c>
      <c r="J59" s="458">
        <v>1</v>
      </c>
      <c r="K59" s="458">
        <v>1</v>
      </c>
      <c r="L59" s="458">
        <v>1</v>
      </c>
      <c r="M59" s="458">
        <v>1</v>
      </c>
      <c r="N59" s="458">
        <v>1</v>
      </c>
      <c r="O59" s="458">
        <v>1</v>
      </c>
      <c r="P59" s="458">
        <v>1</v>
      </c>
      <c r="Q59" s="458">
        <v>1</v>
      </c>
      <c r="R59" s="458">
        <v>1</v>
      </c>
      <c r="S59" s="458">
        <v>1</v>
      </c>
      <c r="T59" s="458">
        <v>1</v>
      </c>
      <c r="U59" s="458">
        <v>1</v>
      </c>
      <c r="V59" s="458">
        <v>1</v>
      </c>
      <c r="W59" s="458">
        <v>1</v>
      </c>
      <c r="X59" s="458">
        <v>1</v>
      </c>
      <c r="Y59" s="458">
        <v>1</v>
      </c>
      <c r="Z59" s="458">
        <v>1</v>
      </c>
      <c r="AA59" s="458">
        <v>1</v>
      </c>
      <c r="AB59" s="458">
        <v>1</v>
      </c>
      <c r="AC59" s="458">
        <v>1</v>
      </c>
      <c r="AD59" s="458">
        <v>1</v>
      </c>
      <c r="AE59" s="458">
        <v>1</v>
      </c>
      <c r="AF59" s="458">
        <v>1</v>
      </c>
      <c r="AG59" s="458">
        <v>1</v>
      </c>
      <c r="AH59" s="458">
        <v>1</v>
      </c>
      <c r="AI59" s="458">
        <v>1</v>
      </c>
      <c r="AJ59" s="458">
        <v>1</v>
      </c>
      <c r="AK59" s="458">
        <v>1</v>
      </c>
      <c r="AL59" s="458">
        <v>1</v>
      </c>
      <c r="AM59" s="458">
        <v>1</v>
      </c>
      <c r="AN59" s="458">
        <v>1</v>
      </c>
      <c r="AO59" s="458">
        <v>1</v>
      </c>
      <c r="AP59" s="458">
        <v>1</v>
      </c>
      <c r="AQ59" s="458">
        <v>1</v>
      </c>
      <c r="AR59" s="458">
        <v>1</v>
      </c>
      <c r="AS59" s="458">
        <v>1</v>
      </c>
      <c r="AT59" s="458">
        <v>1</v>
      </c>
      <c r="AU59" s="458">
        <v>1</v>
      </c>
      <c r="AV59" s="458">
        <v>1</v>
      </c>
      <c r="AW59" s="458">
        <v>1</v>
      </c>
      <c r="AX59" s="458">
        <v>1</v>
      </c>
      <c r="AY59" s="458">
        <v>1</v>
      </c>
      <c r="AZ59" s="458">
        <v>1</v>
      </c>
      <c r="BA59" s="458">
        <v>1</v>
      </c>
      <c r="BB59" s="458">
        <v>1</v>
      </c>
      <c r="BC59" s="458">
        <v>1</v>
      </c>
      <c r="BD59" s="458">
        <v>1</v>
      </c>
      <c r="BE59" s="458">
        <v>1</v>
      </c>
      <c r="BF59" s="458">
        <v>1</v>
      </c>
      <c r="BG59" s="458">
        <v>1</v>
      </c>
      <c r="BH59" s="458">
        <v>1</v>
      </c>
      <c r="BI59" s="458">
        <v>1</v>
      </c>
      <c r="BJ59">
        <v>1</v>
      </c>
    </row>
    <row r="60" spans="1:62" ht="43.2" x14ac:dyDescent="0.3">
      <c r="A60" s="455">
        <v>621</v>
      </c>
      <c r="B60" s="456" t="s">
        <v>287</v>
      </c>
      <c r="D60" s="458">
        <v>222393016</v>
      </c>
      <c r="E60" s="458">
        <v>49212596</v>
      </c>
      <c r="F60" s="458">
        <v>15959854</v>
      </c>
      <c r="G60" s="458">
        <v>30091764</v>
      </c>
      <c r="H60" s="458">
        <v>31005892</v>
      </c>
      <c r="I60" s="458">
        <v>48282533</v>
      </c>
      <c r="J60" s="458">
        <v>64451920</v>
      </c>
      <c r="K60" s="458">
        <v>23344767</v>
      </c>
      <c r="L60" s="458">
        <v>61692439</v>
      </c>
      <c r="M60" s="458">
        <v>3395822</v>
      </c>
      <c r="N60" s="458">
        <v>40982972</v>
      </c>
      <c r="O60" s="458">
        <v>126759523</v>
      </c>
      <c r="P60" s="458">
        <v>259818997</v>
      </c>
      <c r="Q60" s="458">
        <v>1008009698</v>
      </c>
      <c r="R60" s="458">
        <v>347651991</v>
      </c>
      <c r="S60" s="458">
        <v>105580882</v>
      </c>
      <c r="T60" s="458">
        <v>18401586</v>
      </c>
      <c r="U60" s="458">
        <v>83111089</v>
      </c>
      <c r="V60" s="458">
        <v>23244866</v>
      </c>
      <c r="W60" s="458">
        <v>143882629</v>
      </c>
      <c r="X60" s="458">
        <v>180828895</v>
      </c>
      <c r="Y60" s="458">
        <v>1678546000</v>
      </c>
      <c r="Z60" s="458">
        <v>97640923</v>
      </c>
      <c r="AA60" s="458">
        <v>37073513</v>
      </c>
      <c r="AB60" s="458">
        <v>14252234</v>
      </c>
      <c r="AC60" s="458">
        <v>144138173</v>
      </c>
      <c r="AD60" s="458">
        <v>28718104</v>
      </c>
      <c r="AE60" s="458">
        <v>50238322</v>
      </c>
      <c r="AF60" s="458">
        <v>125667667</v>
      </c>
      <c r="AG60" s="458">
        <v>455719306</v>
      </c>
      <c r="AH60" s="458">
        <v>43805513</v>
      </c>
      <c r="AI60" s="458">
        <v>59358397</v>
      </c>
      <c r="AJ60" s="458">
        <v>161393072</v>
      </c>
      <c r="AK60" s="458">
        <v>60692683</v>
      </c>
      <c r="AL60" s="458">
        <v>84744820</v>
      </c>
      <c r="AM60" s="458">
        <v>228683</v>
      </c>
      <c r="AN60" s="458">
        <v>20361872</v>
      </c>
      <c r="AO60" s="458">
        <v>57390292</v>
      </c>
      <c r="AP60" s="458">
        <v>51178533</v>
      </c>
      <c r="AQ60" s="458">
        <v>12364138</v>
      </c>
      <c r="AR60" s="458">
        <v>80512385</v>
      </c>
      <c r="AS60" s="458">
        <v>282758788</v>
      </c>
      <c r="AT60" s="458">
        <v>19774223</v>
      </c>
      <c r="AU60" s="458">
        <v>13986282</v>
      </c>
      <c r="AV60" s="458">
        <v>66995433</v>
      </c>
      <c r="AW60" s="458">
        <v>32637957</v>
      </c>
      <c r="AX60" s="458">
        <v>750028289</v>
      </c>
      <c r="AY60" s="458">
        <v>22578431</v>
      </c>
      <c r="AZ60" s="458">
        <v>180630068</v>
      </c>
      <c r="BA60" s="458">
        <v>75635930</v>
      </c>
      <c r="BB60" s="458">
        <v>134221167</v>
      </c>
      <c r="BC60" s="458">
        <v>27859423</v>
      </c>
      <c r="BD60" s="458">
        <v>37556306</v>
      </c>
      <c r="BE60" s="458">
        <v>90944404</v>
      </c>
      <c r="BF60" s="458">
        <v>8946639</v>
      </c>
      <c r="BG60" s="458">
        <v>192497921</v>
      </c>
      <c r="BH60" s="458">
        <v>40155396</v>
      </c>
      <c r="BI60" s="458">
        <v>359172461</v>
      </c>
      <c r="BJ60">
        <v>13298021</v>
      </c>
    </row>
    <row r="61" spans="1:62" ht="57.6" x14ac:dyDescent="0.3">
      <c r="A61" s="455">
        <v>622</v>
      </c>
      <c r="B61" s="456" t="s">
        <v>288</v>
      </c>
      <c r="D61" s="458">
        <v>38675943</v>
      </c>
      <c r="E61" s="458">
        <v>8641740</v>
      </c>
      <c r="F61" s="458">
        <v>2817989</v>
      </c>
      <c r="G61" s="458">
        <v>5257156</v>
      </c>
      <c r="H61" s="458">
        <v>5372816</v>
      </c>
      <c r="I61" s="458">
        <v>8303656</v>
      </c>
      <c r="J61" s="458">
        <v>11000835</v>
      </c>
      <c r="K61" s="458">
        <v>4094466</v>
      </c>
      <c r="L61" s="458">
        <v>10727372</v>
      </c>
      <c r="M61" s="458">
        <v>3395822</v>
      </c>
      <c r="N61" s="458">
        <v>7265524</v>
      </c>
      <c r="O61" s="458">
        <v>22317745</v>
      </c>
      <c r="P61" s="458">
        <v>45134655</v>
      </c>
      <c r="Q61" s="458">
        <v>18458345</v>
      </c>
      <c r="R61" s="458">
        <v>60429434</v>
      </c>
      <c r="S61" s="458">
        <v>18349709</v>
      </c>
      <c r="T61" s="458">
        <v>3198685</v>
      </c>
      <c r="U61" s="458">
        <v>14363879</v>
      </c>
      <c r="V61" s="458">
        <v>4006902</v>
      </c>
      <c r="W61" s="458">
        <v>25213459</v>
      </c>
      <c r="X61" s="458">
        <v>31035811</v>
      </c>
      <c r="Y61" s="458">
        <v>288326000</v>
      </c>
      <c r="Z61" s="458">
        <v>17097581</v>
      </c>
      <c r="AA61" s="458">
        <v>6400647</v>
      </c>
      <c r="AB61" s="458">
        <v>2505192</v>
      </c>
      <c r="AC61" s="458">
        <v>25100146</v>
      </c>
      <c r="AD61" s="458">
        <v>5025836</v>
      </c>
      <c r="AE61" s="458">
        <v>8806099</v>
      </c>
      <c r="AF61" s="458">
        <v>21366240</v>
      </c>
      <c r="AG61" s="458">
        <v>79131743</v>
      </c>
      <c r="AH61" s="458">
        <v>7702410</v>
      </c>
      <c r="AI61" s="458">
        <v>10430025</v>
      </c>
      <c r="AJ61" s="458">
        <v>27954191</v>
      </c>
      <c r="AK61" s="458">
        <v>10283928</v>
      </c>
      <c r="AL61" s="458">
        <v>15031617</v>
      </c>
      <c r="AM61" s="458">
        <v>73269126</v>
      </c>
      <c r="AN61" s="458">
        <v>3458569</v>
      </c>
      <c r="AO61" s="458">
        <v>9951464</v>
      </c>
      <c r="AP61" s="458">
        <v>8874465</v>
      </c>
      <c r="AQ61" s="458">
        <v>2124496</v>
      </c>
      <c r="AR61" s="458">
        <v>13958834</v>
      </c>
      <c r="AS61" s="458">
        <v>48831568</v>
      </c>
      <c r="AT61" s="458">
        <v>3418299</v>
      </c>
      <c r="AU61" s="458">
        <v>2413413</v>
      </c>
      <c r="AV61" s="458">
        <v>11571175</v>
      </c>
      <c r="AW61" s="458">
        <v>5632701</v>
      </c>
      <c r="AX61" s="458">
        <v>130946596</v>
      </c>
      <c r="AY61" s="458">
        <v>3860805</v>
      </c>
      <c r="AZ61" s="458">
        <v>31307870</v>
      </c>
      <c r="BA61" s="458">
        <v>13056028</v>
      </c>
      <c r="BB61" s="458">
        <v>23261750</v>
      </c>
      <c r="BC61" s="458">
        <v>4838532</v>
      </c>
      <c r="BD61" s="458">
        <v>6554705</v>
      </c>
      <c r="BE61" s="458">
        <v>15436662</v>
      </c>
      <c r="BF61" s="458">
        <v>1569141</v>
      </c>
      <c r="BG61" s="458">
        <v>33777943</v>
      </c>
      <c r="BH61" s="458">
        <v>7068854</v>
      </c>
      <c r="BI61" s="458">
        <v>62214910</v>
      </c>
      <c r="BJ61">
        <v>2398896</v>
      </c>
    </row>
    <row r="62" spans="1:62" x14ac:dyDescent="0.3">
      <c r="A62" s="455">
        <v>626</v>
      </c>
      <c r="B62" s="456" t="s">
        <v>289</v>
      </c>
      <c r="D62" s="458">
        <v>11628135</v>
      </c>
      <c r="E62" s="458">
        <v>3325473</v>
      </c>
      <c r="F62" s="458">
        <v>201794</v>
      </c>
      <c r="G62" s="458">
        <v>2129588</v>
      </c>
      <c r="H62" s="458">
        <v>1368769</v>
      </c>
      <c r="I62" s="458">
        <v>2666636</v>
      </c>
      <c r="J62" s="458">
        <v>2344155</v>
      </c>
      <c r="K62" s="458">
        <v>1410711</v>
      </c>
      <c r="L62" s="458">
        <v>2910349</v>
      </c>
      <c r="M62" s="458">
        <v>1083780</v>
      </c>
      <c r="N62" s="458">
        <v>1619152</v>
      </c>
      <c r="O62" s="458">
        <v>6196584</v>
      </c>
      <c r="P62" s="458">
        <v>11243060</v>
      </c>
      <c r="Q62" s="458">
        <v>1054177</v>
      </c>
      <c r="R62" s="458">
        <v>23158769</v>
      </c>
      <c r="S62" s="458">
        <v>4946859</v>
      </c>
      <c r="T62" s="458">
        <v>796061</v>
      </c>
      <c r="U62" s="458">
        <v>4451526</v>
      </c>
      <c r="V62" s="458">
        <v>1767232</v>
      </c>
      <c r="W62" s="458">
        <v>6158277</v>
      </c>
      <c r="X62" s="458">
        <v>8061095</v>
      </c>
      <c r="Y62" s="458">
        <v>118934000</v>
      </c>
      <c r="Z62" s="458">
        <v>5173900</v>
      </c>
      <c r="AA62" s="458">
        <v>2048751</v>
      </c>
      <c r="AB62" s="458">
        <v>292312</v>
      </c>
      <c r="AC62" s="458">
        <v>10874563</v>
      </c>
      <c r="AD62" s="458">
        <v>927076</v>
      </c>
      <c r="AE62" s="458">
        <v>2710668</v>
      </c>
      <c r="AF62" s="458">
        <v>6670454</v>
      </c>
      <c r="AG62" s="458">
        <v>31038048</v>
      </c>
      <c r="AH62" s="458">
        <v>2991125</v>
      </c>
      <c r="AI62" s="458">
        <v>2382650</v>
      </c>
      <c r="AJ62" s="458">
        <v>5093736</v>
      </c>
      <c r="AK62" s="458">
        <v>3163171</v>
      </c>
      <c r="AL62" s="458">
        <v>3874055</v>
      </c>
      <c r="AM62" s="458">
        <v>29983837</v>
      </c>
      <c r="AN62" s="458">
        <v>668349</v>
      </c>
      <c r="AO62" s="458">
        <v>1534793</v>
      </c>
      <c r="AP62" s="458">
        <v>1314674</v>
      </c>
      <c r="AQ62" s="458">
        <v>345726</v>
      </c>
      <c r="AR62" s="458">
        <v>2666435</v>
      </c>
      <c r="AS62" s="458">
        <v>16448945</v>
      </c>
      <c r="AT62" s="458">
        <v>944070</v>
      </c>
      <c r="AU62" s="458">
        <v>1191897</v>
      </c>
      <c r="AV62" s="458">
        <v>2960622</v>
      </c>
      <c r="AW62" s="458">
        <v>2110207</v>
      </c>
      <c r="AX62" s="458">
        <v>50414483</v>
      </c>
      <c r="AY62" s="458">
        <v>1156858</v>
      </c>
      <c r="AZ62" s="458">
        <v>10513207</v>
      </c>
      <c r="BA62" s="458">
        <v>2448652</v>
      </c>
      <c r="BB62" s="458">
        <v>6228045</v>
      </c>
      <c r="BC62" s="458">
        <v>564400</v>
      </c>
      <c r="BD62" s="458">
        <v>1663729</v>
      </c>
      <c r="BE62" s="458">
        <v>4725640</v>
      </c>
      <c r="BF62" s="458">
        <v>740449</v>
      </c>
      <c r="BG62" s="458">
        <v>16398078</v>
      </c>
      <c r="BH62" s="458">
        <v>1808794</v>
      </c>
      <c r="BI62" s="458">
        <v>23888470</v>
      </c>
      <c r="BJ62">
        <v>523099</v>
      </c>
    </row>
    <row r="63" spans="1:62" x14ac:dyDescent="0.3">
      <c r="A63" s="455">
        <v>627</v>
      </c>
      <c r="B63" s="456" t="s">
        <v>290</v>
      </c>
      <c r="D63" s="458">
        <v>0</v>
      </c>
      <c r="E63" s="458">
        <v>0</v>
      </c>
      <c r="F63" s="458">
        <v>0</v>
      </c>
      <c r="G63" s="458">
        <v>0</v>
      </c>
      <c r="H63" s="458">
        <v>0</v>
      </c>
      <c r="I63" s="458">
        <v>0</v>
      </c>
      <c r="J63" s="458">
        <v>0</v>
      </c>
      <c r="K63" s="458">
        <v>0</v>
      </c>
      <c r="L63" s="458">
        <v>0</v>
      </c>
      <c r="M63" s="458">
        <v>0</v>
      </c>
      <c r="N63" s="458">
        <v>0</v>
      </c>
      <c r="O63" s="458">
        <v>0</v>
      </c>
      <c r="P63" s="458">
        <v>0</v>
      </c>
      <c r="Q63" s="458">
        <v>0</v>
      </c>
      <c r="R63" s="458">
        <v>0</v>
      </c>
      <c r="S63" s="458">
        <v>0</v>
      </c>
      <c r="T63" s="458">
        <v>0</v>
      </c>
      <c r="U63" s="458">
        <v>0</v>
      </c>
      <c r="V63" s="458">
        <v>0</v>
      </c>
      <c r="W63" s="458">
        <v>0</v>
      </c>
      <c r="X63" s="458">
        <v>0</v>
      </c>
      <c r="Y63" s="458">
        <v>0</v>
      </c>
      <c r="Z63" s="458">
        <v>0</v>
      </c>
      <c r="AA63" s="458">
        <v>0</v>
      </c>
      <c r="AB63" s="458">
        <v>0</v>
      </c>
      <c r="AC63" s="458">
        <v>0</v>
      </c>
      <c r="AD63" s="458">
        <v>0</v>
      </c>
      <c r="AE63" s="458">
        <v>0</v>
      </c>
      <c r="AF63" s="458">
        <v>0</v>
      </c>
      <c r="AG63" s="458">
        <v>0</v>
      </c>
      <c r="AH63" s="458">
        <v>0</v>
      </c>
      <c r="AI63" s="458">
        <v>0</v>
      </c>
      <c r="AJ63" s="458">
        <v>0</v>
      </c>
      <c r="AK63" s="458">
        <v>0</v>
      </c>
      <c r="AL63" s="458">
        <v>0</v>
      </c>
      <c r="AM63" s="458">
        <v>0</v>
      </c>
      <c r="AN63" s="458">
        <v>0</v>
      </c>
      <c r="AO63" s="458">
        <v>0</v>
      </c>
      <c r="AP63" s="458">
        <v>0</v>
      </c>
      <c r="AQ63" s="458">
        <v>0</v>
      </c>
      <c r="AR63" s="458">
        <v>0</v>
      </c>
      <c r="AS63" s="458">
        <v>0</v>
      </c>
      <c r="AT63" s="458">
        <v>0</v>
      </c>
      <c r="AU63" s="458">
        <v>0</v>
      </c>
      <c r="AV63" s="458">
        <v>0</v>
      </c>
      <c r="AW63" s="458">
        <v>0</v>
      </c>
      <c r="AX63" s="458">
        <v>0</v>
      </c>
      <c r="AY63" s="458">
        <v>0</v>
      </c>
      <c r="AZ63" s="458">
        <v>0</v>
      </c>
      <c r="BA63" s="458">
        <v>0</v>
      </c>
      <c r="BB63" s="458">
        <v>0</v>
      </c>
      <c r="BC63" s="458">
        <v>0</v>
      </c>
      <c r="BD63" s="458">
        <v>0</v>
      </c>
      <c r="BE63" s="458">
        <v>0</v>
      </c>
      <c r="BF63" s="458">
        <v>0</v>
      </c>
      <c r="BG63" s="458">
        <v>0</v>
      </c>
      <c r="BH63" s="458">
        <v>0</v>
      </c>
      <c r="BI63" s="458">
        <v>0</v>
      </c>
      <c r="BJ63">
        <v>0</v>
      </c>
    </row>
    <row r="64" spans="1:62" x14ac:dyDescent="0.3">
      <c r="A64" s="455">
        <v>628</v>
      </c>
      <c r="B64" s="456" t="s">
        <v>291</v>
      </c>
      <c r="D64" s="458">
        <v>4995419</v>
      </c>
      <c r="E64" s="458">
        <v>1488659</v>
      </c>
      <c r="F64" s="458">
        <v>0</v>
      </c>
      <c r="G64" s="458">
        <v>1740000</v>
      </c>
      <c r="H64" s="458">
        <v>913956</v>
      </c>
      <c r="I64" s="458">
        <v>1016953</v>
      </c>
      <c r="J64" s="458">
        <v>1466218</v>
      </c>
      <c r="K64" s="458">
        <v>792360</v>
      </c>
      <c r="L64" s="458">
        <v>2133395</v>
      </c>
      <c r="M64" s="458">
        <v>573693</v>
      </c>
      <c r="N64" s="458">
        <v>1134668</v>
      </c>
      <c r="O64" s="458">
        <v>2355889</v>
      </c>
      <c r="P64" s="458">
        <v>6392440</v>
      </c>
      <c r="Q64" s="458">
        <v>0</v>
      </c>
      <c r="R64" s="458">
        <v>7625802</v>
      </c>
      <c r="S64" s="458">
        <v>3377495</v>
      </c>
      <c r="T64" s="458">
        <v>574480</v>
      </c>
      <c r="U64" s="458">
        <v>2226791</v>
      </c>
      <c r="V64" s="458">
        <v>614236</v>
      </c>
      <c r="W64" s="458">
        <v>4394929</v>
      </c>
      <c r="X64" s="458">
        <v>3781361</v>
      </c>
      <c r="Y64" s="458">
        <v>2456000</v>
      </c>
      <c r="Z64" s="458">
        <v>2797359</v>
      </c>
      <c r="AA64" s="458">
        <v>1000000</v>
      </c>
      <c r="AB64" s="458">
        <v>0</v>
      </c>
      <c r="AC64" s="458">
        <v>0</v>
      </c>
      <c r="AD64" s="458">
        <v>788283</v>
      </c>
      <c r="AE64" s="458">
        <v>1558700</v>
      </c>
      <c r="AF64" s="458">
        <v>0</v>
      </c>
      <c r="AG64" s="458">
        <v>-3942113</v>
      </c>
      <c r="AH64" s="458">
        <v>984189</v>
      </c>
      <c r="AI64" s="458">
        <v>1471086</v>
      </c>
      <c r="AJ64" s="458">
        <v>4674286</v>
      </c>
      <c r="AK64" s="458">
        <v>1785861</v>
      </c>
      <c r="AL64" s="458">
        <v>2034965</v>
      </c>
      <c r="AM64" s="458">
        <v>335455</v>
      </c>
      <c r="AN64" s="458">
        <v>402040</v>
      </c>
      <c r="AO64" s="458">
        <v>0</v>
      </c>
      <c r="AP64" s="458">
        <v>82439</v>
      </c>
      <c r="AQ64" s="458">
        <v>0</v>
      </c>
      <c r="AR64" s="458">
        <v>1590894</v>
      </c>
      <c r="AS64" s="458">
        <v>0</v>
      </c>
      <c r="AT64" s="458">
        <v>596216</v>
      </c>
      <c r="AU64" s="458">
        <v>405531</v>
      </c>
      <c r="AV64" s="458">
        <v>41746</v>
      </c>
      <c r="AW64" s="458">
        <v>1500000</v>
      </c>
      <c r="AX64" s="458">
        <v>2949957</v>
      </c>
      <c r="AY64" s="458">
        <v>725892</v>
      </c>
      <c r="AZ64" s="458">
        <v>5220200</v>
      </c>
      <c r="BA64" s="458">
        <v>67793</v>
      </c>
      <c r="BB64" s="458">
        <v>5489650</v>
      </c>
      <c r="BC64" s="458">
        <v>0</v>
      </c>
      <c r="BD64" s="458">
        <v>1063368</v>
      </c>
      <c r="BE64" s="458">
        <v>1445129</v>
      </c>
      <c r="BF64" s="458">
        <v>58766</v>
      </c>
      <c r="BG64" s="458">
        <v>8670112</v>
      </c>
      <c r="BH64" s="458">
        <v>1082033</v>
      </c>
      <c r="BI64" s="458">
        <v>7785069</v>
      </c>
      <c r="BJ64">
        <v>356707</v>
      </c>
    </row>
    <row r="65" spans="1:62" x14ac:dyDescent="0.3">
      <c r="A65" s="455">
        <v>629</v>
      </c>
      <c r="B65" s="456" t="s">
        <v>292</v>
      </c>
      <c r="D65" s="458">
        <v>0</v>
      </c>
      <c r="E65" s="458">
        <v>0</v>
      </c>
      <c r="F65" s="458">
        <v>0</v>
      </c>
      <c r="G65" s="458">
        <v>0</v>
      </c>
      <c r="H65" s="458">
        <v>0</v>
      </c>
      <c r="I65" s="458">
        <v>0</v>
      </c>
      <c r="J65" s="458">
        <v>0</v>
      </c>
      <c r="K65" s="458">
        <v>0</v>
      </c>
      <c r="L65" s="458">
        <v>0</v>
      </c>
      <c r="M65" s="458">
        <v>0</v>
      </c>
      <c r="N65" s="458">
        <v>0</v>
      </c>
      <c r="O65" s="458">
        <v>0</v>
      </c>
      <c r="P65" s="458">
        <v>0</v>
      </c>
      <c r="Q65" s="458">
        <v>0</v>
      </c>
      <c r="R65" s="458">
        <v>0</v>
      </c>
      <c r="S65" s="458">
        <v>0</v>
      </c>
      <c r="T65" s="458">
        <v>0</v>
      </c>
      <c r="U65" s="458">
        <v>0</v>
      </c>
      <c r="V65" s="458">
        <v>0</v>
      </c>
      <c r="W65" s="458">
        <v>0</v>
      </c>
      <c r="X65" s="458">
        <v>0</v>
      </c>
      <c r="Y65" s="458">
        <v>0</v>
      </c>
      <c r="Z65" s="458">
        <v>0</v>
      </c>
      <c r="AA65" s="458">
        <v>0</v>
      </c>
      <c r="AB65" s="458">
        <v>0</v>
      </c>
      <c r="AC65" s="458">
        <v>0</v>
      </c>
      <c r="AD65" s="458">
        <v>0</v>
      </c>
      <c r="AE65" s="458">
        <v>0</v>
      </c>
      <c r="AF65" s="458">
        <v>0</v>
      </c>
      <c r="AG65" s="458">
        <v>0</v>
      </c>
      <c r="AH65" s="458">
        <v>0</v>
      </c>
      <c r="AI65" s="458">
        <v>0</v>
      </c>
      <c r="AJ65" s="458">
        <v>0</v>
      </c>
      <c r="AK65" s="458">
        <v>0</v>
      </c>
      <c r="AL65" s="458">
        <v>0</v>
      </c>
      <c r="AM65" s="458">
        <v>0</v>
      </c>
      <c r="AN65" s="458">
        <v>0</v>
      </c>
      <c r="AO65" s="458">
        <v>0</v>
      </c>
      <c r="AP65" s="458">
        <v>0</v>
      </c>
      <c r="AQ65" s="458">
        <v>0</v>
      </c>
      <c r="AR65" s="458">
        <v>0</v>
      </c>
      <c r="AS65" s="458">
        <v>0</v>
      </c>
      <c r="AT65" s="458">
        <v>0</v>
      </c>
      <c r="AU65" s="458">
        <v>0</v>
      </c>
      <c r="AV65" s="458">
        <v>0</v>
      </c>
      <c r="AW65" s="458">
        <v>0</v>
      </c>
      <c r="AX65" s="458">
        <v>0</v>
      </c>
      <c r="AY65" s="458">
        <v>0</v>
      </c>
      <c r="AZ65" s="458">
        <v>0</v>
      </c>
      <c r="BA65" s="458">
        <v>0</v>
      </c>
      <c r="BB65" s="458">
        <v>0</v>
      </c>
      <c r="BC65" s="458">
        <v>0</v>
      </c>
      <c r="BD65" s="458">
        <v>0</v>
      </c>
      <c r="BE65" s="458">
        <v>0</v>
      </c>
      <c r="BF65" s="458">
        <v>0</v>
      </c>
      <c r="BG65" s="458">
        <v>0</v>
      </c>
      <c r="BH65" s="458">
        <v>0</v>
      </c>
      <c r="BI65" s="458">
        <v>0</v>
      </c>
      <c r="BJ65">
        <v>0</v>
      </c>
    </row>
    <row r="66" spans="1:62" x14ac:dyDescent="0.3">
      <c r="A66" s="455">
        <v>630</v>
      </c>
      <c r="B66" s="456" t="s">
        <v>293</v>
      </c>
      <c r="D66" s="458">
        <v>0</v>
      </c>
      <c r="E66" s="458">
        <v>0</v>
      </c>
      <c r="F66" s="458">
        <v>0</v>
      </c>
      <c r="G66" s="458">
        <v>0</v>
      </c>
      <c r="H66" s="458">
        <v>0</v>
      </c>
      <c r="I66" s="458">
        <v>0</v>
      </c>
      <c r="J66" s="458">
        <v>0</v>
      </c>
      <c r="K66" s="458">
        <v>0</v>
      </c>
      <c r="L66" s="458">
        <v>0</v>
      </c>
      <c r="M66" s="458">
        <v>0</v>
      </c>
      <c r="N66" s="458">
        <v>0</v>
      </c>
      <c r="O66" s="458">
        <v>0</v>
      </c>
      <c r="P66" s="458">
        <v>0</v>
      </c>
      <c r="Q66" s="458">
        <v>0</v>
      </c>
      <c r="R66" s="458">
        <v>0</v>
      </c>
      <c r="S66" s="458">
        <v>0</v>
      </c>
      <c r="T66" s="458">
        <v>0</v>
      </c>
      <c r="U66" s="458">
        <v>0</v>
      </c>
      <c r="V66" s="458">
        <v>0</v>
      </c>
      <c r="W66" s="458">
        <v>0</v>
      </c>
      <c r="X66" s="458">
        <v>0</v>
      </c>
      <c r="Y66" s="458">
        <v>4294000</v>
      </c>
      <c r="Z66" s="458">
        <v>0</v>
      </c>
      <c r="AA66" s="458">
        <v>0</v>
      </c>
      <c r="AB66" s="458">
        <v>0</v>
      </c>
      <c r="AC66" s="458">
        <v>0</v>
      </c>
      <c r="AD66" s="458">
        <v>0</v>
      </c>
      <c r="AE66" s="458">
        <v>0</v>
      </c>
      <c r="AF66" s="458">
        <v>0</v>
      </c>
      <c r="AG66" s="458">
        <v>0</v>
      </c>
      <c r="AH66" s="458">
        <v>0</v>
      </c>
      <c r="AI66" s="458">
        <v>0</v>
      </c>
      <c r="AJ66" s="458">
        <v>0</v>
      </c>
      <c r="AK66" s="458">
        <v>0</v>
      </c>
      <c r="AL66" s="458">
        <v>0</v>
      </c>
      <c r="AM66" s="458">
        <v>0</v>
      </c>
      <c r="AN66" s="458">
        <v>0</v>
      </c>
      <c r="AO66" s="458">
        <v>0</v>
      </c>
      <c r="AP66" s="458">
        <v>0</v>
      </c>
      <c r="AQ66" s="458">
        <v>0</v>
      </c>
      <c r="AR66" s="458">
        <v>0</v>
      </c>
      <c r="AS66" s="458">
        <v>0</v>
      </c>
      <c r="AT66" s="458">
        <v>0</v>
      </c>
      <c r="AU66" s="458">
        <v>0</v>
      </c>
      <c r="AV66" s="458">
        <v>0</v>
      </c>
      <c r="AW66" s="458">
        <v>0</v>
      </c>
      <c r="AX66" s="458">
        <v>0</v>
      </c>
      <c r="AY66" s="458">
        <v>0</v>
      </c>
      <c r="AZ66" s="458">
        <v>0</v>
      </c>
      <c r="BA66" s="458">
        <v>0</v>
      </c>
      <c r="BB66" s="458">
        <v>0</v>
      </c>
      <c r="BC66" s="458">
        <v>0</v>
      </c>
      <c r="BD66" s="458">
        <v>0</v>
      </c>
      <c r="BE66" s="458">
        <v>0</v>
      </c>
      <c r="BF66" s="458">
        <v>0</v>
      </c>
      <c r="BG66" s="458">
        <v>0</v>
      </c>
      <c r="BH66" s="458">
        <v>0</v>
      </c>
      <c r="BI66" s="458">
        <v>0</v>
      </c>
      <c r="BJ66">
        <v>0</v>
      </c>
    </row>
    <row r="67" spans="1:62" x14ac:dyDescent="0.3">
      <c r="A67" s="455">
        <v>631</v>
      </c>
      <c r="B67" s="456" t="s">
        <v>294</v>
      </c>
      <c r="D67" s="458">
        <v>0</v>
      </c>
      <c r="E67" s="458">
        <v>0</v>
      </c>
      <c r="F67" s="458">
        <v>0</v>
      </c>
      <c r="G67" s="458">
        <v>0</v>
      </c>
      <c r="H67" s="458">
        <v>0</v>
      </c>
      <c r="I67" s="458">
        <v>0</v>
      </c>
      <c r="J67" s="458">
        <v>0</v>
      </c>
      <c r="K67" s="458">
        <v>0</v>
      </c>
      <c r="L67" s="458">
        <v>0</v>
      </c>
      <c r="M67" s="458">
        <v>0</v>
      </c>
      <c r="N67" s="458">
        <v>0</v>
      </c>
      <c r="O67" s="458">
        <v>0</v>
      </c>
      <c r="P67" s="458">
        <v>0</v>
      </c>
      <c r="Q67" s="458">
        <v>0</v>
      </c>
      <c r="R67" s="458">
        <v>0</v>
      </c>
      <c r="S67" s="458">
        <v>0</v>
      </c>
      <c r="T67" s="458">
        <v>0</v>
      </c>
      <c r="U67" s="458">
        <v>0</v>
      </c>
      <c r="V67" s="458">
        <v>0</v>
      </c>
      <c r="W67" s="458">
        <v>0</v>
      </c>
      <c r="X67" s="458">
        <v>0</v>
      </c>
      <c r="Y67" s="458">
        <v>0</v>
      </c>
      <c r="Z67" s="458">
        <v>0</v>
      </c>
      <c r="AA67" s="458">
        <v>0</v>
      </c>
      <c r="AB67" s="458">
        <v>0</v>
      </c>
      <c r="AC67" s="458">
        <v>0</v>
      </c>
      <c r="AD67" s="458">
        <v>0</v>
      </c>
      <c r="AE67" s="458">
        <v>0</v>
      </c>
      <c r="AF67" s="458">
        <v>0</v>
      </c>
      <c r="AG67" s="458">
        <v>0</v>
      </c>
      <c r="AH67" s="458">
        <v>0</v>
      </c>
      <c r="AI67" s="458">
        <v>0</v>
      </c>
      <c r="AJ67" s="458">
        <v>0</v>
      </c>
      <c r="AK67" s="458">
        <v>0</v>
      </c>
      <c r="AL67" s="458">
        <v>0</v>
      </c>
      <c r="AM67" s="458">
        <v>0</v>
      </c>
      <c r="AN67" s="458">
        <v>0</v>
      </c>
      <c r="AO67" s="458">
        <v>0</v>
      </c>
      <c r="AP67" s="458">
        <v>0</v>
      </c>
      <c r="AQ67" s="458">
        <v>0</v>
      </c>
      <c r="AR67" s="458">
        <v>0</v>
      </c>
      <c r="AS67" s="458">
        <v>0</v>
      </c>
      <c r="AT67" s="458">
        <v>0</v>
      </c>
      <c r="AU67" s="458">
        <v>0</v>
      </c>
      <c r="AV67" s="458">
        <v>0</v>
      </c>
      <c r="AW67" s="458">
        <v>0</v>
      </c>
      <c r="AX67" s="458">
        <v>0</v>
      </c>
      <c r="AY67" s="458">
        <v>0</v>
      </c>
      <c r="AZ67" s="458">
        <v>0</v>
      </c>
      <c r="BA67" s="458">
        <v>0</v>
      </c>
      <c r="BB67" s="458">
        <v>0</v>
      </c>
      <c r="BC67" s="458">
        <v>0</v>
      </c>
      <c r="BD67" s="458">
        <v>0</v>
      </c>
      <c r="BE67" s="458">
        <v>0</v>
      </c>
      <c r="BF67" s="458">
        <v>0</v>
      </c>
      <c r="BG67" s="458">
        <v>0</v>
      </c>
      <c r="BH67" s="458">
        <v>0</v>
      </c>
      <c r="BI67" s="458">
        <v>0</v>
      </c>
      <c r="BJ67">
        <v>0</v>
      </c>
    </row>
    <row r="68" spans="1:62" x14ac:dyDescent="0.3">
      <c r="A68" s="455">
        <v>645</v>
      </c>
      <c r="B68" s="456" t="s">
        <v>143</v>
      </c>
      <c r="D68" s="458">
        <v>0</v>
      </c>
      <c r="E68" s="458">
        <v>0</v>
      </c>
      <c r="F68" s="458">
        <v>500000</v>
      </c>
      <c r="G68" s="458">
        <v>781000</v>
      </c>
      <c r="H68" s="458">
        <v>0</v>
      </c>
      <c r="I68" s="458">
        <v>750000</v>
      </c>
      <c r="J68" s="458">
        <v>0</v>
      </c>
      <c r="K68" s="458">
        <v>275024</v>
      </c>
      <c r="L68" s="458">
        <v>900500</v>
      </c>
      <c r="M68" s="458">
        <v>0</v>
      </c>
      <c r="N68" s="458">
        <v>350000</v>
      </c>
      <c r="O68" s="458">
        <v>3319227</v>
      </c>
      <c r="P68" s="458">
        <v>4900000</v>
      </c>
      <c r="Q68" s="458">
        <v>109357</v>
      </c>
      <c r="R68" s="458">
        <v>5009707</v>
      </c>
      <c r="S68" s="458">
        <v>4429579</v>
      </c>
      <c r="T68" s="458">
        <v>0</v>
      </c>
      <c r="U68" s="458">
        <v>1896326</v>
      </c>
      <c r="V68" s="458">
        <v>347718</v>
      </c>
      <c r="W68" s="458">
        <v>1500000</v>
      </c>
      <c r="X68" s="458">
        <v>4965000</v>
      </c>
      <c r="Y68" s="458">
        <v>3900000</v>
      </c>
      <c r="Z68" s="458">
        <v>3809000</v>
      </c>
      <c r="AA68" s="458">
        <v>314000</v>
      </c>
      <c r="AB68" s="458">
        <v>0</v>
      </c>
      <c r="AC68" s="458">
        <v>0</v>
      </c>
      <c r="AD68" s="458">
        <v>0</v>
      </c>
      <c r="AE68" s="458">
        <v>0</v>
      </c>
      <c r="AF68" s="458">
        <v>2032864</v>
      </c>
      <c r="AG68" s="458">
        <v>11577298</v>
      </c>
      <c r="AH68" s="458">
        <v>0</v>
      </c>
      <c r="AI68" s="458">
        <v>0</v>
      </c>
      <c r="AJ68" s="458">
        <v>2250000</v>
      </c>
      <c r="AK68" s="458">
        <v>0</v>
      </c>
      <c r="AL68" s="458">
        <v>0</v>
      </c>
      <c r="AM68" s="458">
        <v>4556908</v>
      </c>
      <c r="AN68" s="458">
        <v>480632</v>
      </c>
      <c r="AO68" s="458">
        <v>1058036</v>
      </c>
      <c r="AP68" s="458">
        <v>0</v>
      </c>
      <c r="AQ68" s="458">
        <v>0</v>
      </c>
      <c r="AR68" s="458">
        <v>0</v>
      </c>
      <c r="AS68" s="458">
        <v>0</v>
      </c>
      <c r="AT68" s="458">
        <v>0</v>
      </c>
      <c r="AU68" s="458">
        <v>0</v>
      </c>
      <c r="AV68" s="458">
        <v>1897147</v>
      </c>
      <c r="AW68" s="458">
        <v>0</v>
      </c>
      <c r="AX68" s="458">
        <v>3553609</v>
      </c>
      <c r="AY68" s="458">
        <v>0</v>
      </c>
      <c r="AZ68" s="458">
        <v>2788897</v>
      </c>
      <c r="BA68" s="458">
        <v>0</v>
      </c>
      <c r="BB68" s="458">
        <v>1096822</v>
      </c>
      <c r="BC68" s="458">
        <v>1839000</v>
      </c>
      <c r="BD68" s="458">
        <v>846187</v>
      </c>
      <c r="BE68" s="458">
        <v>0</v>
      </c>
      <c r="BF68" s="458">
        <v>75000</v>
      </c>
      <c r="BG68" s="458">
        <v>1897266</v>
      </c>
      <c r="BH68" s="458">
        <v>1617290</v>
      </c>
      <c r="BI68" s="458">
        <v>0</v>
      </c>
      <c r="BJ68">
        <v>205835</v>
      </c>
    </row>
    <row r="69" spans="1:62" x14ac:dyDescent="0.3">
      <c r="A69" s="455">
        <v>646</v>
      </c>
      <c r="B69" s="456" t="s">
        <v>133</v>
      </c>
      <c r="D69" s="458">
        <v>2992671</v>
      </c>
      <c r="E69" s="458">
        <v>2048479</v>
      </c>
      <c r="F69" s="458">
        <v>1416860</v>
      </c>
      <c r="G69" s="458">
        <v>4078024</v>
      </c>
      <c r="H69" s="458">
        <v>0</v>
      </c>
      <c r="I69" s="458">
        <v>4268821</v>
      </c>
      <c r="J69" s="458">
        <v>6500165</v>
      </c>
      <c r="K69" s="458">
        <v>1716590</v>
      </c>
      <c r="L69" s="458">
        <v>214879</v>
      </c>
      <c r="M69" s="458">
        <v>2479555</v>
      </c>
      <c r="N69" s="458">
        <v>418198</v>
      </c>
      <c r="O69" s="458">
        <v>22123606</v>
      </c>
      <c r="P69" s="458">
        <v>5891265</v>
      </c>
      <c r="Q69" s="458">
        <v>3103906</v>
      </c>
      <c r="R69" s="458">
        <v>2014405</v>
      </c>
      <c r="S69" s="458">
        <v>10543996</v>
      </c>
      <c r="T69" s="458">
        <v>774957</v>
      </c>
      <c r="U69" s="458">
        <v>921863</v>
      </c>
      <c r="V69" s="458">
        <v>2118673</v>
      </c>
      <c r="W69" s="458">
        <v>5470917</v>
      </c>
      <c r="X69" s="458">
        <v>5009419</v>
      </c>
      <c r="Y69" s="458">
        <v>16752000</v>
      </c>
      <c r="Z69" s="458">
        <v>4520184</v>
      </c>
      <c r="AA69" s="458">
        <v>881253</v>
      </c>
      <c r="AB69" s="458">
        <v>42669</v>
      </c>
      <c r="AC69" s="458">
        <v>5364539</v>
      </c>
      <c r="AD69" s="458">
        <v>4386290</v>
      </c>
      <c r="AE69" s="458">
        <v>2251222</v>
      </c>
      <c r="AF69" s="458">
        <v>13690668</v>
      </c>
      <c r="AG69" s="458">
        <v>21713480</v>
      </c>
      <c r="AH69" s="458">
        <v>1759276</v>
      </c>
      <c r="AI69" s="458">
        <v>4515553</v>
      </c>
      <c r="AJ69" s="458">
        <v>9046883</v>
      </c>
      <c r="AK69" s="458">
        <v>3694328</v>
      </c>
      <c r="AL69" s="458">
        <v>4873340</v>
      </c>
      <c r="AM69" s="458">
        <v>9597020</v>
      </c>
      <c r="AN69" s="458">
        <v>1626593</v>
      </c>
      <c r="AO69" s="458">
        <v>2006896</v>
      </c>
      <c r="AP69" s="458">
        <v>7317314</v>
      </c>
      <c r="AQ69" s="458">
        <v>1118541</v>
      </c>
      <c r="AR69" s="458">
        <v>6541548</v>
      </c>
      <c r="AS69" s="458">
        <v>5164021</v>
      </c>
      <c r="AT69" s="458">
        <v>941933</v>
      </c>
      <c r="AU69" s="458">
        <v>-85130</v>
      </c>
      <c r="AV69" s="458">
        <v>6955138</v>
      </c>
      <c r="AW69" s="458">
        <v>1355396</v>
      </c>
      <c r="AX69" s="458">
        <v>7261233</v>
      </c>
      <c r="AY69" s="458">
        <v>3250112</v>
      </c>
      <c r="AZ69" s="458">
        <v>3626153</v>
      </c>
      <c r="BA69" s="458">
        <v>426972</v>
      </c>
      <c r="BB69" s="458">
        <v>6238977</v>
      </c>
      <c r="BC69" s="458">
        <v>848720</v>
      </c>
      <c r="BD69" s="458">
        <v>2674489</v>
      </c>
      <c r="BE69" s="458">
        <v>1279358</v>
      </c>
      <c r="BF69" s="458">
        <v>1040847</v>
      </c>
      <c r="BG69" s="458">
        <v>11514545</v>
      </c>
      <c r="BH69" s="458">
        <v>1680236</v>
      </c>
      <c r="BI69" s="458">
        <v>23266768</v>
      </c>
      <c r="BJ69">
        <v>639415</v>
      </c>
    </row>
    <row r="70" spans="1:62" x14ac:dyDescent="0.3">
      <c r="A70" s="455">
        <v>659</v>
      </c>
      <c r="B70" s="456" t="s">
        <v>295</v>
      </c>
      <c r="D70" s="458">
        <v>0</v>
      </c>
      <c r="E70" s="458">
        <v>0</v>
      </c>
      <c r="F70" s="458">
        <v>0</v>
      </c>
      <c r="G70" s="458">
        <v>0</v>
      </c>
      <c r="H70" s="458">
        <v>0</v>
      </c>
      <c r="I70" s="458">
        <v>0</v>
      </c>
      <c r="J70" s="458">
        <v>0</v>
      </c>
      <c r="K70" s="458">
        <v>0</v>
      </c>
      <c r="L70" s="458">
        <v>61692439</v>
      </c>
      <c r="M70" s="458">
        <v>0</v>
      </c>
      <c r="N70" s="458">
        <v>0</v>
      </c>
      <c r="O70" s="458">
        <v>0</v>
      </c>
      <c r="P70" s="458">
        <v>0</v>
      </c>
      <c r="Q70" s="458">
        <v>0</v>
      </c>
      <c r="R70" s="458">
        <v>0</v>
      </c>
      <c r="S70" s="458">
        <v>0</v>
      </c>
      <c r="T70" s="458">
        <v>0</v>
      </c>
      <c r="U70" s="458">
        <v>0</v>
      </c>
      <c r="V70" s="458">
        <v>0</v>
      </c>
      <c r="W70" s="458">
        <v>0</v>
      </c>
      <c r="X70" s="458">
        <v>0</v>
      </c>
      <c r="Y70" s="458">
        <v>1678546000</v>
      </c>
      <c r="Z70" s="458">
        <v>0</v>
      </c>
      <c r="AA70" s="458">
        <v>37073513</v>
      </c>
      <c r="AB70" s="458">
        <v>0</v>
      </c>
      <c r="AC70" s="458">
        <v>0</v>
      </c>
      <c r="AD70" s="458">
        <v>0</v>
      </c>
      <c r="AE70" s="458">
        <v>0</v>
      </c>
      <c r="AF70" s="458">
        <v>0</v>
      </c>
      <c r="AG70" s="458">
        <v>0</v>
      </c>
      <c r="AH70" s="458">
        <v>0</v>
      </c>
      <c r="AI70" s="458">
        <v>0</v>
      </c>
      <c r="AJ70" s="458">
        <v>0</v>
      </c>
      <c r="AK70" s="458">
        <v>0</v>
      </c>
      <c r="AL70" s="458">
        <v>0</v>
      </c>
      <c r="AM70" s="458">
        <v>0</v>
      </c>
      <c r="AN70" s="458">
        <v>0</v>
      </c>
      <c r="AO70" s="458">
        <v>0</v>
      </c>
      <c r="AP70" s="458">
        <v>0</v>
      </c>
      <c r="AQ70" s="458">
        <v>12364138</v>
      </c>
      <c r="AR70" s="458">
        <v>0</v>
      </c>
      <c r="AS70" s="458">
        <v>0</v>
      </c>
      <c r="AT70" s="458">
        <v>0</v>
      </c>
      <c r="AU70" s="458">
        <v>0</v>
      </c>
      <c r="AV70" s="458">
        <v>0</v>
      </c>
      <c r="AW70" s="458">
        <v>32637957</v>
      </c>
      <c r="AX70" s="458">
        <v>750028289</v>
      </c>
      <c r="AY70" s="458">
        <v>0</v>
      </c>
      <c r="AZ70" s="458">
        <v>0</v>
      </c>
      <c r="BA70" s="458">
        <v>0</v>
      </c>
      <c r="BB70" s="458">
        <v>0</v>
      </c>
      <c r="BC70" s="458">
        <v>0</v>
      </c>
      <c r="BD70" s="458">
        <v>0</v>
      </c>
      <c r="BE70" s="458">
        <v>0</v>
      </c>
      <c r="BF70" s="458">
        <v>0</v>
      </c>
      <c r="BG70" s="458">
        <v>0</v>
      </c>
      <c r="BH70" s="458">
        <v>0</v>
      </c>
      <c r="BI70" s="458">
        <v>0</v>
      </c>
      <c r="BJ70">
        <v>0</v>
      </c>
    </row>
    <row r="71" spans="1:62" x14ac:dyDescent="0.3">
      <c r="A71" s="455">
        <v>660</v>
      </c>
      <c r="B71" s="456" t="s">
        <v>296</v>
      </c>
      <c r="D71" s="458">
        <v>0</v>
      </c>
      <c r="E71" s="458">
        <v>0</v>
      </c>
      <c r="F71" s="458">
        <v>0</v>
      </c>
      <c r="G71" s="458">
        <v>0</v>
      </c>
      <c r="H71" s="458">
        <v>0</v>
      </c>
      <c r="I71" s="458">
        <v>0</v>
      </c>
      <c r="J71" s="458">
        <v>0</v>
      </c>
      <c r="K71" s="458">
        <v>0</v>
      </c>
      <c r="L71" s="458">
        <v>0</v>
      </c>
      <c r="M71" s="458">
        <v>0</v>
      </c>
      <c r="N71" s="458">
        <v>0</v>
      </c>
      <c r="O71" s="458">
        <v>0</v>
      </c>
      <c r="P71" s="458">
        <v>0</v>
      </c>
      <c r="Q71" s="458">
        <v>0</v>
      </c>
      <c r="R71" s="458">
        <v>0</v>
      </c>
      <c r="S71" s="458">
        <v>0</v>
      </c>
      <c r="T71" s="458">
        <v>0</v>
      </c>
      <c r="U71" s="458">
        <v>0</v>
      </c>
      <c r="V71" s="458">
        <v>0</v>
      </c>
      <c r="W71" s="458">
        <v>0</v>
      </c>
      <c r="X71" s="458">
        <v>0</v>
      </c>
      <c r="Y71" s="458">
        <v>0</v>
      </c>
      <c r="Z71" s="458">
        <v>0</v>
      </c>
      <c r="AA71" s="458">
        <v>0</v>
      </c>
      <c r="AB71" s="458">
        <v>0</v>
      </c>
      <c r="AC71" s="458">
        <v>0</v>
      </c>
      <c r="AD71" s="458">
        <v>0</v>
      </c>
      <c r="AE71" s="458">
        <v>0</v>
      </c>
      <c r="AF71" s="458">
        <v>0</v>
      </c>
      <c r="AG71" s="458">
        <v>0</v>
      </c>
      <c r="AH71" s="458">
        <v>0</v>
      </c>
      <c r="AI71" s="458">
        <v>0</v>
      </c>
      <c r="AJ71" s="458">
        <v>0</v>
      </c>
      <c r="AK71" s="458">
        <v>0</v>
      </c>
      <c r="AL71" s="458">
        <v>0</v>
      </c>
      <c r="AM71" s="458">
        <v>0</v>
      </c>
      <c r="AN71" s="458">
        <v>0</v>
      </c>
      <c r="AO71" s="458">
        <v>0</v>
      </c>
      <c r="AP71" s="458">
        <v>0</v>
      </c>
      <c r="AQ71" s="458">
        <v>0</v>
      </c>
      <c r="AR71" s="458">
        <v>0</v>
      </c>
      <c r="AS71" s="458">
        <v>0</v>
      </c>
      <c r="AT71" s="458">
        <v>0</v>
      </c>
      <c r="AU71" s="458">
        <v>0</v>
      </c>
      <c r="AV71" s="458">
        <v>0</v>
      </c>
      <c r="AW71" s="458">
        <v>0</v>
      </c>
      <c r="AX71" s="458">
        <v>0</v>
      </c>
      <c r="AY71" s="458">
        <v>0</v>
      </c>
      <c r="AZ71" s="458">
        <v>0</v>
      </c>
      <c r="BA71" s="458">
        <v>0</v>
      </c>
      <c r="BB71" s="458">
        <v>0</v>
      </c>
      <c r="BC71" s="458">
        <v>0</v>
      </c>
      <c r="BD71" s="458">
        <v>0</v>
      </c>
      <c r="BE71" s="458">
        <v>0</v>
      </c>
      <c r="BF71" s="458">
        <v>0</v>
      </c>
      <c r="BG71" s="458">
        <v>0</v>
      </c>
      <c r="BH71" s="458">
        <v>0</v>
      </c>
      <c r="BI71" s="458">
        <v>0</v>
      </c>
      <c r="BJ71">
        <v>0</v>
      </c>
    </row>
    <row r="72" spans="1:62" x14ac:dyDescent="0.3">
      <c r="A72" s="455">
        <v>661</v>
      </c>
      <c r="B72" s="456" t="s">
        <v>160</v>
      </c>
      <c r="D72" s="458">
        <v>0</v>
      </c>
      <c r="E72" s="458">
        <v>0</v>
      </c>
      <c r="F72" s="458">
        <v>0</v>
      </c>
      <c r="G72" s="458">
        <v>0</v>
      </c>
      <c r="H72" s="458">
        <v>0</v>
      </c>
      <c r="I72" s="458">
        <v>0</v>
      </c>
      <c r="J72" s="458">
        <v>0</v>
      </c>
      <c r="K72" s="458">
        <v>0</v>
      </c>
      <c r="L72" s="458">
        <v>0</v>
      </c>
      <c r="M72" s="458">
        <v>0</v>
      </c>
      <c r="N72" s="458">
        <v>0</v>
      </c>
      <c r="O72" s="458">
        <v>0</v>
      </c>
      <c r="P72" s="458">
        <v>0</v>
      </c>
      <c r="Q72" s="458">
        <v>0</v>
      </c>
      <c r="R72" s="458">
        <v>0</v>
      </c>
      <c r="S72" s="458">
        <v>0</v>
      </c>
      <c r="T72" s="458">
        <v>0</v>
      </c>
      <c r="U72" s="458">
        <v>0</v>
      </c>
      <c r="V72" s="458">
        <v>0</v>
      </c>
      <c r="W72" s="458">
        <v>0</v>
      </c>
      <c r="X72" s="458">
        <v>0</v>
      </c>
      <c r="Y72" s="458">
        <v>0</v>
      </c>
      <c r="Z72" s="458">
        <v>0</v>
      </c>
      <c r="AA72" s="458">
        <v>0</v>
      </c>
      <c r="AB72" s="458">
        <v>0</v>
      </c>
      <c r="AC72" s="458">
        <v>0</v>
      </c>
      <c r="AD72" s="458">
        <v>0</v>
      </c>
      <c r="AE72" s="458">
        <v>0</v>
      </c>
      <c r="AF72" s="458">
        <v>0</v>
      </c>
      <c r="AG72" s="458">
        <v>0</v>
      </c>
      <c r="AH72" s="458">
        <v>0</v>
      </c>
      <c r="AI72" s="458">
        <v>0</v>
      </c>
      <c r="AJ72" s="458">
        <v>0</v>
      </c>
      <c r="AK72" s="458">
        <v>0</v>
      </c>
      <c r="AL72" s="458">
        <v>0</v>
      </c>
      <c r="AM72" s="458">
        <v>0</v>
      </c>
      <c r="AN72" s="458">
        <v>0</v>
      </c>
      <c r="AO72" s="458">
        <v>0</v>
      </c>
      <c r="AP72" s="458">
        <v>0</v>
      </c>
      <c r="AQ72" s="458">
        <v>0</v>
      </c>
      <c r="AR72" s="458">
        <v>0</v>
      </c>
      <c r="AS72" s="458">
        <v>0</v>
      </c>
      <c r="AT72" s="458">
        <v>0</v>
      </c>
      <c r="AU72" s="458">
        <v>0</v>
      </c>
      <c r="AV72" s="458">
        <v>0</v>
      </c>
      <c r="AW72" s="458">
        <v>7.7</v>
      </c>
      <c r="AX72" s="458">
        <v>0</v>
      </c>
      <c r="AY72" s="458">
        <v>0</v>
      </c>
      <c r="AZ72" s="458">
        <v>0</v>
      </c>
      <c r="BA72" s="458">
        <v>0</v>
      </c>
      <c r="BB72" s="458">
        <v>0</v>
      </c>
      <c r="BC72" s="458">
        <v>0</v>
      </c>
      <c r="BD72" s="458">
        <v>0</v>
      </c>
      <c r="BE72" s="458">
        <v>0</v>
      </c>
      <c r="BF72" s="458">
        <v>0</v>
      </c>
      <c r="BG72" s="458">
        <v>10.6</v>
      </c>
      <c r="BH72" s="458">
        <v>0</v>
      </c>
      <c r="BI72" s="458">
        <v>0</v>
      </c>
      <c r="BJ72">
        <v>0</v>
      </c>
    </row>
    <row r="73" spans="1:62" x14ac:dyDescent="0.3">
      <c r="A73" s="455">
        <v>662</v>
      </c>
      <c r="B73" s="456" t="s">
        <v>175</v>
      </c>
      <c r="D73" s="458">
        <v>0</v>
      </c>
      <c r="E73" s="458">
        <v>0</v>
      </c>
      <c r="F73" s="458">
        <v>0</v>
      </c>
      <c r="G73" s="458">
        <v>0</v>
      </c>
      <c r="H73" s="458">
        <v>0</v>
      </c>
      <c r="I73" s="458">
        <v>0</v>
      </c>
      <c r="J73" s="458">
        <v>0</v>
      </c>
      <c r="K73" s="458">
        <v>585</v>
      </c>
      <c r="L73" s="458">
        <v>0</v>
      </c>
      <c r="M73" s="458">
        <v>0</v>
      </c>
      <c r="N73" s="458">
        <v>102349</v>
      </c>
      <c r="O73" s="458">
        <v>0</v>
      </c>
      <c r="P73" s="458">
        <v>0</v>
      </c>
      <c r="Q73" s="458">
        <v>0</v>
      </c>
      <c r="R73" s="458">
        <v>0</v>
      </c>
      <c r="S73" s="458">
        <v>0</v>
      </c>
      <c r="T73" s="458">
        <v>0</v>
      </c>
      <c r="U73" s="458">
        <v>0</v>
      </c>
      <c r="V73" s="458">
        <v>0</v>
      </c>
      <c r="W73" s="458">
        <v>0</v>
      </c>
      <c r="X73" s="458">
        <v>0</v>
      </c>
      <c r="Y73" s="458">
        <v>363086</v>
      </c>
      <c r="Z73" s="458">
        <v>0</v>
      </c>
      <c r="AA73" s="458">
        <v>0</v>
      </c>
      <c r="AB73" s="458">
        <v>0</v>
      </c>
      <c r="AC73" s="458">
        <v>0</v>
      </c>
      <c r="AD73" s="458">
        <v>0</v>
      </c>
      <c r="AE73" s="458">
        <v>0</v>
      </c>
      <c r="AF73" s="458">
        <v>9025</v>
      </c>
      <c r="AG73" s="458">
        <v>189845</v>
      </c>
      <c r="AH73" s="458">
        <v>0</v>
      </c>
      <c r="AI73" s="458">
        <v>0</v>
      </c>
      <c r="AJ73" s="458">
        <v>0</v>
      </c>
      <c r="AK73" s="458">
        <v>392646</v>
      </c>
      <c r="AL73" s="458">
        <v>0</v>
      </c>
      <c r="AM73" s="458">
        <v>0</v>
      </c>
      <c r="AN73" s="458">
        <v>0</v>
      </c>
      <c r="AO73" s="458">
        <v>213740</v>
      </c>
      <c r="AP73" s="458">
        <v>0</v>
      </c>
      <c r="AQ73" s="458">
        <v>576</v>
      </c>
      <c r="AR73" s="458">
        <v>988</v>
      </c>
      <c r="AS73" s="458">
        <v>0</v>
      </c>
      <c r="AT73" s="458">
        <v>0</v>
      </c>
      <c r="AU73" s="458">
        <v>0</v>
      </c>
      <c r="AV73" s="458">
        <v>0</v>
      </c>
      <c r="AW73" s="458">
        <v>0</v>
      </c>
      <c r="AX73" s="458">
        <v>1401184</v>
      </c>
      <c r="AY73" s="458">
        <v>0</v>
      </c>
      <c r="AZ73" s="458">
        <v>0</v>
      </c>
      <c r="BA73" s="458">
        <v>56299</v>
      </c>
      <c r="BB73" s="458">
        <v>0</v>
      </c>
      <c r="BC73" s="458">
        <v>0</v>
      </c>
      <c r="BD73" s="458">
        <v>0</v>
      </c>
      <c r="BE73" s="458">
        <v>0</v>
      </c>
      <c r="BF73" s="458">
        <v>0</v>
      </c>
      <c r="BG73" s="458">
        <v>0</v>
      </c>
      <c r="BH73" s="458">
        <v>0</v>
      </c>
      <c r="BI73" s="458">
        <v>0</v>
      </c>
      <c r="BJ73">
        <v>0</v>
      </c>
    </row>
    <row r="74" spans="1:62" x14ac:dyDescent="0.3">
      <c r="A74" s="455">
        <v>663</v>
      </c>
      <c r="B74" s="456" t="s">
        <v>297</v>
      </c>
      <c r="D74" s="458">
        <v>29893910</v>
      </c>
      <c r="E74" s="458">
        <v>4947644</v>
      </c>
      <c r="F74" s="458">
        <v>3517309</v>
      </c>
      <c r="G74" s="458">
        <v>3967775</v>
      </c>
      <c r="H74" s="458">
        <v>2527066</v>
      </c>
      <c r="I74" s="458">
        <v>7393800</v>
      </c>
      <c r="J74" s="458">
        <v>6216467</v>
      </c>
      <c r="K74" s="458">
        <v>3485295</v>
      </c>
      <c r="L74" s="458">
        <v>10744267</v>
      </c>
      <c r="M74" s="458">
        <v>2539978</v>
      </c>
      <c r="N74" s="458">
        <v>7306906</v>
      </c>
      <c r="O74" s="458">
        <v>9647211</v>
      </c>
      <c r="P74" s="458">
        <v>34727218</v>
      </c>
      <c r="Q74" s="458">
        <v>4454619</v>
      </c>
      <c r="R74" s="458">
        <v>27228655</v>
      </c>
      <c r="S74" s="458">
        <v>11520306</v>
      </c>
      <c r="T74" s="458">
        <v>1280793</v>
      </c>
      <c r="U74" s="458">
        <v>11127610</v>
      </c>
      <c r="V74" s="458">
        <v>4150645</v>
      </c>
      <c r="W74" s="458">
        <v>20279231</v>
      </c>
      <c r="X74" s="458">
        <v>7999355</v>
      </c>
      <c r="Y74" s="458">
        <v>132778596</v>
      </c>
      <c r="Z74" s="458">
        <v>9647211</v>
      </c>
      <c r="AA74" s="458">
        <v>7492641</v>
      </c>
      <c r="AB74" s="458">
        <v>2058915</v>
      </c>
      <c r="AC74" s="458">
        <v>10383677</v>
      </c>
      <c r="AD74" s="458">
        <v>3192947</v>
      </c>
      <c r="AE74" s="458">
        <v>7003365</v>
      </c>
      <c r="AF74" s="458">
        <v>14522100</v>
      </c>
      <c r="AG74" s="458">
        <v>65768408</v>
      </c>
      <c r="AH74" s="458">
        <v>3571632</v>
      </c>
      <c r="AI74" s="458">
        <v>3578738</v>
      </c>
      <c r="AJ74" s="458">
        <v>22198381</v>
      </c>
      <c r="AK74" s="458">
        <v>4161836</v>
      </c>
      <c r="AL74" s="458">
        <v>11605488</v>
      </c>
      <c r="AM74" s="458">
        <v>47963855</v>
      </c>
      <c r="AN74" s="458">
        <v>2344233</v>
      </c>
      <c r="AO74" s="458">
        <v>8201142</v>
      </c>
      <c r="AP74" s="458">
        <v>3335283</v>
      </c>
      <c r="AQ74" s="458">
        <v>1356864</v>
      </c>
      <c r="AR74" s="458">
        <v>11077819</v>
      </c>
      <c r="AS74" s="458">
        <v>34071395</v>
      </c>
      <c r="AT74" s="458">
        <v>1805796</v>
      </c>
      <c r="AU74" s="458">
        <v>5871082</v>
      </c>
      <c r="AV74" s="458">
        <v>5597655</v>
      </c>
      <c r="AW74" s="458">
        <v>5040625</v>
      </c>
      <c r="AX74" s="458">
        <v>117923354</v>
      </c>
      <c r="AY74" s="458">
        <v>5448981</v>
      </c>
      <c r="AZ74" s="458">
        <v>20691390</v>
      </c>
      <c r="BA74" s="458">
        <v>7768630</v>
      </c>
      <c r="BB74" s="458">
        <v>12382959</v>
      </c>
      <c r="BC74" s="458">
        <v>43617</v>
      </c>
      <c r="BD74" s="458">
        <v>3882924</v>
      </c>
      <c r="BE74" s="458">
        <v>12843504</v>
      </c>
      <c r="BF74" s="458">
        <v>1020587</v>
      </c>
      <c r="BG74" s="458">
        <v>26928002</v>
      </c>
      <c r="BH74" s="458">
        <v>6517380</v>
      </c>
      <c r="BI74" s="458">
        <v>31768119</v>
      </c>
      <c r="BJ74">
        <v>1991886</v>
      </c>
    </row>
    <row r="75" spans="1:62" x14ac:dyDescent="0.3">
      <c r="A75" s="455">
        <v>906</v>
      </c>
      <c r="B75" s="456" t="s">
        <v>298</v>
      </c>
      <c r="D75" s="458">
        <v>1</v>
      </c>
      <c r="E75" s="458">
        <v>1</v>
      </c>
      <c r="F75" s="458">
        <v>1</v>
      </c>
      <c r="G75" s="458">
        <v>1</v>
      </c>
      <c r="H75" s="458">
        <v>1</v>
      </c>
      <c r="I75" s="458">
        <v>1</v>
      </c>
      <c r="J75" s="458">
        <v>1</v>
      </c>
      <c r="K75" s="458">
        <v>1</v>
      </c>
      <c r="L75" s="458">
        <v>1</v>
      </c>
      <c r="M75" s="458">
        <v>1</v>
      </c>
      <c r="N75" s="458">
        <v>1</v>
      </c>
      <c r="O75" s="458">
        <v>1</v>
      </c>
      <c r="P75" s="458">
        <v>1</v>
      </c>
      <c r="Q75" s="458">
        <v>1</v>
      </c>
      <c r="R75" s="458">
        <v>1</v>
      </c>
      <c r="S75" s="458">
        <v>1</v>
      </c>
      <c r="T75" s="458">
        <v>1</v>
      </c>
      <c r="U75" s="458">
        <v>1</v>
      </c>
      <c r="V75" s="458">
        <v>1</v>
      </c>
      <c r="W75" s="458">
        <v>1</v>
      </c>
      <c r="X75" s="458">
        <v>1</v>
      </c>
      <c r="Y75" s="458">
        <v>1</v>
      </c>
      <c r="Z75" s="458">
        <v>1</v>
      </c>
      <c r="AA75" s="458">
        <v>1</v>
      </c>
      <c r="AB75" s="458">
        <v>1</v>
      </c>
      <c r="AC75" s="458">
        <v>1</v>
      </c>
      <c r="AD75" s="458">
        <v>1</v>
      </c>
      <c r="AE75" s="458">
        <v>1</v>
      </c>
      <c r="AF75" s="458">
        <v>1</v>
      </c>
      <c r="AG75" s="458">
        <v>1</v>
      </c>
      <c r="AH75" s="458">
        <v>1</v>
      </c>
      <c r="AI75" s="458">
        <v>1</v>
      </c>
      <c r="AJ75" s="458">
        <v>1</v>
      </c>
      <c r="AK75" s="458">
        <v>1</v>
      </c>
      <c r="AL75" s="458">
        <v>1</v>
      </c>
      <c r="AM75" s="458">
        <v>1</v>
      </c>
      <c r="AN75" s="458">
        <v>1</v>
      </c>
      <c r="AO75" s="458">
        <v>1</v>
      </c>
      <c r="AP75" s="458">
        <v>1</v>
      </c>
      <c r="AQ75" s="458">
        <v>1</v>
      </c>
      <c r="AR75" s="458">
        <v>1</v>
      </c>
      <c r="AS75" s="458">
        <v>1</v>
      </c>
      <c r="AT75" s="458">
        <v>1</v>
      </c>
      <c r="AU75" s="458">
        <v>1</v>
      </c>
      <c r="AV75" s="458">
        <v>1</v>
      </c>
      <c r="AW75" s="458">
        <v>1</v>
      </c>
      <c r="AX75" s="458">
        <v>1</v>
      </c>
      <c r="AY75" s="458">
        <v>1</v>
      </c>
      <c r="AZ75" s="458">
        <v>1</v>
      </c>
      <c r="BA75" s="458">
        <v>1</v>
      </c>
      <c r="BB75" s="458">
        <v>1</v>
      </c>
      <c r="BC75" s="458">
        <v>1</v>
      </c>
      <c r="BD75" s="458">
        <v>1</v>
      </c>
      <c r="BE75" s="458">
        <v>1</v>
      </c>
      <c r="BF75" s="458">
        <v>1</v>
      </c>
      <c r="BG75" s="458">
        <v>1</v>
      </c>
      <c r="BH75" s="458">
        <v>1</v>
      </c>
      <c r="BI75" s="458">
        <v>1</v>
      </c>
      <c r="BJ75">
        <v>1</v>
      </c>
    </row>
    <row r="76" spans="1:62" x14ac:dyDescent="0.3">
      <c r="A76" s="455">
        <v>907</v>
      </c>
      <c r="B76" s="456" t="s">
        <v>299</v>
      </c>
      <c r="D76" s="458">
        <v>2</v>
      </c>
      <c r="E76" s="458">
        <v>2</v>
      </c>
      <c r="F76" s="458">
        <v>2</v>
      </c>
      <c r="G76" s="458">
        <v>2</v>
      </c>
      <c r="H76" s="458">
        <v>2</v>
      </c>
      <c r="I76" s="458">
        <v>2</v>
      </c>
      <c r="J76" s="458">
        <v>2</v>
      </c>
      <c r="K76" s="458">
        <v>2</v>
      </c>
      <c r="L76" s="458">
        <v>2</v>
      </c>
      <c r="M76" s="458">
        <v>2</v>
      </c>
      <c r="N76" s="458">
        <v>2</v>
      </c>
      <c r="O76" s="458">
        <v>2</v>
      </c>
      <c r="P76" s="458">
        <v>2</v>
      </c>
      <c r="Q76" s="458">
        <v>2</v>
      </c>
      <c r="R76" s="458">
        <v>2</v>
      </c>
      <c r="S76" s="458">
        <v>2</v>
      </c>
      <c r="T76" s="458">
        <v>2</v>
      </c>
      <c r="U76" s="458">
        <v>2</v>
      </c>
      <c r="V76" s="458">
        <v>2</v>
      </c>
      <c r="W76" s="458">
        <v>2</v>
      </c>
      <c r="X76" s="458">
        <v>2</v>
      </c>
      <c r="Y76" s="458">
        <v>2</v>
      </c>
      <c r="Z76" s="458">
        <v>2</v>
      </c>
      <c r="AA76" s="458">
        <v>2</v>
      </c>
      <c r="AB76" s="458">
        <v>2</v>
      </c>
      <c r="AC76" s="458">
        <v>2</v>
      </c>
      <c r="AD76" s="458">
        <v>2</v>
      </c>
      <c r="AE76" s="458">
        <v>2</v>
      </c>
      <c r="AF76" s="458">
        <v>2</v>
      </c>
      <c r="AG76" s="458">
        <v>2</v>
      </c>
      <c r="AH76" s="458">
        <v>2</v>
      </c>
      <c r="AI76" s="458">
        <v>2</v>
      </c>
      <c r="AJ76" s="458">
        <v>2</v>
      </c>
      <c r="AK76" s="458">
        <v>2</v>
      </c>
      <c r="AL76" s="458">
        <v>2</v>
      </c>
      <c r="AM76" s="458">
        <v>2</v>
      </c>
      <c r="AN76" s="458">
        <v>2</v>
      </c>
      <c r="AO76" s="458">
        <v>2</v>
      </c>
      <c r="AP76" s="458">
        <v>2</v>
      </c>
      <c r="AQ76" s="458">
        <v>2</v>
      </c>
      <c r="AR76" s="458">
        <v>2</v>
      </c>
      <c r="AS76" s="458">
        <v>2</v>
      </c>
      <c r="AT76" s="458">
        <v>2</v>
      </c>
      <c r="AU76" s="458">
        <v>2</v>
      </c>
      <c r="AV76" s="458">
        <v>2</v>
      </c>
      <c r="AW76" s="458">
        <v>2</v>
      </c>
      <c r="AX76" s="458">
        <v>2</v>
      </c>
      <c r="AY76" s="458">
        <v>2</v>
      </c>
      <c r="AZ76" s="458">
        <v>2</v>
      </c>
      <c r="BA76" s="458">
        <v>2</v>
      </c>
      <c r="BB76" s="458">
        <v>2</v>
      </c>
      <c r="BC76" s="458">
        <v>2</v>
      </c>
      <c r="BD76" s="458">
        <v>2</v>
      </c>
      <c r="BE76" s="458">
        <v>2</v>
      </c>
      <c r="BF76" s="458">
        <v>2</v>
      </c>
      <c r="BG76" s="458">
        <v>2</v>
      </c>
      <c r="BH76" s="458">
        <v>2</v>
      </c>
      <c r="BI76" s="458">
        <v>2</v>
      </c>
      <c r="BJ76">
        <v>2</v>
      </c>
    </row>
    <row r="77" spans="1:62" ht="28.8" x14ac:dyDescent="0.3">
      <c r="A77" s="455">
        <v>947</v>
      </c>
      <c r="B77" s="456" t="s">
        <v>300</v>
      </c>
      <c r="D77" s="458">
        <v>0</v>
      </c>
      <c r="E77" s="458" t="s">
        <v>450</v>
      </c>
      <c r="F77" s="458" t="s">
        <v>301</v>
      </c>
      <c r="G77" s="458" t="s">
        <v>676</v>
      </c>
      <c r="H77" s="458" t="s">
        <v>451</v>
      </c>
      <c r="I77" s="458" t="s">
        <v>452</v>
      </c>
      <c r="J77" s="458" t="s">
        <v>453</v>
      </c>
      <c r="K77" s="458" t="s">
        <v>677</v>
      </c>
      <c r="L77" s="458" t="s">
        <v>369</v>
      </c>
      <c r="M77" s="458">
        <v>0</v>
      </c>
      <c r="N77" s="458">
        <v>0</v>
      </c>
      <c r="O77" s="458" t="s">
        <v>678</v>
      </c>
      <c r="P77" s="458" t="s">
        <v>455</v>
      </c>
      <c r="Q77" s="458" t="s">
        <v>456</v>
      </c>
      <c r="R77" s="458" t="s">
        <v>679</v>
      </c>
      <c r="S77" s="458">
        <v>0</v>
      </c>
      <c r="T77" s="458" t="s">
        <v>375</v>
      </c>
      <c r="U77" s="458" t="s">
        <v>373</v>
      </c>
      <c r="V77" s="458" t="s">
        <v>680</v>
      </c>
      <c r="W77" s="458">
        <v>0</v>
      </c>
      <c r="X77" s="458" t="s">
        <v>461</v>
      </c>
      <c r="Y77" s="458" t="s">
        <v>462</v>
      </c>
      <c r="Z77" s="458" t="s">
        <v>463</v>
      </c>
      <c r="AA77" s="458" t="s">
        <v>478</v>
      </c>
      <c r="AB77" s="458" t="s">
        <v>368</v>
      </c>
      <c r="AC77" s="458" t="s">
        <v>681</v>
      </c>
      <c r="AD77" s="458">
        <v>0</v>
      </c>
      <c r="AE77" s="458" t="s">
        <v>682</v>
      </c>
      <c r="AF77" s="458" t="s">
        <v>374</v>
      </c>
      <c r="AG77" s="458" t="s">
        <v>682</v>
      </c>
      <c r="AH77" s="458" t="s">
        <v>454</v>
      </c>
      <c r="AI77" s="458" t="s">
        <v>683</v>
      </c>
      <c r="AJ77" s="458" t="s">
        <v>465</v>
      </c>
      <c r="AK77" s="458" t="s">
        <v>466</v>
      </c>
      <c r="AL77" s="458">
        <v>0</v>
      </c>
      <c r="AM77" s="458" t="s">
        <v>468</v>
      </c>
      <c r="AN77" s="458" t="s">
        <v>469</v>
      </c>
      <c r="AO77" s="458" t="s">
        <v>684</v>
      </c>
      <c r="AP77" s="458" t="s">
        <v>470</v>
      </c>
      <c r="AQ77" s="458">
        <v>0</v>
      </c>
      <c r="AR77" s="458" t="s">
        <v>471</v>
      </c>
      <c r="AS77" s="458" t="s">
        <v>472</v>
      </c>
      <c r="AT77" s="458">
        <v>0</v>
      </c>
      <c r="AU77" s="458">
        <v>0</v>
      </c>
      <c r="AV77" s="458" t="s">
        <v>685</v>
      </c>
      <c r="AW77" s="458" t="s">
        <v>349</v>
      </c>
      <c r="AX77" s="458" t="s">
        <v>348</v>
      </c>
      <c r="AY77" s="458" t="s">
        <v>686</v>
      </c>
      <c r="AZ77" s="458" t="s">
        <v>459</v>
      </c>
      <c r="BA77" s="458" t="s">
        <v>687</v>
      </c>
      <c r="BB77" s="458" t="s">
        <v>474</v>
      </c>
      <c r="BC77" s="458" t="s">
        <v>688</v>
      </c>
      <c r="BD77" s="458" t="s">
        <v>689</v>
      </c>
      <c r="BE77" s="458">
        <v>0</v>
      </c>
      <c r="BF77" s="458" t="s">
        <v>476</v>
      </c>
      <c r="BG77" s="458" t="s">
        <v>475</v>
      </c>
      <c r="BH77" s="458" t="s">
        <v>477</v>
      </c>
      <c r="BI77" s="458" t="s">
        <v>364</v>
      </c>
      <c r="BJ77">
        <v>0</v>
      </c>
    </row>
    <row r="78" spans="1:62" ht="28.8" x14ac:dyDescent="0.3">
      <c r="A78" s="455">
        <v>948</v>
      </c>
      <c r="B78" s="456" t="s">
        <v>302</v>
      </c>
      <c r="D78" s="458" t="s">
        <v>690</v>
      </c>
      <c r="E78" s="458" t="s">
        <v>479</v>
      </c>
      <c r="F78" s="458" t="s">
        <v>480</v>
      </c>
      <c r="G78" s="458" t="s">
        <v>691</v>
      </c>
      <c r="H78" s="458" t="s">
        <v>482</v>
      </c>
      <c r="I78" s="458" t="s">
        <v>483</v>
      </c>
      <c r="J78" s="458" t="s">
        <v>484</v>
      </c>
      <c r="K78" s="458" t="s">
        <v>692</v>
      </c>
      <c r="L78" s="458" t="s">
        <v>693</v>
      </c>
      <c r="M78" s="458" t="s">
        <v>485</v>
      </c>
      <c r="N78" s="458" t="s">
        <v>486</v>
      </c>
      <c r="O78" s="458" t="s">
        <v>487</v>
      </c>
      <c r="P78" s="458" t="s">
        <v>488</v>
      </c>
      <c r="Q78" s="458" t="s">
        <v>489</v>
      </c>
      <c r="R78" s="458" t="s">
        <v>694</v>
      </c>
      <c r="S78" s="458" t="s">
        <v>491</v>
      </c>
      <c r="T78" s="458" t="s">
        <v>492</v>
      </c>
      <c r="U78" s="458" t="s">
        <v>493</v>
      </c>
      <c r="V78" s="458" t="s">
        <v>695</v>
      </c>
      <c r="W78" s="458" t="s">
        <v>494</v>
      </c>
      <c r="X78" s="458" t="s">
        <v>363</v>
      </c>
      <c r="Y78" s="458" t="s">
        <v>495</v>
      </c>
      <c r="Z78" s="458" t="s">
        <v>496</v>
      </c>
      <c r="AA78" s="458" t="s">
        <v>653</v>
      </c>
      <c r="AB78" s="458" t="s">
        <v>497</v>
      </c>
      <c r="AC78" s="458" t="s">
        <v>696</v>
      </c>
      <c r="AD78" s="458" t="s">
        <v>365</v>
      </c>
      <c r="AE78" s="458" t="s">
        <v>697</v>
      </c>
      <c r="AF78" s="458" t="s">
        <v>498</v>
      </c>
      <c r="AG78" s="458" t="s">
        <v>698</v>
      </c>
      <c r="AH78" s="458" t="s">
        <v>499</v>
      </c>
      <c r="AI78" s="458" t="s">
        <v>699</v>
      </c>
      <c r="AJ78" s="458" t="s">
        <v>500</v>
      </c>
      <c r="AK78" s="458" t="s">
        <v>376</v>
      </c>
      <c r="AL78" s="458" t="s">
        <v>501</v>
      </c>
      <c r="AM78" s="458" t="s">
        <v>502</v>
      </c>
      <c r="AN78" s="458" t="s">
        <v>481</v>
      </c>
      <c r="AO78" s="458" t="s">
        <v>700</v>
      </c>
      <c r="AP78" s="458" t="s">
        <v>503</v>
      </c>
      <c r="AQ78" s="458" t="s">
        <v>504</v>
      </c>
      <c r="AR78" s="458" t="s">
        <v>505</v>
      </c>
      <c r="AS78" s="458" t="s">
        <v>506</v>
      </c>
      <c r="AT78" s="458" t="s">
        <v>507</v>
      </c>
      <c r="AU78" s="458" t="s">
        <v>508</v>
      </c>
      <c r="AV78" s="458" t="s">
        <v>701</v>
      </c>
      <c r="AW78" s="458" t="s">
        <v>347</v>
      </c>
      <c r="AX78" s="458" t="s">
        <v>654</v>
      </c>
      <c r="AY78" s="458" t="s">
        <v>702</v>
      </c>
      <c r="AZ78" s="458" t="s">
        <v>703</v>
      </c>
      <c r="BA78" s="458" t="s">
        <v>704</v>
      </c>
      <c r="BB78" s="458" t="s">
        <v>509</v>
      </c>
      <c r="BC78" s="458" t="s">
        <v>705</v>
      </c>
      <c r="BD78" s="458" t="s">
        <v>706</v>
      </c>
      <c r="BE78" s="458" t="s">
        <v>511</v>
      </c>
      <c r="BF78" s="458" t="s">
        <v>512</v>
      </c>
      <c r="BG78" s="458" t="s">
        <v>510</v>
      </c>
      <c r="BH78" s="458" t="s">
        <v>513</v>
      </c>
      <c r="BI78" s="458" t="s">
        <v>514</v>
      </c>
      <c r="BJ78" t="s">
        <v>366</v>
      </c>
    </row>
    <row r="79" spans="1:62" ht="28.8" x14ac:dyDescent="0.3">
      <c r="A79" s="455">
        <v>949</v>
      </c>
      <c r="B79" s="456" t="s">
        <v>303</v>
      </c>
      <c r="D79" s="458" t="s">
        <v>155</v>
      </c>
      <c r="E79" s="458" t="s">
        <v>155</v>
      </c>
      <c r="F79" s="458" t="s">
        <v>155</v>
      </c>
      <c r="G79" s="458" t="s">
        <v>155</v>
      </c>
      <c r="H79" s="458" t="s">
        <v>155</v>
      </c>
      <c r="I79" s="458" t="s">
        <v>155</v>
      </c>
      <c r="J79" s="458" t="s">
        <v>155</v>
      </c>
      <c r="K79" s="458" t="s">
        <v>168</v>
      </c>
      <c r="L79" s="458" t="s">
        <v>155</v>
      </c>
      <c r="M79" s="458" t="s">
        <v>155</v>
      </c>
      <c r="N79" s="458" t="s">
        <v>155</v>
      </c>
      <c r="O79" s="458" t="s">
        <v>155</v>
      </c>
      <c r="P79" s="458" t="s">
        <v>155</v>
      </c>
      <c r="Q79" s="458" t="s">
        <v>155</v>
      </c>
      <c r="R79" s="458" t="s">
        <v>155</v>
      </c>
      <c r="S79" s="458" t="s">
        <v>155</v>
      </c>
      <c r="T79" s="458" t="s">
        <v>155</v>
      </c>
      <c r="U79" s="458" t="s">
        <v>155</v>
      </c>
      <c r="V79" s="458" t="s">
        <v>168</v>
      </c>
      <c r="W79" s="458" t="s">
        <v>155</v>
      </c>
      <c r="X79" s="458" t="s">
        <v>155</v>
      </c>
      <c r="Y79" s="458" t="s">
        <v>155</v>
      </c>
      <c r="Z79" s="458" t="s">
        <v>155</v>
      </c>
      <c r="AA79" s="458" t="s">
        <v>155</v>
      </c>
      <c r="AB79" s="458" t="s">
        <v>155</v>
      </c>
      <c r="AC79" s="458" t="s">
        <v>168</v>
      </c>
      <c r="AD79" s="458" t="s">
        <v>155</v>
      </c>
      <c r="AE79" s="458" t="s">
        <v>155</v>
      </c>
      <c r="AF79" s="458" t="s">
        <v>155</v>
      </c>
      <c r="AG79" s="458" t="s">
        <v>155</v>
      </c>
      <c r="AH79" s="458" t="s">
        <v>155</v>
      </c>
      <c r="AI79" s="458" t="s">
        <v>168</v>
      </c>
      <c r="AJ79" s="458" t="s">
        <v>155</v>
      </c>
      <c r="AK79" s="458" t="s">
        <v>155</v>
      </c>
      <c r="AL79" s="458" t="s">
        <v>155</v>
      </c>
      <c r="AM79" s="458" t="s">
        <v>155</v>
      </c>
      <c r="AN79" s="458" t="s">
        <v>155</v>
      </c>
      <c r="AO79" s="458" t="s">
        <v>155</v>
      </c>
      <c r="AP79" s="458" t="s">
        <v>155</v>
      </c>
      <c r="AQ79" s="458" t="s">
        <v>155</v>
      </c>
      <c r="AR79" s="458" t="s">
        <v>155</v>
      </c>
      <c r="AS79" s="458" t="s">
        <v>155</v>
      </c>
      <c r="AT79" s="458" t="s">
        <v>155</v>
      </c>
      <c r="AU79" s="458" t="s">
        <v>155</v>
      </c>
      <c r="AV79" s="458" t="s">
        <v>168</v>
      </c>
      <c r="AW79" s="458" t="s">
        <v>155</v>
      </c>
      <c r="AX79" s="458" t="s">
        <v>155</v>
      </c>
      <c r="AY79" s="458" t="s">
        <v>155</v>
      </c>
      <c r="AZ79" s="458" t="s">
        <v>155</v>
      </c>
      <c r="BA79" s="458" t="s">
        <v>155</v>
      </c>
      <c r="BB79" s="458" t="s">
        <v>155</v>
      </c>
      <c r="BC79" s="458" t="s">
        <v>168</v>
      </c>
      <c r="BD79" s="458" t="s">
        <v>155</v>
      </c>
      <c r="BE79" s="458" t="s">
        <v>155</v>
      </c>
      <c r="BF79" s="458" t="s">
        <v>155</v>
      </c>
      <c r="BG79" s="458" t="s">
        <v>155</v>
      </c>
      <c r="BH79" s="458" t="s">
        <v>155</v>
      </c>
      <c r="BI79" s="458" t="s">
        <v>155</v>
      </c>
      <c r="BJ79" t="s">
        <v>155</v>
      </c>
    </row>
    <row r="80" spans="1:62" ht="28.8" x14ac:dyDescent="0.3">
      <c r="A80" s="455">
        <v>950</v>
      </c>
      <c r="B80" s="456" t="s">
        <v>304</v>
      </c>
      <c r="D80" s="458" t="s">
        <v>17</v>
      </c>
      <c r="E80" s="458" t="s">
        <v>17</v>
      </c>
      <c r="F80" s="458" t="s">
        <v>17</v>
      </c>
      <c r="G80" s="458" t="s">
        <v>17</v>
      </c>
      <c r="H80" s="458" t="s">
        <v>17</v>
      </c>
      <c r="I80" s="458" t="s">
        <v>17</v>
      </c>
      <c r="J80" s="458" t="s">
        <v>17</v>
      </c>
      <c r="K80" s="458" t="s">
        <v>17</v>
      </c>
      <c r="L80" s="458" t="s">
        <v>17</v>
      </c>
      <c r="M80" s="458" t="s">
        <v>17</v>
      </c>
      <c r="N80" s="458" t="s">
        <v>17</v>
      </c>
      <c r="O80" s="458" t="s">
        <v>17</v>
      </c>
      <c r="P80" s="458" t="s">
        <v>17</v>
      </c>
      <c r="Q80" s="458" t="s">
        <v>17</v>
      </c>
      <c r="R80" s="458" t="s">
        <v>17</v>
      </c>
      <c r="S80" s="458" t="s">
        <v>17</v>
      </c>
      <c r="T80" s="458" t="s">
        <v>17</v>
      </c>
      <c r="U80" s="458" t="s">
        <v>17</v>
      </c>
      <c r="V80" s="458" t="s">
        <v>17</v>
      </c>
      <c r="W80" s="458" t="s">
        <v>17</v>
      </c>
      <c r="X80" s="458" t="s">
        <v>17</v>
      </c>
      <c r="Y80" s="458" t="s">
        <v>17</v>
      </c>
      <c r="Z80" s="458" t="s">
        <v>17</v>
      </c>
      <c r="AA80" s="458" t="s">
        <v>17</v>
      </c>
      <c r="AB80" s="458" t="s">
        <v>17</v>
      </c>
      <c r="AC80" s="458" t="s">
        <v>18</v>
      </c>
      <c r="AD80" s="458" t="s">
        <v>17</v>
      </c>
      <c r="AE80" s="458" t="s">
        <v>17</v>
      </c>
      <c r="AF80" s="458" t="s">
        <v>17</v>
      </c>
      <c r="AG80" s="458" t="s">
        <v>17</v>
      </c>
      <c r="AH80" s="458" t="s">
        <v>17</v>
      </c>
      <c r="AI80" s="458" t="s">
        <v>17</v>
      </c>
      <c r="AJ80" s="458" t="s">
        <v>17</v>
      </c>
      <c r="AK80" s="458" t="s">
        <v>17</v>
      </c>
      <c r="AL80" s="458" t="s">
        <v>17</v>
      </c>
      <c r="AM80" s="458" t="s">
        <v>17</v>
      </c>
      <c r="AN80" s="458" t="s">
        <v>17</v>
      </c>
      <c r="AO80" s="458" t="s">
        <v>17</v>
      </c>
      <c r="AP80" s="458" t="s">
        <v>17</v>
      </c>
      <c r="AQ80" s="458" t="s">
        <v>17</v>
      </c>
      <c r="AR80" s="458" t="s">
        <v>17</v>
      </c>
      <c r="AS80" s="458" t="s">
        <v>17</v>
      </c>
      <c r="AT80" s="458" t="s">
        <v>17</v>
      </c>
      <c r="AU80" s="458" t="s">
        <v>17</v>
      </c>
      <c r="AV80" s="458" t="s">
        <v>17</v>
      </c>
      <c r="AW80" s="458" t="s">
        <v>17</v>
      </c>
      <c r="AX80" s="458" t="s">
        <v>17</v>
      </c>
      <c r="AY80" s="458" t="s">
        <v>17</v>
      </c>
      <c r="AZ80" s="458" t="s">
        <v>17</v>
      </c>
      <c r="BA80" s="458" t="s">
        <v>17</v>
      </c>
      <c r="BB80" s="458" t="s">
        <v>17</v>
      </c>
      <c r="BC80" s="458" t="s">
        <v>17</v>
      </c>
      <c r="BD80" s="458" t="s">
        <v>17</v>
      </c>
      <c r="BE80" s="458" t="s">
        <v>17</v>
      </c>
      <c r="BF80" s="458" t="s">
        <v>17</v>
      </c>
      <c r="BG80" s="458" t="s">
        <v>17</v>
      </c>
      <c r="BH80" s="458" t="s">
        <v>17</v>
      </c>
      <c r="BI80" s="458" t="s">
        <v>17</v>
      </c>
      <c r="BJ80" t="s">
        <v>17</v>
      </c>
    </row>
    <row r="81" spans="1:62" ht="28.8" x14ac:dyDescent="0.3">
      <c r="A81" s="455">
        <v>951</v>
      </c>
      <c r="B81" s="456" t="s">
        <v>305</v>
      </c>
      <c r="D81" s="458">
        <v>2</v>
      </c>
      <c r="E81" s="458">
        <v>2</v>
      </c>
      <c r="F81" s="458">
        <v>2</v>
      </c>
      <c r="G81" s="458">
        <v>2</v>
      </c>
      <c r="H81" s="458">
        <v>2</v>
      </c>
      <c r="I81" s="458">
        <v>2</v>
      </c>
      <c r="J81" s="458">
        <v>2</v>
      </c>
      <c r="K81" s="458">
        <v>2</v>
      </c>
      <c r="L81" s="458">
        <v>2</v>
      </c>
      <c r="M81" s="458">
        <v>2</v>
      </c>
      <c r="N81" s="458">
        <v>2</v>
      </c>
      <c r="O81" s="458">
        <v>2</v>
      </c>
      <c r="P81" s="458">
        <v>2</v>
      </c>
      <c r="Q81" s="458">
        <v>2</v>
      </c>
      <c r="R81" s="458">
        <v>2</v>
      </c>
      <c r="S81" s="458">
        <v>2</v>
      </c>
      <c r="T81" s="458">
        <v>2</v>
      </c>
      <c r="U81" s="458">
        <v>2</v>
      </c>
      <c r="V81" s="458">
        <v>2</v>
      </c>
      <c r="W81" s="458">
        <v>2</v>
      </c>
      <c r="X81" s="458">
        <v>2</v>
      </c>
      <c r="Y81" s="458">
        <v>2</v>
      </c>
      <c r="Z81" s="458">
        <v>2</v>
      </c>
      <c r="AA81" s="458">
        <v>2</v>
      </c>
      <c r="AB81" s="458">
        <v>2</v>
      </c>
      <c r="AC81" s="458">
        <v>2</v>
      </c>
      <c r="AD81" s="458">
        <v>2</v>
      </c>
      <c r="AE81" s="458">
        <v>2</v>
      </c>
      <c r="AF81" s="458">
        <v>2</v>
      </c>
      <c r="AG81" s="458">
        <v>2</v>
      </c>
      <c r="AH81" s="458">
        <v>2</v>
      </c>
      <c r="AI81" s="458">
        <v>2</v>
      </c>
      <c r="AJ81" s="458">
        <v>2</v>
      </c>
      <c r="AK81" s="458">
        <v>2</v>
      </c>
      <c r="AL81" s="458">
        <v>2</v>
      </c>
      <c r="AM81" s="458">
        <v>2</v>
      </c>
      <c r="AN81" s="458">
        <v>2</v>
      </c>
      <c r="AO81" s="458">
        <v>2</v>
      </c>
      <c r="AP81" s="458">
        <v>2</v>
      </c>
      <c r="AQ81" s="458">
        <v>2</v>
      </c>
      <c r="AR81" s="458">
        <v>2</v>
      </c>
      <c r="AS81" s="458">
        <v>2</v>
      </c>
      <c r="AT81" s="458">
        <v>2</v>
      </c>
      <c r="AU81" s="458">
        <v>2</v>
      </c>
      <c r="AV81" s="458">
        <v>2</v>
      </c>
      <c r="AW81" s="458">
        <v>2</v>
      </c>
      <c r="AX81" s="458">
        <v>2</v>
      </c>
      <c r="AY81" s="458">
        <v>2</v>
      </c>
      <c r="AZ81" s="458">
        <v>2</v>
      </c>
      <c r="BA81" s="458">
        <v>2</v>
      </c>
      <c r="BB81" s="458">
        <v>2</v>
      </c>
      <c r="BC81" s="458">
        <v>2</v>
      </c>
      <c r="BD81" s="458">
        <v>2</v>
      </c>
      <c r="BE81" s="458">
        <v>2</v>
      </c>
      <c r="BF81" s="458">
        <v>2</v>
      </c>
      <c r="BG81" s="458">
        <v>2</v>
      </c>
      <c r="BH81" s="458">
        <v>2</v>
      </c>
      <c r="BI81" s="458">
        <v>2</v>
      </c>
      <c r="BJ81">
        <v>2</v>
      </c>
    </row>
    <row r="82" spans="1:62" ht="43.2" x14ac:dyDescent="0.3">
      <c r="A82" s="455">
        <v>952</v>
      </c>
      <c r="B82" s="456" t="s">
        <v>306</v>
      </c>
      <c r="D82" s="458" t="s">
        <v>707</v>
      </c>
      <c r="F82" s="458" t="s">
        <v>515</v>
      </c>
      <c r="G82" s="458" t="s">
        <v>708</v>
      </c>
      <c r="I82" s="458" t="s">
        <v>516</v>
      </c>
      <c r="L82" s="458" t="s">
        <v>709</v>
      </c>
      <c r="M82" s="458" t="s">
        <v>710</v>
      </c>
      <c r="N82" s="458" t="s">
        <v>517</v>
      </c>
      <c r="O82" s="458" t="s">
        <v>518</v>
      </c>
      <c r="Q82" s="458" t="s">
        <v>655</v>
      </c>
      <c r="R82" s="458" t="s">
        <v>711</v>
      </c>
      <c r="T82" s="458" t="s">
        <v>520</v>
      </c>
      <c r="U82" s="458" t="s">
        <v>521</v>
      </c>
      <c r="W82" s="458" t="s">
        <v>522</v>
      </c>
      <c r="X82" s="458" t="s">
        <v>712</v>
      </c>
      <c r="Y82" s="458" t="s">
        <v>523</v>
      </c>
      <c r="AA82" s="458" t="s">
        <v>524</v>
      </c>
      <c r="AB82" s="458" t="s">
        <v>524</v>
      </c>
      <c r="AD82" s="458" t="s">
        <v>525</v>
      </c>
      <c r="AE82" s="458" t="s">
        <v>713</v>
      </c>
      <c r="AF82" s="458" t="s">
        <v>526</v>
      </c>
      <c r="AH82" s="458" t="s">
        <v>527</v>
      </c>
      <c r="AJ82" s="458" t="s">
        <v>528</v>
      </c>
      <c r="AK82" s="458" t="s">
        <v>354</v>
      </c>
      <c r="AL82" s="458" t="s">
        <v>529</v>
      </c>
      <c r="AM82" s="458" t="s">
        <v>530</v>
      </c>
      <c r="AO82" s="458" t="s">
        <v>713</v>
      </c>
      <c r="AP82" s="458" t="s">
        <v>531</v>
      </c>
      <c r="AQ82" s="458" t="s">
        <v>539</v>
      </c>
      <c r="AR82" s="458" t="s">
        <v>532</v>
      </c>
      <c r="AS82" s="458" t="s">
        <v>533</v>
      </c>
      <c r="AU82" s="458" t="s">
        <v>534</v>
      </c>
      <c r="AV82" s="458" t="s">
        <v>708</v>
      </c>
      <c r="AX82" s="458" t="s">
        <v>714</v>
      </c>
      <c r="AY82" s="458" t="s">
        <v>519</v>
      </c>
      <c r="AZ82" s="458" t="s">
        <v>707</v>
      </c>
      <c r="BA82" s="458" t="s">
        <v>715</v>
      </c>
      <c r="BB82" s="458" t="s">
        <v>535</v>
      </c>
      <c r="BC82" s="458" t="s">
        <v>707</v>
      </c>
      <c r="BD82" s="458" t="s">
        <v>708</v>
      </c>
      <c r="BF82" s="458" t="s">
        <v>536</v>
      </c>
      <c r="BG82" s="458" t="s">
        <v>582</v>
      </c>
      <c r="BH82" s="458" t="s">
        <v>537</v>
      </c>
      <c r="BI82" s="458" t="s">
        <v>538</v>
      </c>
    </row>
    <row r="83" spans="1:62" x14ac:dyDescent="0.3">
      <c r="A83" s="455">
        <v>953</v>
      </c>
      <c r="B83" s="456" t="s">
        <v>307</v>
      </c>
      <c r="D83" s="458">
        <v>2</v>
      </c>
      <c r="E83" s="458">
        <v>2</v>
      </c>
      <c r="F83" s="458">
        <v>2</v>
      </c>
      <c r="G83" s="458">
        <v>2</v>
      </c>
      <c r="H83" s="458">
        <v>2</v>
      </c>
      <c r="I83" s="458">
        <v>2</v>
      </c>
      <c r="J83" s="458">
        <v>2</v>
      </c>
      <c r="K83" s="458">
        <v>2</v>
      </c>
      <c r="L83" s="458">
        <v>2</v>
      </c>
      <c r="M83" s="458">
        <v>2</v>
      </c>
      <c r="N83" s="458">
        <v>2</v>
      </c>
      <c r="O83" s="458">
        <v>2</v>
      </c>
      <c r="P83" s="458">
        <v>2</v>
      </c>
      <c r="Q83" s="458">
        <v>2</v>
      </c>
      <c r="R83" s="458">
        <v>2</v>
      </c>
      <c r="S83" s="458">
        <v>2</v>
      </c>
      <c r="T83" s="458">
        <v>2</v>
      </c>
      <c r="U83" s="458">
        <v>2</v>
      </c>
      <c r="V83" s="458">
        <v>2</v>
      </c>
      <c r="W83" s="458">
        <v>2</v>
      </c>
      <c r="X83" s="458">
        <v>2</v>
      </c>
      <c r="Y83" s="458">
        <v>2</v>
      </c>
      <c r="Z83" s="458">
        <v>2</v>
      </c>
      <c r="AA83" s="458">
        <v>2</v>
      </c>
      <c r="AB83" s="458">
        <v>2</v>
      </c>
      <c r="AC83" s="458">
        <v>2</v>
      </c>
      <c r="AD83" s="458">
        <v>2</v>
      </c>
      <c r="AE83" s="458">
        <v>2</v>
      </c>
      <c r="AF83" s="458">
        <v>2</v>
      </c>
      <c r="AG83" s="458">
        <v>2</v>
      </c>
      <c r="AH83" s="458">
        <v>2</v>
      </c>
      <c r="AI83" s="458">
        <v>2</v>
      </c>
      <c r="AJ83" s="458">
        <v>2</v>
      </c>
      <c r="AK83" s="458">
        <v>2</v>
      </c>
      <c r="AL83" s="458">
        <v>2</v>
      </c>
      <c r="AM83" s="458">
        <v>2</v>
      </c>
      <c r="AN83" s="458">
        <v>2</v>
      </c>
      <c r="AO83" s="458">
        <v>2</v>
      </c>
      <c r="AP83" s="458">
        <v>2</v>
      </c>
      <c r="AQ83" s="458">
        <v>2</v>
      </c>
      <c r="AR83" s="458">
        <v>2</v>
      </c>
      <c r="AS83" s="458">
        <v>2</v>
      </c>
      <c r="AT83" s="458">
        <v>2</v>
      </c>
      <c r="AU83" s="458">
        <v>2</v>
      </c>
      <c r="AV83" s="458">
        <v>2</v>
      </c>
      <c r="AW83" s="458">
        <v>2</v>
      </c>
      <c r="AX83" s="458">
        <v>2</v>
      </c>
      <c r="AY83" s="458">
        <v>2</v>
      </c>
      <c r="AZ83" s="458">
        <v>2</v>
      </c>
      <c r="BA83" s="458">
        <v>2</v>
      </c>
      <c r="BB83" s="458">
        <v>2</v>
      </c>
      <c r="BC83" s="458">
        <v>2</v>
      </c>
      <c r="BD83" s="458">
        <v>2</v>
      </c>
      <c r="BE83" s="458">
        <v>2</v>
      </c>
      <c r="BF83" s="458">
        <v>2</v>
      </c>
      <c r="BG83" s="458">
        <v>2</v>
      </c>
      <c r="BH83" s="458">
        <v>2</v>
      </c>
      <c r="BI83" s="458">
        <v>2</v>
      </c>
      <c r="BJ83">
        <v>2</v>
      </c>
    </row>
    <row r="84" spans="1:62" ht="43.2" x14ac:dyDescent="0.3">
      <c r="A84" s="455">
        <v>954</v>
      </c>
      <c r="B84" s="456" t="s">
        <v>153</v>
      </c>
      <c r="D84" s="458" t="s">
        <v>17</v>
      </c>
      <c r="E84" s="458" t="s">
        <v>17</v>
      </c>
      <c r="F84" s="458" t="s">
        <v>17</v>
      </c>
      <c r="G84" s="458" t="s">
        <v>17</v>
      </c>
      <c r="H84" s="458" t="s">
        <v>17</v>
      </c>
      <c r="I84" s="458" t="s">
        <v>17</v>
      </c>
      <c r="J84" s="458" t="s">
        <v>17</v>
      </c>
      <c r="K84" s="458" t="s">
        <v>17</v>
      </c>
      <c r="L84" s="458" t="s">
        <v>17</v>
      </c>
      <c r="M84" s="458" t="s">
        <v>17</v>
      </c>
      <c r="N84" s="458" t="s">
        <v>17</v>
      </c>
      <c r="O84" s="458" t="s">
        <v>17</v>
      </c>
      <c r="P84" s="458" t="s">
        <v>17</v>
      </c>
      <c r="Q84" s="458" t="s">
        <v>17</v>
      </c>
      <c r="R84" s="458" t="s">
        <v>17</v>
      </c>
      <c r="S84" s="458" t="s">
        <v>17</v>
      </c>
      <c r="T84" s="458" t="s">
        <v>17</v>
      </c>
      <c r="U84" s="458" t="s">
        <v>17</v>
      </c>
      <c r="V84" s="458" t="s">
        <v>17</v>
      </c>
      <c r="W84" s="458" t="s">
        <v>17</v>
      </c>
      <c r="X84" s="458" t="s">
        <v>17</v>
      </c>
      <c r="Y84" s="458" t="s">
        <v>17</v>
      </c>
      <c r="Z84" s="458" t="s">
        <v>17</v>
      </c>
      <c r="AA84" s="458" t="s">
        <v>17</v>
      </c>
      <c r="AB84" s="458" t="s">
        <v>17</v>
      </c>
      <c r="AC84" s="458" t="s">
        <v>17</v>
      </c>
      <c r="AD84" s="458" t="s">
        <v>17</v>
      </c>
      <c r="AE84" s="458" t="s">
        <v>17</v>
      </c>
      <c r="AF84" s="458" t="s">
        <v>17</v>
      </c>
      <c r="AG84" s="458" t="s">
        <v>17</v>
      </c>
      <c r="AH84" s="458" t="s">
        <v>17</v>
      </c>
      <c r="AI84" s="458" t="s">
        <v>17</v>
      </c>
      <c r="AJ84" s="458" t="s">
        <v>17</v>
      </c>
      <c r="AK84" s="458" t="s">
        <v>17</v>
      </c>
      <c r="AL84" s="458" t="s">
        <v>17</v>
      </c>
      <c r="AM84" s="458" t="s">
        <v>17</v>
      </c>
      <c r="AN84" s="458" t="s">
        <v>17</v>
      </c>
      <c r="AO84" s="458" t="s">
        <v>17</v>
      </c>
      <c r="AP84" s="458" t="s">
        <v>17</v>
      </c>
      <c r="AQ84" s="458" t="s">
        <v>17</v>
      </c>
      <c r="AR84" s="458" t="s">
        <v>17</v>
      </c>
      <c r="AS84" s="458" t="s">
        <v>17</v>
      </c>
      <c r="AT84" s="458" t="s">
        <v>17</v>
      </c>
      <c r="AU84" s="458" t="s">
        <v>17</v>
      </c>
      <c r="AV84" s="458" t="s">
        <v>17</v>
      </c>
      <c r="AW84" s="458" t="s">
        <v>17</v>
      </c>
      <c r="AX84" s="458" t="s">
        <v>17</v>
      </c>
      <c r="AY84" s="458" t="s">
        <v>17</v>
      </c>
      <c r="AZ84" s="458" t="s">
        <v>17</v>
      </c>
      <c r="BA84" s="458" t="s">
        <v>17</v>
      </c>
      <c r="BB84" s="458" t="s">
        <v>17</v>
      </c>
      <c r="BC84" s="458" t="s">
        <v>17</v>
      </c>
      <c r="BD84" s="458" t="s">
        <v>17</v>
      </c>
      <c r="BE84" s="458" t="s">
        <v>17</v>
      </c>
      <c r="BF84" s="458" t="s">
        <v>17</v>
      </c>
      <c r="BG84" s="458" t="s">
        <v>17</v>
      </c>
      <c r="BH84" s="458" t="s">
        <v>17</v>
      </c>
      <c r="BI84" s="458" t="s">
        <v>17</v>
      </c>
      <c r="BJ84" t="s">
        <v>17</v>
      </c>
    </row>
    <row r="85" spans="1:62" x14ac:dyDescent="0.3">
      <c r="A85" s="455">
        <v>955</v>
      </c>
      <c r="B85" s="456" t="s">
        <v>308</v>
      </c>
      <c r="D85" s="458">
        <v>0</v>
      </c>
      <c r="E85" s="458">
        <v>0</v>
      </c>
      <c r="F85" s="458">
        <v>0</v>
      </c>
      <c r="G85" s="458">
        <v>0</v>
      </c>
      <c r="H85" s="458">
        <v>0</v>
      </c>
      <c r="I85" s="458">
        <v>0</v>
      </c>
      <c r="J85" s="458">
        <v>0</v>
      </c>
      <c r="K85" s="458">
        <v>0</v>
      </c>
      <c r="L85" s="458">
        <v>1</v>
      </c>
      <c r="M85" s="458">
        <v>0</v>
      </c>
      <c r="N85" s="458">
        <v>0</v>
      </c>
      <c r="O85" s="458">
        <v>0</v>
      </c>
      <c r="P85" s="458">
        <v>0</v>
      </c>
      <c r="Q85" s="458">
        <v>0</v>
      </c>
      <c r="R85" s="458">
        <v>0</v>
      </c>
      <c r="S85" s="458">
        <v>0</v>
      </c>
      <c r="T85" s="458">
        <v>0</v>
      </c>
      <c r="U85" s="458">
        <v>0</v>
      </c>
      <c r="V85" s="458">
        <v>0</v>
      </c>
      <c r="W85" s="458">
        <v>0</v>
      </c>
      <c r="X85" s="458">
        <v>0</v>
      </c>
      <c r="Y85" s="458">
        <v>0</v>
      </c>
      <c r="Z85" s="458">
        <v>0</v>
      </c>
      <c r="AA85" s="458">
        <v>1</v>
      </c>
      <c r="AB85" s="458">
        <v>0</v>
      </c>
      <c r="AC85" s="458">
        <v>0</v>
      </c>
      <c r="AD85" s="458">
        <v>0</v>
      </c>
      <c r="AE85" s="458">
        <v>3</v>
      </c>
      <c r="AF85" s="458">
        <v>1</v>
      </c>
      <c r="AG85" s="458">
        <v>2</v>
      </c>
      <c r="AH85" s="458">
        <v>0</v>
      </c>
      <c r="AI85" s="458">
        <v>0</v>
      </c>
      <c r="AJ85" s="458">
        <v>0</v>
      </c>
      <c r="AK85" s="458">
        <v>0</v>
      </c>
      <c r="AL85" s="458">
        <v>0</v>
      </c>
      <c r="AM85" s="458">
        <v>2</v>
      </c>
      <c r="AN85" s="458">
        <v>0</v>
      </c>
      <c r="AO85" s="458">
        <v>0</v>
      </c>
      <c r="AP85" s="458">
        <v>0</v>
      </c>
      <c r="AQ85" s="458">
        <v>0</v>
      </c>
      <c r="AR85" s="458">
        <v>0</v>
      </c>
      <c r="AS85" s="458">
        <v>0</v>
      </c>
      <c r="AT85" s="458">
        <v>1</v>
      </c>
      <c r="AU85" s="458">
        <v>0</v>
      </c>
      <c r="AV85" s="458">
        <v>1</v>
      </c>
      <c r="AW85" s="458">
        <v>0</v>
      </c>
      <c r="AX85" s="458">
        <v>0</v>
      </c>
      <c r="AY85" s="458">
        <v>1</v>
      </c>
      <c r="AZ85" s="458">
        <v>0</v>
      </c>
      <c r="BA85" s="458">
        <v>0</v>
      </c>
      <c r="BB85" s="458">
        <v>0</v>
      </c>
      <c r="BC85" s="458">
        <v>1</v>
      </c>
      <c r="BD85" s="458">
        <v>0</v>
      </c>
      <c r="BE85" s="458">
        <v>0</v>
      </c>
      <c r="BF85" s="458">
        <v>1</v>
      </c>
      <c r="BG85" s="458">
        <v>0</v>
      </c>
      <c r="BH85" s="458">
        <v>0</v>
      </c>
      <c r="BI85" s="458">
        <v>0</v>
      </c>
      <c r="BJ85">
        <v>0</v>
      </c>
    </row>
    <row r="86" spans="1:62" ht="43.2" x14ac:dyDescent="0.3">
      <c r="A86" s="455">
        <v>956</v>
      </c>
      <c r="B86" s="456" t="s">
        <v>154</v>
      </c>
      <c r="D86" s="458" t="s">
        <v>17</v>
      </c>
      <c r="E86" s="458" t="s">
        <v>17</v>
      </c>
      <c r="F86" s="458" t="s">
        <v>17</v>
      </c>
      <c r="G86" s="458" t="s">
        <v>17</v>
      </c>
      <c r="H86" s="458" t="s">
        <v>17</v>
      </c>
      <c r="I86" s="458" t="s">
        <v>17</v>
      </c>
      <c r="J86" s="458" t="s">
        <v>17</v>
      </c>
      <c r="K86" s="458" t="s">
        <v>17</v>
      </c>
      <c r="L86" s="458" t="s">
        <v>17</v>
      </c>
      <c r="M86" s="458" t="s">
        <v>17</v>
      </c>
      <c r="N86" s="458" t="s">
        <v>17</v>
      </c>
      <c r="O86" s="458" t="s">
        <v>17</v>
      </c>
      <c r="P86" s="458" t="s">
        <v>17</v>
      </c>
      <c r="Q86" s="458" t="s">
        <v>17</v>
      </c>
      <c r="R86" s="458" t="s">
        <v>17</v>
      </c>
      <c r="S86" s="458" t="s">
        <v>17</v>
      </c>
      <c r="T86" s="458" t="s">
        <v>17</v>
      </c>
      <c r="U86" s="458" t="s">
        <v>17</v>
      </c>
      <c r="V86" s="458" t="s">
        <v>17</v>
      </c>
      <c r="W86" s="458" t="s">
        <v>17</v>
      </c>
      <c r="X86" s="458" t="s">
        <v>17</v>
      </c>
      <c r="Y86" s="458" t="s">
        <v>17</v>
      </c>
      <c r="Z86" s="458" t="s">
        <v>17</v>
      </c>
      <c r="AA86" s="458" t="s">
        <v>17</v>
      </c>
      <c r="AB86" s="458" t="s">
        <v>17</v>
      </c>
      <c r="AC86" s="458" t="s">
        <v>17</v>
      </c>
      <c r="AD86" s="458" t="s">
        <v>17</v>
      </c>
      <c r="AE86" s="458" t="s">
        <v>18</v>
      </c>
      <c r="AF86" s="458" t="s">
        <v>17</v>
      </c>
      <c r="AG86" s="458" t="s">
        <v>17</v>
      </c>
      <c r="AH86" s="458" t="s">
        <v>17</v>
      </c>
      <c r="AI86" s="458" t="s">
        <v>17</v>
      </c>
      <c r="AJ86" s="458" t="s">
        <v>17</v>
      </c>
      <c r="AK86" s="458" t="s">
        <v>17</v>
      </c>
      <c r="AL86" s="458" t="s">
        <v>17</v>
      </c>
      <c r="AM86" s="458" t="s">
        <v>17</v>
      </c>
      <c r="AN86" s="458" t="s">
        <v>17</v>
      </c>
      <c r="AO86" s="458" t="s">
        <v>18</v>
      </c>
      <c r="AP86" s="458" t="s">
        <v>17</v>
      </c>
      <c r="AQ86" s="458" t="s">
        <v>17</v>
      </c>
      <c r="AR86" s="458" t="s">
        <v>17</v>
      </c>
      <c r="AS86" s="458" t="s">
        <v>18</v>
      </c>
      <c r="AT86" s="458" t="s">
        <v>17</v>
      </c>
      <c r="AU86" s="458" t="s">
        <v>17</v>
      </c>
      <c r="AV86" s="458" t="s">
        <v>17</v>
      </c>
      <c r="AW86" s="458" t="s">
        <v>17</v>
      </c>
      <c r="AX86" s="458" t="s">
        <v>17</v>
      </c>
      <c r="AY86" s="458" t="s">
        <v>17</v>
      </c>
      <c r="AZ86" s="458" t="s">
        <v>17</v>
      </c>
      <c r="BA86" s="458" t="s">
        <v>17</v>
      </c>
      <c r="BB86" s="458" t="s">
        <v>17</v>
      </c>
      <c r="BC86" s="458" t="s">
        <v>17</v>
      </c>
      <c r="BD86" s="458" t="s">
        <v>17</v>
      </c>
      <c r="BE86" s="458" t="s">
        <v>17</v>
      </c>
      <c r="BF86" s="458" t="s">
        <v>17</v>
      </c>
      <c r="BG86" s="458" t="s">
        <v>17</v>
      </c>
      <c r="BH86" s="458" t="s">
        <v>17</v>
      </c>
      <c r="BI86" s="458" t="s">
        <v>17</v>
      </c>
      <c r="BJ86" t="s">
        <v>17</v>
      </c>
    </row>
    <row r="87" spans="1:62" x14ac:dyDescent="0.3">
      <c r="A87" s="455">
        <v>957</v>
      </c>
      <c r="B87" s="456" t="s">
        <v>309</v>
      </c>
      <c r="D87" s="458">
        <v>0</v>
      </c>
      <c r="E87" s="458">
        <v>0</v>
      </c>
      <c r="F87" s="458">
        <v>0</v>
      </c>
      <c r="G87" s="458">
        <v>0</v>
      </c>
      <c r="H87" s="458">
        <v>0</v>
      </c>
      <c r="I87" s="458">
        <v>0</v>
      </c>
      <c r="J87" s="458">
        <v>0</v>
      </c>
      <c r="K87" s="458">
        <v>0</v>
      </c>
      <c r="L87" s="458">
        <v>0</v>
      </c>
      <c r="M87" s="458">
        <v>0</v>
      </c>
      <c r="N87" s="458">
        <v>0</v>
      </c>
      <c r="O87" s="458">
        <v>0</v>
      </c>
      <c r="P87" s="458">
        <v>0</v>
      </c>
      <c r="Q87" s="458">
        <v>0</v>
      </c>
      <c r="R87" s="458">
        <v>0</v>
      </c>
      <c r="S87" s="458">
        <v>0</v>
      </c>
      <c r="T87" s="458">
        <v>0</v>
      </c>
      <c r="U87" s="458">
        <v>0</v>
      </c>
      <c r="V87" s="458">
        <v>0</v>
      </c>
      <c r="W87" s="458">
        <v>0</v>
      </c>
      <c r="X87" s="458">
        <v>0</v>
      </c>
      <c r="Y87" s="458">
        <v>0</v>
      </c>
      <c r="Z87" s="458">
        <v>0</v>
      </c>
      <c r="AA87" s="458">
        <v>0</v>
      </c>
      <c r="AB87" s="458">
        <v>1</v>
      </c>
      <c r="AC87" s="458">
        <v>0</v>
      </c>
      <c r="AD87" s="458">
        <v>0</v>
      </c>
      <c r="AE87" s="458">
        <v>2</v>
      </c>
      <c r="AF87" s="458">
        <v>0</v>
      </c>
      <c r="AG87" s="458">
        <v>1</v>
      </c>
      <c r="AH87" s="458">
        <v>0</v>
      </c>
      <c r="AI87" s="458">
        <v>0</v>
      </c>
      <c r="AJ87" s="458">
        <v>0</v>
      </c>
      <c r="AK87" s="458">
        <v>0</v>
      </c>
      <c r="AL87" s="458">
        <v>0</v>
      </c>
      <c r="AM87" s="458">
        <v>1</v>
      </c>
      <c r="AN87" s="458">
        <v>0</v>
      </c>
      <c r="AO87" s="458">
        <v>3</v>
      </c>
      <c r="AP87" s="458">
        <v>0</v>
      </c>
      <c r="AQ87" s="458">
        <v>0</v>
      </c>
      <c r="AR87" s="458">
        <v>0</v>
      </c>
      <c r="AS87" s="458">
        <v>4</v>
      </c>
      <c r="AT87" s="458">
        <v>0</v>
      </c>
      <c r="AU87" s="458">
        <v>0</v>
      </c>
      <c r="AV87" s="458">
        <v>0</v>
      </c>
      <c r="AW87" s="458">
        <v>0</v>
      </c>
      <c r="AX87" s="458">
        <v>0</v>
      </c>
      <c r="AY87" s="458">
        <v>0</v>
      </c>
      <c r="AZ87" s="458">
        <v>2</v>
      </c>
      <c r="BA87" s="458">
        <v>0</v>
      </c>
      <c r="BB87" s="458">
        <v>0</v>
      </c>
      <c r="BC87" s="458">
        <v>0</v>
      </c>
      <c r="BD87" s="458">
        <v>0</v>
      </c>
      <c r="BE87" s="458">
        <v>0</v>
      </c>
      <c r="BF87" s="458">
        <v>0</v>
      </c>
      <c r="BG87" s="458">
        <v>0</v>
      </c>
      <c r="BH87" s="458">
        <v>0</v>
      </c>
      <c r="BI87" s="458">
        <v>0</v>
      </c>
      <c r="BJ87">
        <v>0</v>
      </c>
    </row>
    <row r="88" spans="1:62" ht="57.6" x14ac:dyDescent="0.3">
      <c r="A88" s="455">
        <v>958</v>
      </c>
      <c r="B88" s="456" t="s">
        <v>310</v>
      </c>
      <c r="D88" s="458" t="s">
        <v>17</v>
      </c>
      <c r="E88" s="458" t="s">
        <v>17</v>
      </c>
      <c r="F88" s="458" t="s">
        <v>17</v>
      </c>
      <c r="G88" s="458" t="s">
        <v>17</v>
      </c>
      <c r="H88" s="458" t="s">
        <v>17</v>
      </c>
      <c r="I88" s="458" t="s">
        <v>17</v>
      </c>
      <c r="J88" s="458" t="s">
        <v>17</v>
      </c>
      <c r="K88" s="458" t="s">
        <v>17</v>
      </c>
      <c r="L88" s="458" t="s">
        <v>17</v>
      </c>
      <c r="M88" s="458" t="s">
        <v>17</v>
      </c>
      <c r="N88" s="458" t="s">
        <v>17</v>
      </c>
      <c r="O88" s="458" t="s">
        <v>17</v>
      </c>
      <c r="P88" s="458" t="s">
        <v>17</v>
      </c>
      <c r="Q88" s="458" t="s">
        <v>17</v>
      </c>
      <c r="R88" s="458" t="s">
        <v>17</v>
      </c>
      <c r="S88" s="458" t="s">
        <v>17</v>
      </c>
      <c r="T88" s="458" t="s">
        <v>17</v>
      </c>
      <c r="U88" s="458" t="s">
        <v>17</v>
      </c>
      <c r="V88" s="458" t="s">
        <v>17</v>
      </c>
      <c r="W88" s="458" t="s">
        <v>17</v>
      </c>
      <c r="X88" s="458" t="s">
        <v>17</v>
      </c>
      <c r="Y88" s="458" t="s">
        <v>17</v>
      </c>
      <c r="Z88" s="458" t="s">
        <v>17</v>
      </c>
      <c r="AA88" s="458" t="s">
        <v>17</v>
      </c>
      <c r="AB88" s="458" t="s">
        <v>17</v>
      </c>
      <c r="AC88" s="458" t="s">
        <v>17</v>
      </c>
      <c r="AD88" s="458" t="s">
        <v>17</v>
      </c>
      <c r="AE88" s="458" t="s">
        <v>17</v>
      </c>
      <c r="AF88" s="458" t="s">
        <v>17</v>
      </c>
      <c r="AG88" s="458" t="s">
        <v>17</v>
      </c>
      <c r="AH88" s="458" t="s">
        <v>17</v>
      </c>
      <c r="AI88" s="458" t="s">
        <v>17</v>
      </c>
      <c r="AJ88" s="458" t="s">
        <v>17</v>
      </c>
      <c r="AK88" s="458" t="s">
        <v>17</v>
      </c>
      <c r="AL88" s="458" t="s">
        <v>17</v>
      </c>
      <c r="AM88" s="458" t="s">
        <v>17</v>
      </c>
      <c r="AN88" s="458" t="s">
        <v>17</v>
      </c>
      <c r="AO88" s="458" t="s">
        <v>17</v>
      </c>
      <c r="AP88" s="458" t="s">
        <v>17</v>
      </c>
      <c r="AQ88" s="458" t="s">
        <v>17</v>
      </c>
      <c r="AR88" s="458" t="s">
        <v>17</v>
      </c>
      <c r="AS88" s="458" t="s">
        <v>17</v>
      </c>
      <c r="AT88" s="458" t="s">
        <v>17</v>
      </c>
      <c r="AU88" s="458" t="s">
        <v>17</v>
      </c>
      <c r="AV88" s="458" t="s">
        <v>17</v>
      </c>
      <c r="AW88" s="458" t="s">
        <v>17</v>
      </c>
      <c r="AX88" s="458" t="s">
        <v>17</v>
      </c>
      <c r="AY88" s="458" t="s">
        <v>17</v>
      </c>
      <c r="AZ88" s="458" t="s">
        <v>17</v>
      </c>
      <c r="BA88" s="458" t="s">
        <v>17</v>
      </c>
      <c r="BB88" s="458" t="s">
        <v>17</v>
      </c>
      <c r="BC88" s="458" t="s">
        <v>18</v>
      </c>
      <c r="BD88" s="458" t="s">
        <v>17</v>
      </c>
      <c r="BE88" s="458" t="s">
        <v>17</v>
      </c>
      <c r="BF88" s="458" t="s">
        <v>17</v>
      </c>
      <c r="BG88" s="458" t="s">
        <v>17</v>
      </c>
      <c r="BH88" s="458" t="s">
        <v>17</v>
      </c>
      <c r="BI88" s="458" t="s">
        <v>17</v>
      </c>
      <c r="BJ88" t="s">
        <v>17</v>
      </c>
    </row>
    <row r="89" spans="1:62" x14ac:dyDescent="0.3">
      <c r="A89" s="455">
        <v>960</v>
      </c>
      <c r="B89" s="456" t="s">
        <v>311</v>
      </c>
      <c r="D89" s="458" t="s">
        <v>716</v>
      </c>
      <c r="E89" s="458" t="s">
        <v>540</v>
      </c>
      <c r="F89" s="458" t="s">
        <v>541</v>
      </c>
      <c r="G89" s="458" t="s">
        <v>717</v>
      </c>
      <c r="H89" s="458" t="s">
        <v>542</v>
      </c>
      <c r="I89" s="458" t="s">
        <v>543</v>
      </c>
      <c r="J89" s="458" t="s">
        <v>544</v>
      </c>
      <c r="K89" s="458" t="s">
        <v>718</v>
      </c>
      <c r="L89" s="458" t="s">
        <v>719</v>
      </c>
      <c r="M89" s="458" t="s">
        <v>720</v>
      </c>
      <c r="N89" s="458" t="s">
        <v>545</v>
      </c>
      <c r="O89" s="458" t="s">
        <v>546</v>
      </c>
      <c r="P89" s="458" t="s">
        <v>547</v>
      </c>
      <c r="Q89" s="458" t="s">
        <v>548</v>
      </c>
      <c r="R89" s="458" t="s">
        <v>679</v>
      </c>
      <c r="S89" s="458" t="s">
        <v>549</v>
      </c>
      <c r="T89" s="458" t="s">
        <v>550</v>
      </c>
      <c r="U89" s="458" t="s">
        <v>551</v>
      </c>
      <c r="V89" s="458" t="s">
        <v>721</v>
      </c>
      <c r="W89" s="458" t="s">
        <v>552</v>
      </c>
      <c r="X89" s="458" t="s">
        <v>553</v>
      </c>
      <c r="Y89" s="458" t="s">
        <v>554</v>
      </c>
      <c r="Z89" s="458" t="s">
        <v>555</v>
      </c>
      <c r="AA89" s="458" t="s">
        <v>656</v>
      </c>
      <c r="AB89" s="458" t="s">
        <v>556</v>
      </c>
      <c r="AC89" s="458" t="s">
        <v>722</v>
      </c>
      <c r="AD89" s="458" t="s">
        <v>557</v>
      </c>
      <c r="AE89" s="458" t="s">
        <v>723</v>
      </c>
      <c r="AF89" s="458" t="s">
        <v>558</v>
      </c>
      <c r="AG89" s="458" t="s">
        <v>724</v>
      </c>
      <c r="AH89" s="458" t="s">
        <v>559</v>
      </c>
      <c r="AI89" s="458" t="s">
        <v>725</v>
      </c>
      <c r="AJ89" s="458" t="s">
        <v>560</v>
      </c>
      <c r="AK89" s="458" t="s">
        <v>561</v>
      </c>
      <c r="AL89" s="458" t="s">
        <v>562</v>
      </c>
      <c r="AM89" s="458" t="s">
        <v>563</v>
      </c>
      <c r="AN89" s="458" t="s">
        <v>564</v>
      </c>
      <c r="AO89" s="458" t="s">
        <v>726</v>
      </c>
      <c r="AP89" s="458" t="s">
        <v>727</v>
      </c>
      <c r="AQ89" s="458" t="s">
        <v>566</v>
      </c>
      <c r="AR89" s="458" t="s">
        <v>567</v>
      </c>
      <c r="AS89" s="458" t="s">
        <v>568</v>
      </c>
      <c r="AT89" s="458" t="s">
        <v>569</v>
      </c>
      <c r="AU89" s="458" t="s">
        <v>570</v>
      </c>
      <c r="AV89" s="458" t="s">
        <v>728</v>
      </c>
      <c r="AW89" s="458" t="s">
        <v>571</v>
      </c>
      <c r="AX89" s="458" t="s">
        <v>729</v>
      </c>
      <c r="AY89" s="458" t="s">
        <v>730</v>
      </c>
      <c r="AZ89" s="458" t="s">
        <v>731</v>
      </c>
      <c r="BA89" s="458" t="s">
        <v>732</v>
      </c>
      <c r="BB89" s="458" t="s">
        <v>733</v>
      </c>
      <c r="BC89" s="458" t="s">
        <v>734</v>
      </c>
      <c r="BD89" s="458" t="s">
        <v>735</v>
      </c>
      <c r="BE89" s="458" t="s">
        <v>573</v>
      </c>
      <c r="BF89" s="458" t="s">
        <v>657</v>
      </c>
      <c r="BG89" s="458" t="s">
        <v>572</v>
      </c>
      <c r="BH89" s="458" t="s">
        <v>574</v>
      </c>
      <c r="BI89" s="458" t="s">
        <v>364</v>
      </c>
      <c r="BJ89" t="s">
        <v>575</v>
      </c>
    </row>
    <row r="90" spans="1:62" x14ac:dyDescent="0.3">
      <c r="A90" s="455">
        <v>962</v>
      </c>
      <c r="B90" s="456" t="s">
        <v>312</v>
      </c>
      <c r="D90" s="458" t="s">
        <v>350</v>
      </c>
      <c r="E90" s="458" t="s">
        <v>314</v>
      </c>
      <c r="F90" s="458" t="s">
        <v>314</v>
      </c>
      <c r="G90" s="458" t="s">
        <v>577</v>
      </c>
      <c r="H90" s="458" t="s">
        <v>314</v>
      </c>
      <c r="I90" s="458" t="s">
        <v>314</v>
      </c>
      <c r="J90" s="458" t="s">
        <v>576</v>
      </c>
      <c r="K90" s="458" t="s">
        <v>578</v>
      </c>
      <c r="L90" s="458" t="s">
        <v>577</v>
      </c>
      <c r="M90" s="458" t="s">
        <v>314</v>
      </c>
      <c r="N90" s="458" t="s">
        <v>577</v>
      </c>
      <c r="O90" s="458" t="s">
        <v>314</v>
      </c>
      <c r="P90" s="458" t="s">
        <v>314</v>
      </c>
      <c r="Q90" s="458" t="s">
        <v>314</v>
      </c>
      <c r="R90" s="458" t="s">
        <v>694</v>
      </c>
      <c r="S90" s="458" t="s">
        <v>314</v>
      </c>
      <c r="T90" s="458" t="s">
        <v>577</v>
      </c>
      <c r="U90" s="458" t="s">
        <v>577</v>
      </c>
      <c r="V90" s="458" t="s">
        <v>578</v>
      </c>
      <c r="W90" s="458" t="s">
        <v>577</v>
      </c>
      <c r="X90" s="458" t="s">
        <v>350</v>
      </c>
      <c r="Y90" s="458" t="s">
        <v>350</v>
      </c>
      <c r="Z90" s="458" t="s">
        <v>577</v>
      </c>
      <c r="AA90" s="458" t="s">
        <v>350</v>
      </c>
      <c r="AB90" s="458" t="s">
        <v>350</v>
      </c>
      <c r="AC90" s="458" t="s">
        <v>578</v>
      </c>
      <c r="AD90" s="458" t="s">
        <v>314</v>
      </c>
      <c r="AE90" s="458" t="s">
        <v>314</v>
      </c>
      <c r="AF90" s="458" t="s">
        <v>314</v>
      </c>
      <c r="AG90" s="458" t="s">
        <v>662</v>
      </c>
      <c r="AH90" s="458" t="s">
        <v>314</v>
      </c>
      <c r="AI90" s="458" t="s">
        <v>736</v>
      </c>
      <c r="AJ90" s="458" t="s">
        <v>577</v>
      </c>
      <c r="AK90" s="458" t="s">
        <v>737</v>
      </c>
      <c r="AL90" s="458" t="s">
        <v>314</v>
      </c>
      <c r="AM90" s="458" t="s">
        <v>350</v>
      </c>
      <c r="AN90" s="458" t="s">
        <v>314</v>
      </c>
      <c r="AO90" s="458" t="s">
        <v>738</v>
      </c>
      <c r="AP90" s="458" t="s">
        <v>579</v>
      </c>
      <c r="AQ90" s="458" t="s">
        <v>739</v>
      </c>
      <c r="AR90" s="458" t="s">
        <v>350</v>
      </c>
      <c r="AS90" s="458" t="s">
        <v>314</v>
      </c>
      <c r="AT90" s="458" t="s">
        <v>314</v>
      </c>
      <c r="AU90" s="458" t="s">
        <v>314</v>
      </c>
      <c r="AV90" s="458" t="s">
        <v>658</v>
      </c>
      <c r="AW90" s="458" t="s">
        <v>314</v>
      </c>
      <c r="AX90" s="458" t="s">
        <v>350</v>
      </c>
      <c r="AY90" s="458" t="s">
        <v>577</v>
      </c>
      <c r="AZ90" s="458" t="s">
        <v>580</v>
      </c>
      <c r="BA90" s="458" t="s">
        <v>577</v>
      </c>
      <c r="BB90" s="458" t="s">
        <v>350</v>
      </c>
      <c r="BC90" s="458" t="s">
        <v>578</v>
      </c>
      <c r="BD90" s="458" t="s">
        <v>313</v>
      </c>
      <c r="BE90" s="458" t="s">
        <v>314</v>
      </c>
      <c r="BF90" s="458" t="s">
        <v>314</v>
      </c>
      <c r="BG90" s="458" t="s">
        <v>350</v>
      </c>
      <c r="BH90" s="458" t="s">
        <v>314</v>
      </c>
      <c r="BI90" s="458" t="s">
        <v>514</v>
      </c>
      <c r="BJ90" t="s">
        <v>314</v>
      </c>
    </row>
    <row r="91" spans="1:62" x14ac:dyDescent="0.3">
      <c r="A91" s="455">
        <v>964</v>
      </c>
      <c r="B91" s="456" t="s">
        <v>316</v>
      </c>
      <c r="D91" s="458" t="s">
        <v>740</v>
      </c>
      <c r="E91" s="458" t="s">
        <v>741</v>
      </c>
      <c r="F91" s="458" t="s">
        <v>742</v>
      </c>
      <c r="G91" s="458" t="s">
        <v>743</v>
      </c>
      <c r="H91" s="458" t="s">
        <v>714</v>
      </c>
      <c r="I91" s="458" t="s">
        <v>744</v>
      </c>
      <c r="J91" s="458" t="s">
        <v>745</v>
      </c>
      <c r="K91" s="458" t="s">
        <v>746</v>
      </c>
      <c r="L91" s="458" t="s">
        <v>747</v>
      </c>
      <c r="M91" s="458" t="s">
        <v>748</v>
      </c>
      <c r="N91" s="458" t="s">
        <v>749</v>
      </c>
      <c r="O91" s="458" t="s">
        <v>581</v>
      </c>
      <c r="P91" s="458" t="s">
        <v>750</v>
      </c>
      <c r="Q91" s="458" t="s">
        <v>751</v>
      </c>
      <c r="R91" s="458" t="s">
        <v>752</v>
      </c>
      <c r="S91" s="458" t="s">
        <v>753</v>
      </c>
      <c r="T91" s="458" t="s">
        <v>754</v>
      </c>
      <c r="U91" s="458" t="s">
        <v>747</v>
      </c>
      <c r="V91" s="458" t="s">
        <v>755</v>
      </c>
      <c r="W91" s="458" t="s">
        <v>756</v>
      </c>
      <c r="X91" s="458" t="s">
        <v>747</v>
      </c>
      <c r="Y91" s="458" t="s">
        <v>757</v>
      </c>
      <c r="Z91" s="458" t="s">
        <v>758</v>
      </c>
      <c r="AA91" s="458" t="s">
        <v>759</v>
      </c>
      <c r="AB91" s="458" t="s">
        <v>760</v>
      </c>
      <c r="AC91" s="458" t="s">
        <v>752</v>
      </c>
      <c r="AD91" s="458" t="s">
        <v>761</v>
      </c>
      <c r="AE91" s="458" t="s">
        <v>762</v>
      </c>
      <c r="AF91" s="458" t="s">
        <v>763</v>
      </c>
      <c r="AG91" s="458" t="s">
        <v>764</v>
      </c>
      <c r="AH91" s="458" t="s">
        <v>765</v>
      </c>
      <c r="AI91" s="458" t="s">
        <v>742</v>
      </c>
      <c r="AJ91" s="458" t="s">
        <v>766</v>
      </c>
      <c r="AK91" s="458" t="s">
        <v>767</v>
      </c>
      <c r="AL91" s="458" t="s">
        <v>768</v>
      </c>
      <c r="AM91" s="458" t="s">
        <v>764</v>
      </c>
      <c r="AN91" s="458" t="s">
        <v>755</v>
      </c>
      <c r="AO91" s="458" t="s">
        <v>769</v>
      </c>
      <c r="AP91" s="458" t="s">
        <v>713</v>
      </c>
      <c r="AQ91" s="458" t="s">
        <v>747</v>
      </c>
      <c r="AR91" s="458" t="s">
        <v>770</v>
      </c>
      <c r="AS91" s="458" t="s">
        <v>771</v>
      </c>
      <c r="AT91" s="458" t="s">
        <v>754</v>
      </c>
      <c r="AU91" s="458" t="s">
        <v>772</v>
      </c>
      <c r="AV91" s="458" t="s">
        <v>771</v>
      </c>
      <c r="AW91" s="458" t="s">
        <v>773</v>
      </c>
      <c r="AX91" s="458" t="s">
        <v>774</v>
      </c>
      <c r="AY91" s="458" t="s">
        <v>774</v>
      </c>
      <c r="AZ91" s="458" t="s">
        <v>775</v>
      </c>
      <c r="BA91" s="458" t="s">
        <v>744</v>
      </c>
      <c r="BB91" s="458" t="s">
        <v>774</v>
      </c>
      <c r="BC91" s="458" t="s">
        <v>776</v>
      </c>
      <c r="BD91" s="458" t="s">
        <v>747</v>
      </c>
      <c r="BE91" s="458" t="s">
        <v>753</v>
      </c>
      <c r="BF91" s="458" t="s">
        <v>777</v>
      </c>
      <c r="BG91" s="458" t="s">
        <v>778</v>
      </c>
      <c r="BH91" s="458" t="s">
        <v>744</v>
      </c>
      <c r="BI91" s="458" t="s">
        <v>779</v>
      </c>
      <c r="BJ91" t="s">
        <v>780</v>
      </c>
    </row>
    <row r="92" spans="1:62" x14ac:dyDescent="0.3">
      <c r="A92" s="455">
        <v>966</v>
      </c>
      <c r="B92" s="456" t="s">
        <v>317</v>
      </c>
      <c r="D92" s="458" t="s">
        <v>781</v>
      </c>
      <c r="E92" s="458" t="s">
        <v>782</v>
      </c>
      <c r="F92" s="458" t="s">
        <v>583</v>
      </c>
      <c r="G92" s="458" t="s">
        <v>783</v>
      </c>
      <c r="H92" s="458" t="s">
        <v>585</v>
      </c>
      <c r="J92" s="458" t="s">
        <v>586</v>
      </c>
      <c r="K92" s="458" t="s">
        <v>784</v>
      </c>
      <c r="L92" s="458" t="s">
        <v>785</v>
      </c>
      <c r="M92" s="458" t="s">
        <v>786</v>
      </c>
      <c r="N92" s="458" t="s">
        <v>587</v>
      </c>
      <c r="O92" s="458" t="s">
        <v>588</v>
      </c>
      <c r="P92" s="458" t="s">
        <v>589</v>
      </c>
      <c r="R92" s="458" t="s">
        <v>590</v>
      </c>
      <c r="S92" s="458" t="s">
        <v>659</v>
      </c>
      <c r="T92" s="458" t="s">
        <v>591</v>
      </c>
      <c r="U92" s="458" t="s">
        <v>592</v>
      </c>
      <c r="V92" s="458" t="s">
        <v>787</v>
      </c>
      <c r="W92" s="458" t="s">
        <v>594</v>
      </c>
      <c r="X92" s="458" t="s">
        <v>788</v>
      </c>
      <c r="Y92" s="458" t="s">
        <v>789</v>
      </c>
      <c r="Z92" s="458" t="s">
        <v>595</v>
      </c>
      <c r="AA92" s="458" t="s">
        <v>790</v>
      </c>
      <c r="AB92" s="458" t="s">
        <v>596</v>
      </c>
      <c r="AC92" s="458" t="s">
        <v>791</v>
      </c>
      <c r="AD92" s="458" t="s">
        <v>597</v>
      </c>
      <c r="AE92" s="458" t="s">
        <v>792</v>
      </c>
      <c r="AF92" s="458" t="s">
        <v>599</v>
      </c>
      <c r="AG92" s="458" t="s">
        <v>793</v>
      </c>
      <c r="AH92" s="458" t="s">
        <v>600</v>
      </c>
      <c r="AI92" s="458" t="s">
        <v>794</v>
      </c>
      <c r="AJ92" s="458" t="s">
        <v>601</v>
      </c>
      <c r="AK92" s="458" t="s">
        <v>601</v>
      </c>
      <c r="AL92" s="458" t="s">
        <v>602</v>
      </c>
      <c r="AM92" s="458" t="s">
        <v>795</v>
      </c>
      <c r="AN92" s="458" t="s">
        <v>603</v>
      </c>
      <c r="AO92" s="458" t="s">
        <v>796</v>
      </c>
      <c r="AP92" s="458" t="s">
        <v>660</v>
      </c>
      <c r="AQ92" s="458" t="s">
        <v>604</v>
      </c>
      <c r="AR92" s="458" t="s">
        <v>605</v>
      </c>
      <c r="AS92" s="458" t="s">
        <v>606</v>
      </c>
      <c r="AT92" s="458" t="s">
        <v>797</v>
      </c>
      <c r="AU92" s="458" t="s">
        <v>607</v>
      </c>
      <c r="AV92" s="458" t="s">
        <v>798</v>
      </c>
      <c r="AW92" s="458" t="s">
        <v>608</v>
      </c>
      <c r="AX92" s="458" t="s">
        <v>661</v>
      </c>
      <c r="AY92" s="458" t="s">
        <v>799</v>
      </c>
      <c r="AZ92" s="458" t="s">
        <v>800</v>
      </c>
      <c r="BA92" s="458" t="s">
        <v>609</v>
      </c>
      <c r="BB92" s="458" t="s">
        <v>610</v>
      </c>
      <c r="BC92" s="458" t="s">
        <v>801</v>
      </c>
      <c r="BD92" s="458" t="s">
        <v>611</v>
      </c>
      <c r="BE92" s="458" t="s">
        <v>802</v>
      </c>
      <c r="BF92" s="458" t="s">
        <v>612</v>
      </c>
      <c r="BG92" s="458" t="s">
        <v>613</v>
      </c>
      <c r="BH92" s="458" t="s">
        <v>614</v>
      </c>
      <c r="BI92" s="458" t="s">
        <v>615</v>
      </c>
      <c r="BJ92" t="s">
        <v>803</v>
      </c>
    </row>
    <row r="93" spans="1:62" x14ac:dyDescent="0.3">
      <c r="A93" s="455">
        <v>968</v>
      </c>
      <c r="B93" s="456" t="s">
        <v>318</v>
      </c>
      <c r="D93" s="458" t="s">
        <v>804</v>
      </c>
      <c r="E93" s="458" t="s">
        <v>616</v>
      </c>
      <c r="F93" s="458" t="s">
        <v>805</v>
      </c>
      <c r="G93" s="458" t="s">
        <v>806</v>
      </c>
      <c r="H93" s="458" t="s">
        <v>617</v>
      </c>
      <c r="I93" s="458" t="s">
        <v>618</v>
      </c>
      <c r="J93" s="458" t="s">
        <v>619</v>
      </c>
      <c r="K93" s="458" t="s">
        <v>807</v>
      </c>
      <c r="L93" s="458" t="s">
        <v>808</v>
      </c>
      <c r="M93" s="458" t="s">
        <v>620</v>
      </c>
      <c r="N93" s="458" t="s">
        <v>621</v>
      </c>
      <c r="O93" s="458" t="s">
        <v>622</v>
      </c>
      <c r="P93" s="458" t="s">
        <v>809</v>
      </c>
      <c r="Q93" s="458" t="s">
        <v>623</v>
      </c>
      <c r="R93" s="458" t="s">
        <v>810</v>
      </c>
      <c r="S93" s="458" t="s">
        <v>624</v>
      </c>
      <c r="T93" s="458" t="s">
        <v>625</v>
      </c>
      <c r="U93" s="458" t="s">
        <v>626</v>
      </c>
      <c r="V93" s="458" t="s">
        <v>811</v>
      </c>
      <c r="W93" s="458" t="s">
        <v>627</v>
      </c>
      <c r="X93" s="458" t="s">
        <v>628</v>
      </c>
      <c r="Y93" s="458" t="s">
        <v>629</v>
      </c>
      <c r="Z93" s="458" t="s">
        <v>630</v>
      </c>
      <c r="AA93" s="458" t="s">
        <v>651</v>
      </c>
      <c r="AB93" s="458" t="s">
        <v>631</v>
      </c>
      <c r="AC93" s="458" t="s">
        <v>812</v>
      </c>
      <c r="AD93" s="458" t="s">
        <v>632</v>
      </c>
      <c r="AE93" s="458" t="s">
        <v>813</v>
      </c>
      <c r="AF93" s="458" t="s">
        <v>633</v>
      </c>
      <c r="AG93" s="458" t="s">
        <v>814</v>
      </c>
      <c r="AH93" s="458" t="s">
        <v>634</v>
      </c>
      <c r="AI93" s="458" t="s">
        <v>815</v>
      </c>
      <c r="AJ93" s="458" t="s">
        <v>635</v>
      </c>
      <c r="AK93" s="458" t="s">
        <v>636</v>
      </c>
      <c r="AL93" s="458" t="s">
        <v>637</v>
      </c>
      <c r="AM93" s="458" t="s">
        <v>638</v>
      </c>
      <c r="AN93" s="458" t="s">
        <v>639</v>
      </c>
      <c r="AO93" s="458" t="s">
        <v>816</v>
      </c>
      <c r="AP93" s="458" t="s">
        <v>640</v>
      </c>
      <c r="AQ93" s="458" t="s">
        <v>817</v>
      </c>
      <c r="AR93" s="458" t="s">
        <v>641</v>
      </c>
      <c r="AS93" s="458" t="s">
        <v>642</v>
      </c>
      <c r="AT93" s="458" t="s">
        <v>643</v>
      </c>
      <c r="AU93" s="458" t="s">
        <v>644</v>
      </c>
      <c r="AV93" s="458" t="s">
        <v>818</v>
      </c>
      <c r="AW93" s="458" t="s">
        <v>645</v>
      </c>
      <c r="AX93" s="458" t="s">
        <v>652</v>
      </c>
      <c r="AY93" s="458" t="s">
        <v>819</v>
      </c>
      <c r="AZ93" s="458" t="s">
        <v>820</v>
      </c>
      <c r="BA93" s="458" t="s">
        <v>821</v>
      </c>
      <c r="BB93" s="458" t="s">
        <v>646</v>
      </c>
      <c r="BC93" s="458" t="s">
        <v>822</v>
      </c>
      <c r="BD93" s="458" t="s">
        <v>823</v>
      </c>
      <c r="BE93" s="458" t="s">
        <v>647</v>
      </c>
      <c r="BF93" s="458" t="s">
        <v>648</v>
      </c>
      <c r="BG93" s="458" t="s">
        <v>824</v>
      </c>
      <c r="BH93" s="458" t="s">
        <v>649</v>
      </c>
      <c r="BI93" s="458" t="s">
        <v>650</v>
      </c>
      <c r="BJ93" t="s">
        <v>825</v>
      </c>
    </row>
    <row r="94" spans="1:62" x14ac:dyDescent="0.3">
      <c r="A94" s="455">
        <v>995</v>
      </c>
      <c r="B94" s="456" t="s">
        <v>95</v>
      </c>
      <c r="D94" s="458">
        <v>0</v>
      </c>
      <c r="E94" s="458">
        <v>0</v>
      </c>
      <c r="F94" s="458">
        <v>0</v>
      </c>
      <c r="G94" s="458">
        <v>0</v>
      </c>
      <c r="H94" s="458">
        <v>0</v>
      </c>
      <c r="I94" s="458">
        <v>0</v>
      </c>
      <c r="J94" s="458">
        <v>0</v>
      </c>
      <c r="K94" s="458">
        <v>0</v>
      </c>
      <c r="L94" s="458">
        <v>0</v>
      </c>
      <c r="M94" s="458">
        <v>0</v>
      </c>
      <c r="N94" s="458">
        <v>0</v>
      </c>
      <c r="O94" s="458">
        <v>0</v>
      </c>
      <c r="P94" s="458">
        <v>0</v>
      </c>
      <c r="Q94" s="458">
        <v>0</v>
      </c>
      <c r="R94" s="458">
        <v>0</v>
      </c>
      <c r="S94" s="458">
        <v>0</v>
      </c>
      <c r="T94" s="458">
        <v>0</v>
      </c>
      <c r="U94" s="458">
        <v>0</v>
      </c>
      <c r="V94" s="458">
        <v>0</v>
      </c>
      <c r="W94" s="458">
        <v>0</v>
      </c>
      <c r="X94" s="458">
        <v>0</v>
      </c>
      <c r="Y94" s="458">
        <v>0</v>
      </c>
      <c r="Z94" s="458">
        <v>0</v>
      </c>
      <c r="AB94" s="458">
        <v>0</v>
      </c>
      <c r="AC94" s="458">
        <v>0</v>
      </c>
      <c r="AD94" s="458">
        <v>0</v>
      </c>
      <c r="AE94" s="458">
        <v>0</v>
      </c>
      <c r="AF94" s="458">
        <v>0</v>
      </c>
      <c r="AH94" s="458">
        <v>0</v>
      </c>
      <c r="AI94" s="458">
        <v>0</v>
      </c>
      <c r="AJ94" s="458">
        <v>0</v>
      </c>
      <c r="AK94" s="458">
        <v>0</v>
      </c>
      <c r="AL94" s="458">
        <v>0</v>
      </c>
      <c r="AM94" s="458">
        <v>0</v>
      </c>
      <c r="AN94" s="458">
        <v>0</v>
      </c>
      <c r="AO94" s="458">
        <v>0</v>
      </c>
      <c r="AP94" s="458">
        <v>0</v>
      </c>
      <c r="AQ94" s="458">
        <v>0</v>
      </c>
      <c r="AR94" s="458">
        <v>0</v>
      </c>
      <c r="AS94" s="458">
        <v>0</v>
      </c>
      <c r="AT94" s="458">
        <v>0</v>
      </c>
      <c r="AU94" s="458">
        <v>0</v>
      </c>
      <c r="AV94" s="458">
        <v>0</v>
      </c>
      <c r="AW94" s="458">
        <v>0</v>
      </c>
      <c r="AX94" s="458">
        <v>0</v>
      </c>
      <c r="AY94" s="458">
        <v>0</v>
      </c>
      <c r="AZ94" s="458">
        <v>0</v>
      </c>
      <c r="BA94" s="458">
        <v>0</v>
      </c>
      <c r="BB94" s="458">
        <v>0</v>
      </c>
      <c r="BC94" s="458">
        <v>0</v>
      </c>
      <c r="BD94" s="458">
        <v>0</v>
      </c>
      <c r="BE94" s="458">
        <v>0</v>
      </c>
      <c r="BF94" s="458">
        <v>0</v>
      </c>
      <c r="BG94" s="458">
        <v>0</v>
      </c>
      <c r="BH94" s="458">
        <v>0</v>
      </c>
      <c r="BI94" s="458">
        <v>0</v>
      </c>
      <c r="BJ94">
        <v>0</v>
      </c>
    </row>
    <row r="95" spans="1:62" x14ac:dyDescent="0.3">
      <c r="A95" s="455">
        <v>996</v>
      </c>
      <c r="B95" s="456" t="s">
        <v>96</v>
      </c>
      <c r="D95" s="458">
        <v>0</v>
      </c>
      <c r="E95" s="458">
        <v>0</v>
      </c>
      <c r="F95" s="458">
        <v>0</v>
      </c>
      <c r="G95" s="458">
        <v>0</v>
      </c>
      <c r="H95" s="458">
        <v>0</v>
      </c>
      <c r="I95" s="458">
        <v>0</v>
      </c>
      <c r="J95" s="458">
        <v>0</v>
      </c>
      <c r="K95" s="458">
        <v>0</v>
      </c>
      <c r="L95" s="458">
        <v>0</v>
      </c>
      <c r="M95" s="458">
        <v>0</v>
      </c>
      <c r="N95" s="458">
        <v>0</v>
      </c>
      <c r="O95" s="458">
        <v>0</v>
      </c>
      <c r="P95" s="458">
        <v>0</v>
      </c>
      <c r="Q95" s="458">
        <v>0</v>
      </c>
      <c r="R95" s="458">
        <v>0</v>
      </c>
      <c r="S95" s="458">
        <v>0</v>
      </c>
      <c r="T95" s="458">
        <v>0</v>
      </c>
      <c r="U95" s="458">
        <v>0</v>
      </c>
      <c r="V95" s="458">
        <v>0</v>
      </c>
      <c r="W95" s="458">
        <v>0</v>
      </c>
      <c r="X95" s="458">
        <v>0</v>
      </c>
      <c r="Y95" s="458">
        <v>0</v>
      </c>
      <c r="Z95" s="458">
        <v>0</v>
      </c>
      <c r="AB95" s="458">
        <v>0</v>
      </c>
      <c r="AC95" s="458">
        <v>0</v>
      </c>
      <c r="AD95" s="458">
        <v>0</v>
      </c>
      <c r="AE95" s="458">
        <v>0</v>
      </c>
      <c r="AF95" s="458">
        <v>0</v>
      </c>
      <c r="AH95" s="458">
        <v>0</v>
      </c>
      <c r="AI95" s="458">
        <v>0</v>
      </c>
      <c r="AJ95" s="458">
        <v>0</v>
      </c>
      <c r="AK95" s="458">
        <v>0</v>
      </c>
      <c r="AL95" s="458">
        <v>0</v>
      </c>
      <c r="AM95" s="458">
        <v>0</v>
      </c>
      <c r="AN95" s="458">
        <v>0</v>
      </c>
      <c r="AO95" s="458">
        <v>0</v>
      </c>
      <c r="AP95" s="458">
        <v>0</v>
      </c>
      <c r="AQ95" s="458">
        <v>0</v>
      </c>
      <c r="AR95" s="458">
        <v>0</v>
      </c>
      <c r="AS95" s="458">
        <v>0</v>
      </c>
      <c r="AT95" s="458">
        <v>0</v>
      </c>
      <c r="AU95" s="458">
        <v>0</v>
      </c>
      <c r="AV95" s="458">
        <v>0</v>
      </c>
      <c r="AW95" s="458">
        <v>0</v>
      </c>
      <c r="AX95" s="458">
        <v>0</v>
      </c>
      <c r="AY95" s="458">
        <v>0</v>
      </c>
      <c r="AZ95" s="458">
        <v>0</v>
      </c>
      <c r="BA95" s="458">
        <v>0</v>
      </c>
      <c r="BB95" s="458">
        <v>0</v>
      </c>
      <c r="BC95" s="458">
        <v>0</v>
      </c>
      <c r="BD95" s="458">
        <v>0</v>
      </c>
      <c r="BE95" s="458">
        <v>0</v>
      </c>
      <c r="BF95" s="458">
        <v>0</v>
      </c>
      <c r="BG95" s="458">
        <v>0</v>
      </c>
      <c r="BH95" s="458">
        <v>0</v>
      </c>
      <c r="BI95" s="458">
        <v>0</v>
      </c>
      <c r="BJ95">
        <v>0</v>
      </c>
    </row>
    <row r="96" spans="1:62" x14ac:dyDescent="0.3">
      <c r="A96" s="455">
        <v>998</v>
      </c>
      <c r="B96" s="456" t="s">
        <v>97</v>
      </c>
      <c r="D96" s="458">
        <v>52</v>
      </c>
      <c r="E96" s="458">
        <v>52</v>
      </c>
      <c r="F96" s="458">
        <v>52</v>
      </c>
      <c r="G96" s="458">
        <v>52</v>
      </c>
      <c r="H96" s="458">
        <v>52</v>
      </c>
      <c r="I96" s="458">
        <v>52</v>
      </c>
      <c r="J96" s="458">
        <v>52</v>
      </c>
      <c r="K96" s="458">
        <v>52</v>
      </c>
      <c r="L96" s="458">
        <v>52</v>
      </c>
      <c r="M96" s="458">
        <v>52</v>
      </c>
      <c r="N96" s="458">
        <v>52</v>
      </c>
      <c r="O96" s="458">
        <v>52</v>
      </c>
      <c r="P96" s="458">
        <v>52</v>
      </c>
      <c r="Q96" s="458">
        <v>52</v>
      </c>
      <c r="R96" s="458">
        <v>52</v>
      </c>
      <c r="S96" s="458">
        <v>52</v>
      </c>
      <c r="T96" s="458">
        <v>52</v>
      </c>
      <c r="U96" s="458">
        <v>52</v>
      </c>
      <c r="V96" s="458">
        <v>52</v>
      </c>
      <c r="W96" s="458">
        <v>52</v>
      </c>
      <c r="X96" s="458">
        <v>52</v>
      </c>
      <c r="Y96" s="458">
        <v>52</v>
      </c>
      <c r="Z96" s="458">
        <v>52</v>
      </c>
      <c r="AA96" s="458">
        <v>52</v>
      </c>
      <c r="AB96" s="458">
        <v>52</v>
      </c>
      <c r="AC96" s="458">
        <v>52</v>
      </c>
      <c r="AD96" s="458">
        <v>52</v>
      </c>
      <c r="AE96" s="458">
        <v>52</v>
      </c>
      <c r="AF96" s="458">
        <v>52</v>
      </c>
      <c r="AG96" s="458">
        <v>52</v>
      </c>
      <c r="AH96" s="458">
        <v>52</v>
      </c>
      <c r="AI96" s="458">
        <v>52</v>
      </c>
      <c r="AJ96" s="458">
        <v>52</v>
      </c>
      <c r="AK96" s="458">
        <v>52</v>
      </c>
      <c r="AL96" s="458">
        <v>52</v>
      </c>
      <c r="AM96" s="458">
        <v>52</v>
      </c>
      <c r="AN96" s="458">
        <v>52</v>
      </c>
      <c r="AO96" s="458">
        <v>52</v>
      </c>
      <c r="AP96" s="458">
        <v>52</v>
      </c>
      <c r="AQ96" s="458">
        <v>52</v>
      </c>
      <c r="AR96" s="458">
        <v>52</v>
      </c>
      <c r="AS96" s="458">
        <v>52</v>
      </c>
      <c r="AT96" s="458">
        <v>52</v>
      </c>
      <c r="AU96" s="458">
        <v>52</v>
      </c>
      <c r="AV96" s="458">
        <v>52</v>
      </c>
      <c r="AW96" s="458">
        <v>52</v>
      </c>
      <c r="AX96" s="458">
        <v>52</v>
      </c>
      <c r="AY96" s="458">
        <v>52</v>
      </c>
      <c r="AZ96" s="458">
        <v>52</v>
      </c>
      <c r="BA96" s="458">
        <v>52</v>
      </c>
      <c r="BB96" s="458">
        <v>52</v>
      </c>
      <c r="BC96" s="458">
        <v>52</v>
      </c>
      <c r="BD96" s="458">
        <v>52</v>
      </c>
      <c r="BE96" s="458">
        <v>52</v>
      </c>
      <c r="BF96" s="458">
        <v>52</v>
      </c>
      <c r="BG96" s="458">
        <v>52</v>
      </c>
      <c r="BH96" s="458">
        <v>52</v>
      </c>
      <c r="BI96" s="458">
        <v>52</v>
      </c>
      <c r="BJ96">
        <v>52</v>
      </c>
    </row>
    <row r="97" spans="1:62" x14ac:dyDescent="0.3">
      <c r="A97" s="455">
        <v>999</v>
      </c>
      <c r="B97" s="456" t="s">
        <v>98</v>
      </c>
      <c r="D97" s="458">
        <v>52765</v>
      </c>
      <c r="E97" s="458">
        <v>52767</v>
      </c>
      <c r="F97" s="458">
        <v>52768</v>
      </c>
      <c r="G97" s="458">
        <v>52769</v>
      </c>
      <c r="H97" s="458">
        <v>52770</v>
      </c>
      <c r="I97" s="458">
        <v>52771</v>
      </c>
      <c r="J97" s="458">
        <v>52772</v>
      </c>
      <c r="K97" s="458">
        <v>52773</v>
      </c>
      <c r="L97" s="458">
        <v>52774</v>
      </c>
      <c r="M97" s="458">
        <v>52775</v>
      </c>
      <c r="N97" s="458">
        <v>52776</v>
      </c>
      <c r="O97" s="458">
        <v>52777</v>
      </c>
      <c r="P97" s="458">
        <v>52778</v>
      </c>
      <c r="Q97" s="458">
        <v>52779</v>
      </c>
      <c r="R97" s="458">
        <v>52781</v>
      </c>
      <c r="S97" s="458">
        <v>52782</v>
      </c>
      <c r="T97" s="458">
        <v>52783</v>
      </c>
      <c r="U97" s="458">
        <v>52784</v>
      </c>
      <c r="V97" s="458">
        <v>52785</v>
      </c>
      <c r="W97" s="458">
        <v>52786</v>
      </c>
      <c r="X97" s="458">
        <v>52989</v>
      </c>
      <c r="Y97" s="458">
        <v>52990</v>
      </c>
      <c r="Z97" s="458">
        <v>52787</v>
      </c>
      <c r="AA97" s="458">
        <v>52788</v>
      </c>
      <c r="AB97" s="458">
        <v>52789</v>
      </c>
      <c r="AC97" s="458">
        <v>52790</v>
      </c>
      <c r="AD97" s="458">
        <v>52791</v>
      </c>
      <c r="AE97" s="458">
        <v>52792</v>
      </c>
      <c r="AF97" s="458">
        <v>52793</v>
      </c>
      <c r="AG97" s="458">
        <v>52794</v>
      </c>
      <c r="AH97" s="458">
        <v>52795</v>
      </c>
      <c r="AI97" s="458">
        <v>52796</v>
      </c>
      <c r="AJ97" s="458">
        <v>52797</v>
      </c>
      <c r="AK97" s="458">
        <v>52798</v>
      </c>
      <c r="AL97" s="458">
        <v>52799</v>
      </c>
      <c r="AM97" s="458">
        <v>52998</v>
      </c>
      <c r="AN97" s="458">
        <v>52991</v>
      </c>
      <c r="AO97" s="458">
        <v>52801</v>
      </c>
      <c r="AP97" s="458">
        <v>52992</v>
      </c>
      <c r="AQ97" s="458">
        <v>52802</v>
      </c>
      <c r="AR97" s="458">
        <v>52803</v>
      </c>
      <c r="AS97" s="458">
        <v>52804</v>
      </c>
      <c r="AT97" s="458">
        <v>52805</v>
      </c>
      <c r="AU97" s="458">
        <v>52806</v>
      </c>
      <c r="AV97" s="458">
        <v>52807</v>
      </c>
      <c r="AW97" s="458">
        <v>52808</v>
      </c>
      <c r="AX97" s="458">
        <v>52809</v>
      </c>
      <c r="AY97" s="458">
        <v>52997</v>
      </c>
      <c r="AZ97" s="458">
        <v>52811</v>
      </c>
      <c r="BA97" s="458">
        <v>52812</v>
      </c>
      <c r="BB97" s="458">
        <v>52813</v>
      </c>
      <c r="BC97" s="458">
        <v>52814</v>
      </c>
      <c r="BD97" s="458">
        <v>52815</v>
      </c>
      <c r="BE97" s="458">
        <v>52816</v>
      </c>
      <c r="BF97" s="458">
        <v>52817</v>
      </c>
      <c r="BG97" s="458">
        <v>52993</v>
      </c>
      <c r="BH97" s="458">
        <v>52818</v>
      </c>
      <c r="BI97" s="458">
        <v>52819</v>
      </c>
      <c r="BJ97">
        <v>52820</v>
      </c>
    </row>
    <row r="98" spans="1:62" x14ac:dyDescent="0.3">
      <c r="A98" s="455">
        <v>1052</v>
      </c>
      <c r="B98" s="456" t="s">
        <v>355</v>
      </c>
      <c r="D98" s="458">
        <v>0</v>
      </c>
      <c r="E98" s="458">
        <v>0</v>
      </c>
      <c r="F98" s="458">
        <v>0</v>
      </c>
      <c r="G98" s="458">
        <v>0</v>
      </c>
      <c r="H98" s="458">
        <v>0</v>
      </c>
      <c r="I98" s="458">
        <v>0</v>
      </c>
      <c r="J98" s="458">
        <v>0</v>
      </c>
      <c r="K98" s="458">
        <v>0</v>
      </c>
      <c r="L98" s="458">
        <v>0</v>
      </c>
      <c r="M98" s="458">
        <v>0</v>
      </c>
      <c r="N98" s="458">
        <v>0</v>
      </c>
      <c r="O98" s="458">
        <v>0</v>
      </c>
      <c r="P98" s="458">
        <v>0</v>
      </c>
      <c r="Q98" s="458">
        <v>0</v>
      </c>
      <c r="R98" s="458">
        <v>0</v>
      </c>
      <c r="S98" s="458">
        <v>0</v>
      </c>
      <c r="T98" s="458">
        <v>0</v>
      </c>
      <c r="U98" s="458">
        <v>0</v>
      </c>
      <c r="V98" s="458">
        <v>0</v>
      </c>
      <c r="W98" s="458">
        <v>0</v>
      </c>
      <c r="X98" s="458">
        <v>0</v>
      </c>
      <c r="Y98" s="458">
        <v>0</v>
      </c>
      <c r="Z98" s="458">
        <v>0</v>
      </c>
      <c r="AA98" s="458">
        <v>0</v>
      </c>
      <c r="AB98" s="458">
        <v>0</v>
      </c>
      <c r="AC98" s="458">
        <v>0</v>
      </c>
      <c r="AD98" s="458">
        <v>0</v>
      </c>
      <c r="AE98" s="458">
        <v>0</v>
      </c>
      <c r="AF98" s="458">
        <v>0</v>
      </c>
      <c r="AG98" s="458">
        <v>0</v>
      </c>
      <c r="AH98" s="458">
        <v>0</v>
      </c>
      <c r="AI98" s="458">
        <v>0</v>
      </c>
      <c r="AJ98" s="458">
        <v>0</v>
      </c>
      <c r="AK98" s="458">
        <v>0</v>
      </c>
      <c r="AL98" s="458">
        <v>0</v>
      </c>
      <c r="AM98" s="458">
        <v>0</v>
      </c>
      <c r="AN98" s="458">
        <v>0</v>
      </c>
      <c r="AO98" s="458">
        <v>0</v>
      </c>
      <c r="AP98" s="458">
        <v>0</v>
      </c>
      <c r="AQ98" s="458">
        <v>0</v>
      </c>
      <c r="AR98" s="458">
        <v>0</v>
      </c>
      <c r="AS98" s="458">
        <v>0</v>
      </c>
      <c r="AU98" s="458">
        <v>0</v>
      </c>
      <c r="AV98" s="458">
        <v>0</v>
      </c>
      <c r="AW98" s="458">
        <v>0</v>
      </c>
      <c r="AX98" s="458">
        <v>0</v>
      </c>
      <c r="AY98" s="458">
        <v>0</v>
      </c>
      <c r="AZ98" s="458">
        <v>0</v>
      </c>
      <c r="BA98" s="458">
        <v>0</v>
      </c>
      <c r="BB98" s="458">
        <v>0</v>
      </c>
      <c r="BC98" s="458">
        <v>0</v>
      </c>
      <c r="BD98" s="458">
        <v>0</v>
      </c>
      <c r="BE98" s="458">
        <v>0</v>
      </c>
      <c r="BF98" s="458">
        <v>0</v>
      </c>
      <c r="BG98" s="458">
        <v>0</v>
      </c>
      <c r="BH98" s="458">
        <v>0</v>
      </c>
      <c r="BI98" s="458">
        <v>0</v>
      </c>
      <c r="BJ98">
        <v>0</v>
      </c>
    </row>
    <row r="99" spans="1:62" ht="28.8" x14ac:dyDescent="0.3">
      <c r="A99" s="455">
        <v>1058</v>
      </c>
      <c r="B99" s="456" t="s">
        <v>356</v>
      </c>
      <c r="D99" s="458">
        <v>2</v>
      </c>
      <c r="E99" s="458">
        <v>2</v>
      </c>
      <c r="F99" s="458">
        <v>2</v>
      </c>
      <c r="G99" s="458">
        <v>2</v>
      </c>
      <c r="H99" s="458">
        <v>2</v>
      </c>
      <c r="I99" s="458">
        <v>2</v>
      </c>
      <c r="J99" s="458">
        <v>2</v>
      </c>
      <c r="K99" s="458">
        <v>2</v>
      </c>
      <c r="L99" s="458">
        <v>2</v>
      </c>
      <c r="M99" s="458">
        <v>2</v>
      </c>
      <c r="N99" s="458">
        <v>2</v>
      </c>
      <c r="O99" s="458">
        <v>2</v>
      </c>
      <c r="P99" s="458">
        <v>2</v>
      </c>
      <c r="Q99" s="458">
        <v>2</v>
      </c>
      <c r="R99" s="458">
        <v>2</v>
      </c>
      <c r="S99" s="458">
        <v>2</v>
      </c>
      <c r="T99" s="458">
        <v>2</v>
      </c>
      <c r="U99" s="458">
        <v>2</v>
      </c>
      <c r="V99" s="458">
        <v>2</v>
      </c>
      <c r="W99" s="458">
        <v>2</v>
      </c>
      <c r="X99" s="458">
        <v>2</v>
      </c>
      <c r="Y99" s="458">
        <v>2</v>
      </c>
      <c r="Z99" s="458">
        <v>2</v>
      </c>
      <c r="AA99" s="458">
        <v>1</v>
      </c>
      <c r="AB99" s="458">
        <v>2</v>
      </c>
      <c r="AC99" s="458">
        <v>2</v>
      </c>
      <c r="AD99" s="458">
        <v>2</v>
      </c>
      <c r="AE99" s="458">
        <v>1</v>
      </c>
      <c r="AF99" s="458">
        <v>2</v>
      </c>
      <c r="AG99" s="458">
        <v>2</v>
      </c>
      <c r="AH99" s="458">
        <v>2</v>
      </c>
      <c r="AI99" s="458">
        <v>2</v>
      </c>
      <c r="AJ99" s="458">
        <v>2</v>
      </c>
      <c r="AK99" s="458">
        <v>2</v>
      </c>
      <c r="AL99" s="458">
        <v>2</v>
      </c>
      <c r="AM99" s="458">
        <v>2</v>
      </c>
      <c r="AN99" s="458">
        <v>2</v>
      </c>
      <c r="AO99" s="458">
        <v>1</v>
      </c>
      <c r="AP99" s="458">
        <v>2</v>
      </c>
      <c r="AQ99" s="458">
        <v>2</v>
      </c>
      <c r="AR99" s="458">
        <v>2</v>
      </c>
      <c r="AS99" s="458">
        <v>2</v>
      </c>
      <c r="AT99" s="458">
        <v>2</v>
      </c>
      <c r="AU99" s="458">
        <v>2</v>
      </c>
      <c r="AV99" s="458">
        <v>2</v>
      </c>
      <c r="AW99" s="458">
        <v>2</v>
      </c>
      <c r="AX99" s="458">
        <v>2</v>
      </c>
      <c r="AY99" s="458">
        <v>2</v>
      </c>
      <c r="AZ99" s="458">
        <v>2</v>
      </c>
      <c r="BA99" s="458">
        <v>2</v>
      </c>
      <c r="BB99" s="458">
        <v>2</v>
      </c>
      <c r="BC99" s="458">
        <v>2</v>
      </c>
      <c r="BD99" s="458">
        <v>2</v>
      </c>
      <c r="BE99" s="458">
        <v>2</v>
      </c>
      <c r="BF99" s="458">
        <v>2</v>
      </c>
      <c r="BG99" s="458">
        <v>2</v>
      </c>
      <c r="BH99" s="458">
        <v>2</v>
      </c>
      <c r="BI99" s="458">
        <v>2</v>
      </c>
      <c r="BJ99">
        <v>2</v>
      </c>
    </row>
    <row r="100" spans="1:62" ht="28.8" x14ac:dyDescent="0.3">
      <c r="A100" s="455">
        <v>1059</v>
      </c>
      <c r="B100" s="456" t="s">
        <v>826</v>
      </c>
      <c r="D100" s="458">
        <v>1</v>
      </c>
      <c r="E100" s="458">
        <v>1</v>
      </c>
      <c r="F100" s="458">
        <v>1</v>
      </c>
      <c r="G100" s="458">
        <v>1</v>
      </c>
      <c r="H100" s="458">
        <v>1</v>
      </c>
      <c r="I100" s="458">
        <v>1</v>
      </c>
      <c r="J100" s="458">
        <v>1</v>
      </c>
      <c r="K100" s="458">
        <v>1</v>
      </c>
      <c r="L100" s="458">
        <v>1</v>
      </c>
      <c r="M100" s="458">
        <v>1</v>
      </c>
      <c r="N100" s="458">
        <v>1</v>
      </c>
      <c r="O100" s="458">
        <v>1</v>
      </c>
      <c r="P100" s="458">
        <v>1</v>
      </c>
      <c r="Q100" s="458">
        <v>1</v>
      </c>
      <c r="R100" s="458">
        <v>2</v>
      </c>
      <c r="S100" s="458">
        <v>1</v>
      </c>
      <c r="T100" s="458">
        <v>1</v>
      </c>
      <c r="U100" s="458">
        <v>1</v>
      </c>
      <c r="V100" s="458">
        <v>1</v>
      </c>
      <c r="W100" s="458">
        <v>1</v>
      </c>
      <c r="X100" s="458">
        <v>1</v>
      </c>
      <c r="Y100" s="458">
        <v>2</v>
      </c>
      <c r="Z100" s="458">
        <v>1</v>
      </c>
      <c r="AA100" s="458">
        <v>1</v>
      </c>
      <c r="AB100" s="458">
        <v>1</v>
      </c>
      <c r="AC100" s="458">
        <v>2</v>
      </c>
      <c r="AD100" s="458">
        <v>1</v>
      </c>
      <c r="AE100" s="458">
        <v>1</v>
      </c>
      <c r="AF100" s="458">
        <v>1</v>
      </c>
      <c r="AG100" s="458">
        <v>1</v>
      </c>
      <c r="AH100" s="458">
        <v>1</v>
      </c>
      <c r="AI100" s="458">
        <v>1</v>
      </c>
      <c r="AJ100" s="458">
        <v>1</v>
      </c>
      <c r="AK100" s="458">
        <v>1</v>
      </c>
      <c r="AL100" s="458">
        <v>1</v>
      </c>
      <c r="AM100" s="458">
        <v>1</v>
      </c>
      <c r="AN100" s="458">
        <v>1</v>
      </c>
      <c r="AO100" s="458">
        <v>1</v>
      </c>
      <c r="AP100" s="458">
        <v>1</v>
      </c>
      <c r="AQ100" s="458">
        <v>1</v>
      </c>
      <c r="AR100" s="458">
        <v>1</v>
      </c>
      <c r="AS100" s="458">
        <v>1</v>
      </c>
      <c r="AT100" s="458">
        <v>1</v>
      </c>
      <c r="AU100" s="458">
        <v>2</v>
      </c>
      <c r="AV100" s="458">
        <v>1</v>
      </c>
      <c r="AW100" s="458">
        <v>1</v>
      </c>
      <c r="AX100" s="458">
        <v>2</v>
      </c>
      <c r="AY100" s="458">
        <v>1</v>
      </c>
      <c r="AZ100" s="458">
        <v>1</v>
      </c>
      <c r="BA100" s="458">
        <v>1</v>
      </c>
      <c r="BB100" s="458">
        <v>1</v>
      </c>
      <c r="BC100" s="458">
        <v>1</v>
      </c>
      <c r="BD100" s="458">
        <v>2</v>
      </c>
      <c r="BE100" s="458">
        <v>1</v>
      </c>
      <c r="BF100" s="458">
        <v>1</v>
      </c>
      <c r="BG100" s="458">
        <v>2</v>
      </c>
      <c r="BH100" s="458">
        <v>1</v>
      </c>
      <c r="BI100" s="458">
        <v>2</v>
      </c>
      <c r="BJ100">
        <v>1</v>
      </c>
    </row>
    <row r="101" spans="1:62" x14ac:dyDescent="0.3">
      <c r="A101" s="455">
        <v>1064</v>
      </c>
      <c r="B101" s="456" t="s">
        <v>674</v>
      </c>
      <c r="D101" s="458">
        <v>4421367</v>
      </c>
      <c r="E101" s="458">
        <v>1083945</v>
      </c>
      <c r="F101" s="458">
        <v>370960</v>
      </c>
      <c r="G101" s="458">
        <v>713301</v>
      </c>
      <c r="H101" s="458">
        <v>676015</v>
      </c>
      <c r="I101" s="458">
        <v>1327037</v>
      </c>
      <c r="J101" s="458">
        <v>1080926</v>
      </c>
      <c r="K101" s="458">
        <v>504533</v>
      </c>
      <c r="L101" s="458">
        <v>1412525</v>
      </c>
      <c r="M101" s="458">
        <v>485924</v>
      </c>
      <c r="O101" s="458">
        <v>1927845</v>
      </c>
      <c r="P101" s="458">
        <v>5439454</v>
      </c>
      <c r="Q101" s="458">
        <v>2340593</v>
      </c>
      <c r="R101" s="458">
        <v>6483374</v>
      </c>
      <c r="U101" s="458">
        <v>1678475</v>
      </c>
      <c r="V101" s="458">
        <v>531837</v>
      </c>
      <c r="X101" s="458">
        <v>2902197</v>
      </c>
      <c r="Y101" s="458">
        <v>28426605</v>
      </c>
      <c r="Z101" s="458">
        <v>1927845</v>
      </c>
      <c r="AA101" s="458">
        <v>726449</v>
      </c>
      <c r="AB101" s="458">
        <v>306044</v>
      </c>
      <c r="AC101" s="458">
        <v>3053357</v>
      </c>
      <c r="AD101" s="458">
        <v>606804</v>
      </c>
      <c r="AE101" s="458">
        <v>1076062</v>
      </c>
      <c r="AF101" s="458">
        <v>2453472</v>
      </c>
      <c r="AG101" s="458">
        <v>10691049</v>
      </c>
      <c r="AH101" s="458">
        <v>922000</v>
      </c>
      <c r="AI101" s="458">
        <v>1235500</v>
      </c>
      <c r="AJ101" s="458">
        <v>3477634</v>
      </c>
      <c r="AK101" s="458">
        <v>1247458</v>
      </c>
      <c r="AL101" s="458">
        <v>1867971</v>
      </c>
      <c r="AM101" s="458">
        <v>7831575</v>
      </c>
      <c r="AN101" s="458">
        <v>458222</v>
      </c>
      <c r="AO101" s="458">
        <v>1208654</v>
      </c>
      <c r="AP101" s="458">
        <v>1126265</v>
      </c>
      <c r="AR101" s="458">
        <v>1600181</v>
      </c>
      <c r="AS101" s="458">
        <v>7888358</v>
      </c>
      <c r="AT101" s="458">
        <v>451204</v>
      </c>
      <c r="AU101" s="458">
        <v>332240</v>
      </c>
      <c r="AV101" s="458">
        <v>1352728</v>
      </c>
      <c r="AW101" s="458">
        <v>670279</v>
      </c>
      <c r="AX101" s="458">
        <v>15036166</v>
      </c>
      <c r="AY101" s="458">
        <v>580464</v>
      </c>
      <c r="AZ101" s="458">
        <v>3764262</v>
      </c>
      <c r="BA101" s="458">
        <v>1524997</v>
      </c>
      <c r="BB101" s="458">
        <v>2616589</v>
      </c>
      <c r="BC101" s="458">
        <v>645192</v>
      </c>
      <c r="BD101" s="458">
        <v>772315</v>
      </c>
      <c r="BE101" s="458">
        <v>1803138</v>
      </c>
      <c r="BF101" s="458">
        <v>204127</v>
      </c>
      <c r="BG101" s="458">
        <v>3975546</v>
      </c>
      <c r="BH101" s="458">
        <v>860951</v>
      </c>
      <c r="BI101" s="458">
        <v>6653641</v>
      </c>
      <c r="BJ101">
        <v>298357</v>
      </c>
    </row>
    <row r="102" spans="1:62" x14ac:dyDescent="0.3">
      <c r="A102" s="455">
        <v>1065</v>
      </c>
      <c r="B102" s="456" t="s">
        <v>675</v>
      </c>
      <c r="D102" s="458">
        <v>0</v>
      </c>
      <c r="F102" s="458">
        <v>0</v>
      </c>
      <c r="G102" s="458">
        <v>0</v>
      </c>
      <c r="I102" s="458">
        <v>0</v>
      </c>
      <c r="J102" s="458">
        <v>0</v>
      </c>
      <c r="K102" s="458">
        <v>0</v>
      </c>
      <c r="L102" s="458">
        <v>0</v>
      </c>
      <c r="O102" s="458">
        <v>0</v>
      </c>
      <c r="P102" s="458">
        <v>0</v>
      </c>
      <c r="Q102" s="458">
        <v>0</v>
      </c>
      <c r="U102" s="458">
        <v>0</v>
      </c>
      <c r="V102" s="458">
        <v>0</v>
      </c>
      <c r="X102" s="458">
        <v>0</v>
      </c>
      <c r="AA102" s="458">
        <v>0</v>
      </c>
      <c r="AB102" s="458">
        <v>0</v>
      </c>
      <c r="AE102" s="458">
        <v>0</v>
      </c>
      <c r="AF102" s="458">
        <v>0</v>
      </c>
      <c r="AG102" s="458">
        <v>0</v>
      </c>
      <c r="AH102" s="458">
        <v>0</v>
      </c>
      <c r="AI102" s="458">
        <v>0</v>
      </c>
      <c r="AK102" s="458">
        <v>0</v>
      </c>
      <c r="AM102" s="458">
        <v>0</v>
      </c>
      <c r="AN102" s="458">
        <v>0</v>
      </c>
      <c r="AO102" s="458">
        <v>0</v>
      </c>
      <c r="AP102" s="458">
        <v>0</v>
      </c>
      <c r="AR102" s="458">
        <v>0</v>
      </c>
      <c r="AS102" s="458">
        <v>0</v>
      </c>
      <c r="AU102" s="458">
        <v>0</v>
      </c>
      <c r="AV102" s="458">
        <v>0</v>
      </c>
      <c r="AW102" s="458">
        <v>0</v>
      </c>
      <c r="AX102" s="458">
        <v>0</v>
      </c>
      <c r="AY102" s="458">
        <v>0</v>
      </c>
      <c r="AZ102" s="458">
        <v>0</v>
      </c>
      <c r="BA102" s="458">
        <v>0</v>
      </c>
      <c r="BB102" s="458">
        <v>0</v>
      </c>
      <c r="BC102" s="458">
        <v>0</v>
      </c>
      <c r="BD102" s="458">
        <v>0</v>
      </c>
      <c r="BE102" s="458">
        <v>0</v>
      </c>
      <c r="BF102" s="458">
        <v>0</v>
      </c>
      <c r="BG102" s="458">
        <v>0</v>
      </c>
      <c r="BH102" s="458">
        <v>0</v>
      </c>
    </row>
    <row r="103" spans="1:62" x14ac:dyDescent="0.3">
      <c r="A103" s="455">
        <v>1066</v>
      </c>
      <c r="B103" s="456" t="s">
        <v>827</v>
      </c>
      <c r="D103" s="458" t="s">
        <v>828</v>
      </c>
      <c r="E103" s="458" t="s">
        <v>829</v>
      </c>
      <c r="F103" s="458" t="s">
        <v>830</v>
      </c>
      <c r="G103" s="458" t="s">
        <v>831</v>
      </c>
      <c r="H103" s="458" t="s">
        <v>829</v>
      </c>
      <c r="I103" s="458" t="s">
        <v>832</v>
      </c>
      <c r="J103" s="458" t="s">
        <v>833</v>
      </c>
      <c r="K103" s="458" t="s">
        <v>834</v>
      </c>
      <c r="L103" s="458" t="s">
        <v>835</v>
      </c>
      <c r="M103" s="458" t="s">
        <v>836</v>
      </c>
      <c r="N103" s="458" t="s">
        <v>836</v>
      </c>
      <c r="O103" s="458" t="s">
        <v>837</v>
      </c>
      <c r="P103" s="458" t="s">
        <v>830</v>
      </c>
      <c r="Q103" s="458" t="s">
        <v>838</v>
      </c>
      <c r="R103" s="458" t="s">
        <v>828</v>
      </c>
      <c r="S103" s="458" t="s">
        <v>839</v>
      </c>
      <c r="T103" s="458" t="s">
        <v>836</v>
      </c>
      <c r="U103" s="458" t="s">
        <v>840</v>
      </c>
      <c r="V103" s="458" t="s">
        <v>830</v>
      </c>
      <c r="W103" s="458" t="s">
        <v>841</v>
      </c>
      <c r="X103" s="458" t="s">
        <v>842</v>
      </c>
      <c r="Y103" s="458" t="s">
        <v>843</v>
      </c>
      <c r="Z103" s="458" t="s">
        <v>829</v>
      </c>
      <c r="AA103" s="458" t="s">
        <v>844</v>
      </c>
      <c r="AB103" s="458" t="s">
        <v>845</v>
      </c>
      <c r="AC103" s="458" t="s">
        <v>828</v>
      </c>
      <c r="AD103" s="458" t="s">
        <v>846</v>
      </c>
      <c r="AE103" s="458" t="s">
        <v>847</v>
      </c>
      <c r="AF103" s="458" t="s">
        <v>848</v>
      </c>
      <c r="AG103" s="458" t="s">
        <v>849</v>
      </c>
      <c r="AH103" s="458" t="s">
        <v>850</v>
      </c>
      <c r="AI103" s="458" t="s">
        <v>832</v>
      </c>
      <c r="AJ103" s="458" t="s">
        <v>851</v>
      </c>
      <c r="AK103" s="458" t="s">
        <v>837</v>
      </c>
      <c r="AL103" s="458" t="s">
        <v>852</v>
      </c>
      <c r="AM103" s="458" t="s">
        <v>849</v>
      </c>
      <c r="AN103" s="458" t="s">
        <v>838</v>
      </c>
      <c r="AO103" s="458" t="s">
        <v>853</v>
      </c>
      <c r="AP103" s="458" t="s">
        <v>854</v>
      </c>
      <c r="AQ103" s="458" t="s">
        <v>855</v>
      </c>
      <c r="AR103" s="458" t="s">
        <v>838</v>
      </c>
      <c r="AS103" s="458" t="s">
        <v>849</v>
      </c>
      <c r="AT103" s="458" t="s">
        <v>856</v>
      </c>
      <c r="AU103" s="458" t="s">
        <v>856</v>
      </c>
      <c r="AV103" s="458" t="s">
        <v>849</v>
      </c>
      <c r="AW103" s="458" t="s">
        <v>857</v>
      </c>
      <c r="AX103" s="458" t="s">
        <v>858</v>
      </c>
      <c r="AY103" s="458" t="s">
        <v>858</v>
      </c>
      <c r="AZ103" s="458" t="s">
        <v>859</v>
      </c>
      <c r="BA103" s="458" t="s">
        <v>832</v>
      </c>
      <c r="BB103" s="458" t="s">
        <v>860</v>
      </c>
      <c r="BC103" s="458" t="s">
        <v>861</v>
      </c>
      <c r="BD103" s="458" t="s">
        <v>837</v>
      </c>
      <c r="BE103" s="458" t="s">
        <v>833</v>
      </c>
      <c r="BF103" s="458" t="s">
        <v>862</v>
      </c>
      <c r="BG103" s="458" t="s">
        <v>863</v>
      </c>
      <c r="BH103" s="458" t="s">
        <v>832</v>
      </c>
      <c r="BI103" s="458" t="s">
        <v>864</v>
      </c>
      <c r="BJ103" t="s">
        <v>865</v>
      </c>
    </row>
    <row r="104" spans="1:62" x14ac:dyDescent="0.3">
      <c r="A104" s="455">
        <v>9000</v>
      </c>
      <c r="B104" s="456" t="s">
        <v>319</v>
      </c>
      <c r="C104" s="458" t="s">
        <v>128</v>
      </c>
      <c r="D104" s="458">
        <v>2188199645</v>
      </c>
      <c r="E104" s="458">
        <v>450011662</v>
      </c>
      <c r="F104" s="458">
        <v>193826086</v>
      </c>
      <c r="G104" s="458">
        <v>343943888</v>
      </c>
      <c r="H104" s="458">
        <v>301813221</v>
      </c>
      <c r="I104" s="458">
        <v>589736746</v>
      </c>
      <c r="J104" s="458">
        <v>692578261</v>
      </c>
      <c r="K104" s="458">
        <v>269993485</v>
      </c>
      <c r="L104" s="458">
        <v>698068821</v>
      </c>
      <c r="M104" s="458">
        <v>183199015</v>
      </c>
      <c r="N104" s="458">
        <v>414979169</v>
      </c>
      <c r="O104" s="458">
        <v>1567311298</v>
      </c>
      <c r="P104" s="458">
        <v>2720741528</v>
      </c>
      <c r="Q104" s="458">
        <v>1966013438</v>
      </c>
      <c r="R104" s="458">
        <v>3676107023</v>
      </c>
      <c r="S104" s="458">
        <v>1080460613</v>
      </c>
      <c r="T104" s="458">
        <v>189929150</v>
      </c>
      <c r="U104" s="458">
        <v>872017223</v>
      </c>
      <c r="V104" s="458">
        <v>329574373</v>
      </c>
      <c r="W104" s="458">
        <v>1453675077</v>
      </c>
      <c r="X104" s="458">
        <v>1753083322</v>
      </c>
      <c r="Y104" s="458">
        <v>20095740882</v>
      </c>
      <c r="Z104" s="458">
        <v>1272086760</v>
      </c>
      <c r="AA104" s="458">
        <v>442903150</v>
      </c>
      <c r="AB104" s="458">
        <v>133906828</v>
      </c>
      <c r="AC104" s="458">
        <v>1321620018</v>
      </c>
      <c r="AD104" s="458">
        <v>309430206</v>
      </c>
      <c r="AE104" s="458">
        <v>624651013</v>
      </c>
      <c r="AF104" s="458">
        <v>1206306420</v>
      </c>
      <c r="AG104" s="458">
        <v>4237519024</v>
      </c>
      <c r="AH104" s="458">
        <v>442452101</v>
      </c>
      <c r="AI104" s="458">
        <v>735921091</v>
      </c>
      <c r="AJ104" s="458">
        <v>1715396673</v>
      </c>
      <c r="AK104" s="458">
        <v>541602255</v>
      </c>
      <c r="AL104" s="458">
        <v>877097060</v>
      </c>
      <c r="AM104" s="458">
        <v>3872990244</v>
      </c>
      <c r="AN104" s="458">
        <v>237306264</v>
      </c>
      <c r="AO104" s="458">
        <v>542705193</v>
      </c>
      <c r="AP104" s="458">
        <v>543461922</v>
      </c>
      <c r="AQ104" s="458">
        <v>147347644</v>
      </c>
      <c r="AR104" s="458">
        <v>897425538</v>
      </c>
      <c r="AS104" s="458">
        <v>2669578422</v>
      </c>
      <c r="AT104" s="458">
        <v>185511298</v>
      </c>
      <c r="AU104" s="458">
        <v>144794676</v>
      </c>
      <c r="AV104" s="458">
        <v>769156671</v>
      </c>
      <c r="AW104" s="458">
        <v>354855409.69999999</v>
      </c>
      <c r="AX104" s="458">
        <v>8373829087</v>
      </c>
      <c r="AY104" s="458">
        <v>320491728</v>
      </c>
      <c r="AZ104" s="458">
        <v>1981445486</v>
      </c>
      <c r="BA104" s="458">
        <v>691440812</v>
      </c>
      <c r="BB104" s="458">
        <v>1171176290</v>
      </c>
      <c r="BC104" s="458">
        <v>272650104</v>
      </c>
      <c r="BD104" s="458">
        <v>389440873</v>
      </c>
      <c r="BE104" s="458">
        <v>815246736</v>
      </c>
      <c r="BF104" s="458">
        <v>150758648</v>
      </c>
      <c r="BG104" s="458">
        <v>1809926585.5999999</v>
      </c>
      <c r="BH104" s="458">
        <v>427219324</v>
      </c>
      <c r="BI104" s="458">
        <v>3909036620</v>
      </c>
      <c r="BJ104">
        <v>133772836</v>
      </c>
    </row>
    <row r="105" spans="1:62" x14ac:dyDescent="0.3">
      <c r="A105" s="455">
        <v>9001</v>
      </c>
      <c r="B105" s="456" t="s">
        <v>320</v>
      </c>
      <c r="C105" s="458" t="s">
        <v>321</v>
      </c>
      <c r="D105" s="458">
        <v>263463223</v>
      </c>
      <c r="E105" s="458">
        <v>57764333</v>
      </c>
      <c r="F105" s="458">
        <v>30234256</v>
      </c>
      <c r="G105" s="458">
        <v>48205639</v>
      </c>
      <c r="H105" s="458">
        <v>43015215</v>
      </c>
      <c r="I105" s="458">
        <v>98038854</v>
      </c>
      <c r="J105" s="458">
        <v>118092039</v>
      </c>
      <c r="K105" s="458">
        <v>43177586</v>
      </c>
      <c r="L105" s="458">
        <v>91777723</v>
      </c>
      <c r="M105" s="458">
        <v>16944708</v>
      </c>
      <c r="N105" s="458">
        <v>53559313</v>
      </c>
      <c r="O105" s="458">
        <v>264807455</v>
      </c>
      <c r="P105" s="458">
        <v>458077087</v>
      </c>
      <c r="Q105" s="458">
        <v>159410294</v>
      </c>
      <c r="R105" s="458">
        <v>721419841</v>
      </c>
      <c r="S105" s="458">
        <v>136878145</v>
      </c>
      <c r="T105" s="458">
        <v>30436747</v>
      </c>
      <c r="U105" s="458">
        <v>135831197</v>
      </c>
      <c r="V105" s="458">
        <v>61174343</v>
      </c>
      <c r="W105" s="458">
        <v>211318517</v>
      </c>
      <c r="X105" s="458">
        <v>302855174</v>
      </c>
      <c r="Y105" s="458">
        <v>3265128000</v>
      </c>
      <c r="Z105" s="458">
        <v>233349375</v>
      </c>
      <c r="AA105" s="458">
        <v>49961124</v>
      </c>
      <c r="AB105" s="458">
        <v>17233564</v>
      </c>
      <c r="AC105" s="458">
        <v>163959033</v>
      </c>
      <c r="AD105" s="458">
        <v>44522428</v>
      </c>
      <c r="AE105" s="458">
        <v>90383080</v>
      </c>
      <c r="AF105" s="458">
        <v>136431165</v>
      </c>
      <c r="AG105" s="458">
        <v>436924779</v>
      </c>
      <c r="AH105" s="458">
        <v>64153523</v>
      </c>
      <c r="AI105" s="458">
        <v>154501305</v>
      </c>
      <c r="AJ105" s="458">
        <v>254240090</v>
      </c>
      <c r="AK105" s="458">
        <v>62711549</v>
      </c>
      <c r="AL105" s="458">
        <v>130392761</v>
      </c>
      <c r="AM105" s="458">
        <v>600657090</v>
      </c>
      <c r="AN105" s="458">
        <v>29709091</v>
      </c>
      <c r="AO105" s="458">
        <v>59306720</v>
      </c>
      <c r="AP105" s="458">
        <v>76537723</v>
      </c>
      <c r="AQ105" s="458">
        <v>22221842</v>
      </c>
      <c r="AR105" s="458">
        <v>155168904</v>
      </c>
      <c r="AS105" s="458">
        <v>365818861</v>
      </c>
      <c r="AT105" s="458">
        <v>27496429</v>
      </c>
      <c r="AU105" s="458">
        <v>16024203</v>
      </c>
      <c r="AV105" s="458">
        <v>121422215</v>
      </c>
      <c r="AW105" s="458">
        <v>44158524</v>
      </c>
      <c r="AX105" s="458">
        <v>1142182059</v>
      </c>
      <c r="AY105" s="458">
        <v>51049904</v>
      </c>
      <c r="AZ105" s="458">
        <v>342422223</v>
      </c>
      <c r="BA105" s="458">
        <v>95092785</v>
      </c>
      <c r="BB105" s="458">
        <v>143731919</v>
      </c>
      <c r="BC105" s="458">
        <v>33830739</v>
      </c>
      <c r="BD105" s="458">
        <v>65314442</v>
      </c>
      <c r="BE105" s="458">
        <v>100441595</v>
      </c>
      <c r="BF105" s="458">
        <v>29978868</v>
      </c>
      <c r="BG105" s="458">
        <v>191006989</v>
      </c>
      <c r="BH105" s="458">
        <v>67143527</v>
      </c>
      <c r="BI105" s="458">
        <v>699666579</v>
      </c>
      <c r="BJ105">
        <v>17352884</v>
      </c>
    </row>
    <row r="106" spans="1:62" x14ac:dyDescent="0.3">
      <c r="A106" s="455">
        <v>9002</v>
      </c>
      <c r="B106" s="456" t="s">
        <v>322</v>
      </c>
      <c r="C106" s="458" t="s">
        <v>323</v>
      </c>
      <c r="D106" s="458">
        <v>11628135</v>
      </c>
      <c r="E106" s="458">
        <v>3325473</v>
      </c>
      <c r="F106" s="458">
        <v>201794</v>
      </c>
      <c r="G106" s="458">
        <v>2126578</v>
      </c>
      <c r="H106" s="458">
        <v>1368769</v>
      </c>
      <c r="I106" s="458">
        <v>2664782</v>
      </c>
      <c r="J106" s="458">
        <v>2344155</v>
      </c>
      <c r="K106" s="458">
        <v>1410045</v>
      </c>
      <c r="L106" s="458">
        <v>2910349</v>
      </c>
      <c r="M106" s="458">
        <v>1083780</v>
      </c>
      <c r="N106" s="458">
        <v>1619152</v>
      </c>
      <c r="O106" s="458">
        <v>6196584</v>
      </c>
      <c r="P106" s="458">
        <v>11243060</v>
      </c>
      <c r="Q106" s="458">
        <v>1054177</v>
      </c>
      <c r="R106" s="458">
        <v>23158769</v>
      </c>
      <c r="S106" s="458">
        <v>4946859</v>
      </c>
      <c r="T106" s="458">
        <v>796061</v>
      </c>
      <c r="U106" s="458">
        <v>4451526</v>
      </c>
      <c r="V106" s="458">
        <v>1767232</v>
      </c>
      <c r="W106" s="458">
        <v>6158277</v>
      </c>
      <c r="X106" s="458">
        <v>8061095</v>
      </c>
      <c r="Y106" s="458">
        <v>118934000</v>
      </c>
      <c r="Z106" s="458">
        <v>5173900</v>
      </c>
      <c r="AA106" s="458">
        <v>2048751</v>
      </c>
      <c r="AB106" s="458">
        <v>266463</v>
      </c>
      <c r="AC106" s="458">
        <v>10874563</v>
      </c>
      <c r="AD106" s="458">
        <v>927076</v>
      </c>
      <c r="AE106" s="458">
        <v>2710668</v>
      </c>
      <c r="AF106" s="458">
        <v>6670454</v>
      </c>
      <c r="AG106" s="458">
        <v>31038048</v>
      </c>
      <c r="AH106" s="458">
        <v>2991125</v>
      </c>
      <c r="AI106" s="458">
        <v>2381751</v>
      </c>
      <c r="AJ106" s="458">
        <v>5093736</v>
      </c>
      <c r="AK106" s="458">
        <v>3145234</v>
      </c>
      <c r="AL106" s="458">
        <v>3874055</v>
      </c>
      <c r="AM106" s="458">
        <v>29983837</v>
      </c>
      <c r="AN106" s="458">
        <v>668349</v>
      </c>
      <c r="AO106" s="458">
        <v>1406775</v>
      </c>
      <c r="AP106" s="458">
        <v>1314674</v>
      </c>
      <c r="AQ106" s="458">
        <v>345726</v>
      </c>
      <c r="AR106" s="458">
        <v>2666435</v>
      </c>
      <c r="AS106" s="458">
        <v>16448945</v>
      </c>
      <c r="AT106" s="458">
        <v>944070</v>
      </c>
      <c r="AU106" s="458">
        <v>1191897</v>
      </c>
      <c r="AV106" s="458">
        <v>2957455</v>
      </c>
      <c r="AW106" s="458">
        <v>2110207</v>
      </c>
      <c r="AX106" s="458">
        <v>50404538</v>
      </c>
      <c r="AY106" s="458">
        <v>1156858</v>
      </c>
      <c r="AZ106" s="458">
        <v>10513207</v>
      </c>
      <c r="BA106" s="458">
        <v>2448652</v>
      </c>
      <c r="BB106" s="458">
        <v>6218798</v>
      </c>
      <c r="BC106" s="458">
        <v>564400</v>
      </c>
      <c r="BD106" s="458">
        <v>1663729</v>
      </c>
      <c r="BE106" s="458">
        <v>4725640</v>
      </c>
      <c r="BF106" s="458">
        <v>740449</v>
      </c>
      <c r="BG106" s="458">
        <v>16398078</v>
      </c>
      <c r="BH106" s="458">
        <v>1808794</v>
      </c>
      <c r="BI106" s="458">
        <v>23888470</v>
      </c>
      <c r="BJ106">
        <v>523099</v>
      </c>
    </row>
    <row r="107" spans="1:62" x14ac:dyDescent="0.3">
      <c r="A107" s="455">
        <v>9003</v>
      </c>
      <c r="B107" s="456" t="s">
        <v>324</v>
      </c>
      <c r="C107" s="458" t="s">
        <v>325</v>
      </c>
      <c r="D107" s="458">
        <v>402191833</v>
      </c>
      <c r="E107" s="458">
        <v>89731341</v>
      </c>
      <c r="F107" s="458">
        <v>32410013</v>
      </c>
      <c r="G107" s="458">
        <v>53468810</v>
      </c>
      <c r="H107" s="458">
        <v>57730931</v>
      </c>
      <c r="I107" s="458">
        <v>91374069</v>
      </c>
      <c r="J107" s="458">
        <v>111814249</v>
      </c>
      <c r="K107" s="458">
        <v>43826756</v>
      </c>
      <c r="L107" s="458">
        <v>112523656</v>
      </c>
      <c r="M107" s="458">
        <v>37424104</v>
      </c>
      <c r="N107" s="458">
        <v>70865057</v>
      </c>
      <c r="O107" s="458">
        <v>237020659</v>
      </c>
      <c r="P107" s="458">
        <v>461362952</v>
      </c>
      <c r="Q107" s="458">
        <v>197623901</v>
      </c>
      <c r="R107" s="458">
        <v>604392737</v>
      </c>
      <c r="S107" s="458">
        <v>208873403</v>
      </c>
      <c r="T107" s="458">
        <v>32917627</v>
      </c>
      <c r="U107" s="458">
        <v>153367903</v>
      </c>
      <c r="V107" s="458">
        <v>44315702</v>
      </c>
      <c r="W107" s="458">
        <v>260745870</v>
      </c>
      <c r="X107" s="458">
        <v>319459379</v>
      </c>
      <c r="Y107" s="458">
        <v>2975566000</v>
      </c>
      <c r="Z107" s="458">
        <v>173160440</v>
      </c>
      <c r="AA107" s="458">
        <v>66867080</v>
      </c>
      <c r="AB107" s="458">
        <v>25723577</v>
      </c>
      <c r="AC107" s="458">
        <v>276004292</v>
      </c>
      <c r="AD107" s="458">
        <v>52386762</v>
      </c>
      <c r="AE107" s="458">
        <v>93292814</v>
      </c>
      <c r="AF107" s="458">
        <v>225733744</v>
      </c>
      <c r="AG107" s="458">
        <v>821477087</v>
      </c>
      <c r="AH107" s="458">
        <v>75571033</v>
      </c>
      <c r="AI107" s="458">
        <v>104864669</v>
      </c>
      <c r="AJ107" s="458">
        <v>300264346</v>
      </c>
      <c r="AK107" s="458">
        <v>112957338</v>
      </c>
      <c r="AL107" s="458">
        <v>157474196</v>
      </c>
      <c r="AM107" s="458">
        <v>756220666</v>
      </c>
      <c r="AN107" s="458">
        <v>37886181</v>
      </c>
      <c r="AO107" s="458">
        <v>105700253</v>
      </c>
      <c r="AP107" s="458">
        <v>94214978</v>
      </c>
      <c r="AQ107" s="458">
        <v>21948451</v>
      </c>
      <c r="AR107" s="458">
        <v>144715659</v>
      </c>
      <c r="AS107" s="458">
        <v>519456768</v>
      </c>
      <c r="AT107" s="458">
        <v>34441845</v>
      </c>
      <c r="AU107" s="458">
        <v>26211395</v>
      </c>
      <c r="AV107" s="458">
        <v>124889417</v>
      </c>
      <c r="AW107" s="458">
        <v>59449731</v>
      </c>
      <c r="AX107" s="458">
        <v>1365129513</v>
      </c>
      <c r="AY107" s="458">
        <v>44150923</v>
      </c>
      <c r="AZ107" s="458">
        <v>340239456</v>
      </c>
      <c r="BA107" s="458">
        <v>133302493</v>
      </c>
      <c r="BB107" s="458">
        <v>231882407</v>
      </c>
      <c r="BC107" s="458">
        <v>51965715</v>
      </c>
      <c r="BD107" s="458">
        <v>67694259</v>
      </c>
      <c r="BE107" s="458">
        <v>163766551</v>
      </c>
      <c r="BF107" s="458">
        <v>16894406</v>
      </c>
      <c r="BG107" s="458">
        <v>338529780</v>
      </c>
      <c r="BH107" s="458">
        <v>70215904</v>
      </c>
      <c r="BI107" s="458">
        <v>641346211</v>
      </c>
      <c r="BJ107">
        <v>24554303</v>
      </c>
    </row>
    <row r="108" spans="1:62" ht="43.2" x14ac:dyDescent="0.3">
      <c r="A108" s="455">
        <v>9004</v>
      </c>
      <c r="B108" s="456" t="s">
        <v>326</v>
      </c>
      <c r="C108" s="458" t="s">
        <v>327</v>
      </c>
      <c r="D108" s="458" t="s">
        <v>128</v>
      </c>
      <c r="E108" s="458" t="s">
        <v>128</v>
      </c>
      <c r="F108" s="458" t="s">
        <v>128</v>
      </c>
      <c r="G108" s="458" t="s">
        <v>128</v>
      </c>
      <c r="H108" s="458" t="s">
        <v>128</v>
      </c>
      <c r="I108" s="458" t="s">
        <v>128</v>
      </c>
      <c r="J108" s="458" t="s">
        <v>128</v>
      </c>
      <c r="K108" s="458" t="s">
        <v>128</v>
      </c>
      <c r="L108" s="458" t="s">
        <v>128</v>
      </c>
      <c r="M108" s="458" t="s">
        <v>128</v>
      </c>
      <c r="N108" s="458" t="s">
        <v>128</v>
      </c>
      <c r="O108" s="458" t="s">
        <v>128</v>
      </c>
      <c r="P108" s="458" t="s">
        <v>128</v>
      </c>
      <c r="Q108" s="458" t="s">
        <v>128</v>
      </c>
      <c r="R108" s="458" t="s">
        <v>128</v>
      </c>
      <c r="S108" s="458" t="s">
        <v>128</v>
      </c>
      <c r="T108" s="458" t="s">
        <v>128</v>
      </c>
      <c r="U108" s="458" t="s">
        <v>128</v>
      </c>
      <c r="V108" s="458" t="s">
        <v>128</v>
      </c>
      <c r="W108" s="458" t="s">
        <v>128</v>
      </c>
      <c r="X108" s="458" t="s">
        <v>128</v>
      </c>
      <c r="Y108" s="458" t="s">
        <v>128</v>
      </c>
      <c r="Z108" s="458" t="s">
        <v>128</v>
      </c>
      <c r="AA108" s="458" t="s">
        <v>128</v>
      </c>
      <c r="AB108" s="458" t="s">
        <v>128</v>
      </c>
      <c r="AC108" s="458" t="s">
        <v>128</v>
      </c>
      <c r="AD108" s="458" t="s">
        <v>128</v>
      </c>
      <c r="AE108" s="458" t="s">
        <v>128</v>
      </c>
      <c r="AF108" s="458" t="s">
        <v>128</v>
      </c>
      <c r="AG108" s="458" t="s">
        <v>128</v>
      </c>
      <c r="AH108" s="458" t="s">
        <v>128</v>
      </c>
      <c r="AI108" s="458" t="s">
        <v>128</v>
      </c>
      <c r="AJ108" s="458" t="s">
        <v>128</v>
      </c>
      <c r="AK108" s="458" t="s">
        <v>128</v>
      </c>
      <c r="AL108" s="458" t="s">
        <v>128</v>
      </c>
      <c r="AM108" s="458" t="s">
        <v>128</v>
      </c>
      <c r="AN108" s="458" t="s">
        <v>128</v>
      </c>
      <c r="AO108" s="458" t="s">
        <v>128</v>
      </c>
      <c r="AP108" s="458" t="s">
        <v>128</v>
      </c>
      <c r="AQ108" s="458" t="s">
        <v>128</v>
      </c>
      <c r="AR108" s="458" t="s">
        <v>128</v>
      </c>
      <c r="AS108" s="458" t="s">
        <v>128</v>
      </c>
      <c r="AT108" s="458" t="s">
        <v>128</v>
      </c>
      <c r="AU108" s="458" t="s">
        <v>128</v>
      </c>
      <c r="AV108" s="458" t="s">
        <v>128</v>
      </c>
      <c r="AW108" s="458" t="s">
        <v>128</v>
      </c>
      <c r="AX108" s="458" t="s">
        <v>128</v>
      </c>
      <c r="AY108" s="458" t="s">
        <v>128</v>
      </c>
      <c r="AZ108" s="458" t="s">
        <v>128</v>
      </c>
      <c r="BA108" s="458" t="s">
        <v>128</v>
      </c>
      <c r="BB108" s="458" t="s">
        <v>128</v>
      </c>
      <c r="BC108" s="458" t="s">
        <v>128</v>
      </c>
      <c r="BD108" s="458" t="s">
        <v>128</v>
      </c>
      <c r="BE108" s="458" t="s">
        <v>128</v>
      </c>
      <c r="BF108" s="458" t="s">
        <v>128</v>
      </c>
      <c r="BG108" s="458" t="s">
        <v>128</v>
      </c>
      <c r="BH108" s="458" t="s">
        <v>128</v>
      </c>
      <c r="BI108" s="458" t="s">
        <v>128</v>
      </c>
      <c r="BJ108" t="s">
        <v>128</v>
      </c>
    </row>
    <row r="109" spans="1:62" x14ac:dyDescent="0.3">
      <c r="A109" s="455">
        <v>9005</v>
      </c>
      <c r="B109" s="456" t="s">
        <v>328</v>
      </c>
      <c r="C109" s="458" t="s">
        <v>329</v>
      </c>
      <c r="D109" s="458">
        <v>3344970</v>
      </c>
      <c r="E109" s="458">
        <v>2048479</v>
      </c>
      <c r="F109" s="458">
        <v>1874912</v>
      </c>
      <c r="G109" s="458">
        <v>4915989</v>
      </c>
      <c r="H109" s="458">
        <v>2789701</v>
      </c>
      <c r="I109" s="458">
        <v>5018821</v>
      </c>
      <c r="J109" s="458">
        <v>9000165</v>
      </c>
      <c r="K109" s="458">
        <v>1963905</v>
      </c>
      <c r="L109" s="458">
        <v>1115379</v>
      </c>
      <c r="M109" s="458">
        <v>2479555</v>
      </c>
      <c r="N109" s="458">
        <v>768198</v>
      </c>
      <c r="O109" s="458">
        <v>25442833</v>
      </c>
      <c r="P109" s="458">
        <v>10791265</v>
      </c>
      <c r="Q109" s="458">
        <v>3213263</v>
      </c>
      <c r="R109" s="458">
        <v>8511112</v>
      </c>
      <c r="S109" s="458">
        <v>14973575</v>
      </c>
      <c r="T109" s="458">
        <v>774957</v>
      </c>
      <c r="U109" s="458">
        <v>2818189</v>
      </c>
      <c r="V109" s="458">
        <v>2466391</v>
      </c>
      <c r="W109" s="458">
        <v>6970917</v>
      </c>
      <c r="X109" s="458">
        <v>9974419</v>
      </c>
      <c r="Y109" s="458">
        <v>28129000</v>
      </c>
      <c r="Z109" s="458">
        <v>8329184</v>
      </c>
      <c r="AA109" s="458">
        <v>1195253</v>
      </c>
      <c r="AB109" s="458">
        <v>-114837</v>
      </c>
      <c r="AC109" s="458">
        <v>5364539</v>
      </c>
      <c r="AD109" s="458">
        <v>4534469</v>
      </c>
      <c r="AE109" s="458">
        <v>2251222</v>
      </c>
      <c r="AF109" s="458">
        <v>15723532</v>
      </c>
      <c r="AG109" s="458">
        <v>38419008</v>
      </c>
      <c r="AH109" s="458">
        <v>1759276</v>
      </c>
      <c r="AI109" s="458">
        <v>4718943</v>
      </c>
      <c r="AJ109" s="458">
        <v>11296883</v>
      </c>
      <c r="AK109" s="458">
        <v>3694328</v>
      </c>
      <c r="AL109" s="458">
        <v>4873340</v>
      </c>
      <c r="AM109" s="458">
        <v>18128928</v>
      </c>
      <c r="AN109" s="458">
        <v>2810608</v>
      </c>
      <c r="AO109" s="458">
        <v>3064932</v>
      </c>
      <c r="AP109" s="458">
        <v>7817314</v>
      </c>
      <c r="AQ109" s="458">
        <v>1118541</v>
      </c>
      <c r="AR109" s="458">
        <v>6541548</v>
      </c>
      <c r="AS109" s="458">
        <v>5314021</v>
      </c>
      <c r="AT109" s="458">
        <v>941523</v>
      </c>
      <c r="AU109" s="458">
        <v>-85130</v>
      </c>
      <c r="AV109" s="458">
        <v>8837523</v>
      </c>
      <c r="AW109" s="458">
        <v>1355396</v>
      </c>
      <c r="AX109" s="458">
        <v>10848061</v>
      </c>
      <c r="AY109" s="458">
        <v>3250112</v>
      </c>
      <c r="AZ109" s="458">
        <v>6415050</v>
      </c>
      <c r="BA109" s="458">
        <v>1563734</v>
      </c>
      <c r="BB109" s="458">
        <v>7335799</v>
      </c>
      <c r="BC109" s="458">
        <v>2687720</v>
      </c>
      <c r="BD109" s="458">
        <v>3520676</v>
      </c>
      <c r="BE109" s="458">
        <v>1279358</v>
      </c>
      <c r="BF109" s="458">
        <v>1115847</v>
      </c>
      <c r="BG109" s="458">
        <v>13521562</v>
      </c>
      <c r="BH109" s="458">
        <v>3297526</v>
      </c>
      <c r="BI109" s="458">
        <v>31266768</v>
      </c>
      <c r="BJ109">
        <v>845250</v>
      </c>
    </row>
    <row r="110" spans="1:62" x14ac:dyDescent="0.3">
      <c r="A110" s="455">
        <v>9006</v>
      </c>
      <c r="B110" s="456" t="s">
        <v>330</v>
      </c>
      <c r="C110" s="458" t="s">
        <v>331</v>
      </c>
      <c r="D110" s="458">
        <v>47806873</v>
      </c>
      <c r="E110" s="458">
        <v>7660849</v>
      </c>
      <c r="F110" s="458">
        <v>2816828</v>
      </c>
      <c r="G110" s="458">
        <v>4466321</v>
      </c>
      <c r="H110" s="458">
        <v>5394602</v>
      </c>
      <c r="I110" s="458">
        <v>9072027</v>
      </c>
      <c r="J110" s="458">
        <v>22248579</v>
      </c>
      <c r="K110" s="458">
        <v>6479465</v>
      </c>
      <c r="L110" s="458">
        <v>15956952</v>
      </c>
      <c r="M110" s="458">
        <v>2940340</v>
      </c>
      <c r="N110" s="458">
        <v>7142413</v>
      </c>
      <c r="O110" s="458">
        <v>42556963</v>
      </c>
      <c r="P110" s="458">
        <v>70442493</v>
      </c>
      <c r="Q110" s="458">
        <v>16604416</v>
      </c>
      <c r="R110" s="458">
        <v>86294951</v>
      </c>
      <c r="S110" s="458">
        <v>19437079</v>
      </c>
      <c r="T110" s="458">
        <v>2767650</v>
      </c>
      <c r="U110" s="458">
        <v>26050623</v>
      </c>
      <c r="V110" s="458">
        <v>2997151</v>
      </c>
      <c r="W110" s="458">
        <v>27420606</v>
      </c>
      <c r="X110" s="458">
        <v>85567860</v>
      </c>
      <c r="Y110" s="458">
        <v>567593000</v>
      </c>
      <c r="Z110" s="458">
        <v>37775076</v>
      </c>
      <c r="AA110" s="458">
        <v>7424967</v>
      </c>
      <c r="AB110" s="458">
        <v>1733834</v>
      </c>
      <c r="AC110" s="458">
        <v>25580737</v>
      </c>
      <c r="AD110" s="458">
        <v>5379753</v>
      </c>
      <c r="AE110" s="458">
        <v>4906280</v>
      </c>
      <c r="AF110" s="458">
        <v>25793574</v>
      </c>
      <c r="AG110" s="458">
        <v>95083252</v>
      </c>
      <c r="AH110" s="458">
        <v>12518724</v>
      </c>
      <c r="AI110" s="458">
        <v>23233238</v>
      </c>
      <c r="AJ110" s="458">
        <v>21582581</v>
      </c>
      <c r="AK110" s="458">
        <v>12930755</v>
      </c>
      <c r="AL110" s="458">
        <v>8954186</v>
      </c>
      <c r="AM110" s="458">
        <v>159340737</v>
      </c>
      <c r="AN110" s="458">
        <v>4620412</v>
      </c>
      <c r="AO110" s="458">
        <v>7875222</v>
      </c>
      <c r="AP110" s="458">
        <v>9657854</v>
      </c>
      <c r="AQ110" s="458">
        <v>2696324</v>
      </c>
      <c r="AR110" s="458">
        <v>21942218</v>
      </c>
      <c r="AS110" s="458">
        <v>52530149</v>
      </c>
      <c r="AT110" s="458">
        <v>3219878</v>
      </c>
      <c r="AU110" s="458">
        <v>1816526</v>
      </c>
      <c r="AV110" s="458">
        <v>16620973</v>
      </c>
      <c r="AW110" s="458">
        <v>4814372</v>
      </c>
      <c r="AX110" s="458">
        <v>229165550</v>
      </c>
      <c r="AY110" s="458">
        <v>4956061</v>
      </c>
      <c r="AZ110" s="458">
        <v>25569391</v>
      </c>
      <c r="BA110" s="458">
        <v>17883589</v>
      </c>
      <c r="BB110" s="458">
        <v>28625704</v>
      </c>
      <c r="BC110" s="458">
        <v>4691741</v>
      </c>
      <c r="BD110" s="458">
        <v>6884962</v>
      </c>
      <c r="BE110" s="458">
        <v>5750964</v>
      </c>
      <c r="BF110" s="458">
        <v>1763087</v>
      </c>
      <c r="BG110" s="458">
        <v>45065048</v>
      </c>
      <c r="BH110" s="458">
        <v>8096256</v>
      </c>
      <c r="BI110" s="458">
        <v>72873153</v>
      </c>
      <c r="BJ110">
        <v>1775620</v>
      </c>
    </row>
    <row r="111" spans="1:62" ht="28.8" x14ac:dyDescent="0.3">
      <c r="A111" s="455">
        <v>9007</v>
      </c>
      <c r="B111" s="456" t="s">
        <v>367</v>
      </c>
      <c r="C111" s="458" t="s">
        <v>332</v>
      </c>
      <c r="D111" s="458">
        <v>7.0000000000000007E-2</v>
      </c>
      <c r="E111" s="458">
        <v>0.26740000000000003</v>
      </c>
      <c r="F111" s="458">
        <v>0.66559999999999997</v>
      </c>
      <c r="G111" s="458">
        <v>1.1007</v>
      </c>
      <c r="H111" s="458">
        <v>0.5171</v>
      </c>
      <c r="I111" s="458">
        <v>0.55320000000000003</v>
      </c>
      <c r="J111" s="458">
        <v>0.40450000000000003</v>
      </c>
      <c r="K111" s="458">
        <v>0.30309999999999998</v>
      </c>
      <c r="L111" s="458">
        <v>6.9900000000000004E-2</v>
      </c>
      <c r="M111" s="458">
        <v>0.84330000000000005</v>
      </c>
      <c r="N111" s="458">
        <v>0.1076</v>
      </c>
      <c r="O111" s="458">
        <v>0.59789999999999999</v>
      </c>
      <c r="P111" s="458">
        <v>0.1532</v>
      </c>
      <c r="Q111" s="458">
        <v>0.19350000000000001</v>
      </c>
      <c r="R111" s="458">
        <v>9.8599999999999993E-2</v>
      </c>
      <c r="S111" s="458">
        <v>0.77039999999999997</v>
      </c>
      <c r="T111" s="458">
        <v>0.28000000000000003</v>
      </c>
      <c r="U111" s="458">
        <v>0.1082</v>
      </c>
      <c r="V111" s="458">
        <v>0.82289999999999996</v>
      </c>
      <c r="W111" s="458">
        <v>0.25419999999999998</v>
      </c>
      <c r="X111" s="458">
        <v>0.1166</v>
      </c>
      <c r="Y111" s="458">
        <v>4.9599999999999998E-2</v>
      </c>
      <c r="Z111" s="458">
        <v>0.2205</v>
      </c>
      <c r="AA111" s="458">
        <v>0.161</v>
      </c>
      <c r="AB111" s="458">
        <v>-6.6199999999999995E-2</v>
      </c>
      <c r="AC111" s="458">
        <v>0.2097</v>
      </c>
      <c r="AD111" s="458">
        <v>0.84289999999999998</v>
      </c>
      <c r="AE111" s="458">
        <v>0.45879999999999999</v>
      </c>
      <c r="AF111" s="458">
        <v>0.60960000000000003</v>
      </c>
      <c r="AG111" s="458">
        <v>0.40410000000000001</v>
      </c>
      <c r="AH111" s="458">
        <v>0.14050000000000001</v>
      </c>
      <c r="AI111" s="458">
        <v>0.2031</v>
      </c>
      <c r="AJ111" s="458">
        <v>0.52339999999999998</v>
      </c>
      <c r="AK111" s="458">
        <v>0.28570000000000001</v>
      </c>
      <c r="AL111" s="458">
        <v>0.54430000000000001</v>
      </c>
      <c r="AM111" s="458">
        <v>0.1138</v>
      </c>
      <c r="AN111" s="458">
        <v>0.60829999999999995</v>
      </c>
      <c r="AO111" s="458">
        <v>0.38919999999999999</v>
      </c>
      <c r="AP111" s="458">
        <v>0.80940000000000001</v>
      </c>
      <c r="AQ111" s="458">
        <v>0.4148</v>
      </c>
      <c r="AR111" s="458">
        <v>0.29809999999999998</v>
      </c>
      <c r="AS111" s="458">
        <v>0.1012</v>
      </c>
      <c r="AT111" s="458">
        <v>0.29239999999999999</v>
      </c>
      <c r="AU111" s="458">
        <v>-4.6899999999999997E-2</v>
      </c>
      <c r="AV111" s="458">
        <v>0.53169999999999995</v>
      </c>
      <c r="AW111" s="458">
        <v>0.28149999999999997</v>
      </c>
      <c r="AX111" s="458">
        <v>4.7300000000000002E-2</v>
      </c>
      <c r="AY111" s="458">
        <v>0.65580000000000005</v>
      </c>
      <c r="AZ111" s="458">
        <v>0.25090000000000001</v>
      </c>
      <c r="BA111" s="458">
        <v>8.7400000000000005E-2</v>
      </c>
      <c r="BB111" s="458">
        <v>0.25629999999999997</v>
      </c>
      <c r="BC111" s="458">
        <v>0.57289999999999996</v>
      </c>
      <c r="BD111" s="458">
        <v>0.51139999999999997</v>
      </c>
      <c r="BE111" s="458">
        <v>0.2225</v>
      </c>
      <c r="BF111" s="458">
        <v>0.63290000000000002</v>
      </c>
      <c r="BG111" s="458">
        <v>0.3</v>
      </c>
      <c r="BH111" s="458">
        <v>0.4073</v>
      </c>
      <c r="BI111" s="458">
        <v>0.42909999999999998</v>
      </c>
      <c r="BJ111">
        <v>0.47599999999999998</v>
      </c>
    </row>
    <row r="112" spans="1:62" x14ac:dyDescent="0.3">
      <c r="A112" s="455">
        <v>9008</v>
      </c>
      <c r="B112" s="456" t="s">
        <v>333</v>
      </c>
      <c r="C112" s="458" t="s">
        <v>128</v>
      </c>
      <c r="D112" s="458">
        <v>0</v>
      </c>
      <c r="E112" s="458">
        <v>0</v>
      </c>
      <c r="F112" s="458">
        <v>0</v>
      </c>
      <c r="G112" s="458">
        <v>0</v>
      </c>
      <c r="H112" s="458">
        <v>0</v>
      </c>
      <c r="I112" s="458">
        <v>0</v>
      </c>
      <c r="J112" s="458">
        <v>0</v>
      </c>
      <c r="K112" s="458">
        <v>0</v>
      </c>
      <c r="L112" s="458">
        <v>0</v>
      </c>
      <c r="M112" s="458">
        <v>0</v>
      </c>
      <c r="N112" s="458">
        <v>0</v>
      </c>
      <c r="O112" s="458">
        <v>0</v>
      </c>
      <c r="P112" s="458">
        <v>0</v>
      </c>
      <c r="Q112" s="458">
        <v>0</v>
      </c>
      <c r="R112" s="458">
        <v>0</v>
      </c>
      <c r="S112" s="458">
        <v>0</v>
      </c>
      <c r="T112" s="458">
        <v>0</v>
      </c>
      <c r="U112" s="458">
        <v>0</v>
      </c>
      <c r="V112" s="458">
        <v>0</v>
      </c>
      <c r="W112" s="458">
        <v>0</v>
      </c>
      <c r="X112" s="458">
        <v>0</v>
      </c>
      <c r="Y112" s="458">
        <v>0</v>
      </c>
      <c r="Z112" s="458">
        <v>0</v>
      </c>
      <c r="AA112" s="458">
        <v>0</v>
      </c>
      <c r="AB112" s="458">
        <v>0</v>
      </c>
      <c r="AC112" s="458">
        <v>0</v>
      </c>
      <c r="AD112" s="458">
        <v>0</v>
      </c>
      <c r="AE112" s="458">
        <v>0</v>
      </c>
      <c r="AF112" s="458">
        <v>0</v>
      </c>
      <c r="AG112" s="458">
        <v>0</v>
      </c>
      <c r="AH112" s="458">
        <v>0</v>
      </c>
      <c r="AI112" s="458">
        <v>0</v>
      </c>
      <c r="AJ112" s="458">
        <v>0</v>
      </c>
      <c r="AK112" s="458">
        <v>0</v>
      </c>
      <c r="AL112" s="458">
        <v>0</v>
      </c>
      <c r="AM112" s="458">
        <v>0</v>
      </c>
      <c r="AN112" s="458">
        <v>0</v>
      </c>
      <c r="AO112" s="458">
        <v>0</v>
      </c>
      <c r="AP112" s="458">
        <v>0</v>
      </c>
      <c r="AQ112" s="458">
        <v>0</v>
      </c>
      <c r="AR112" s="458">
        <v>0</v>
      </c>
      <c r="AS112" s="458">
        <v>0</v>
      </c>
      <c r="AT112" s="458">
        <v>0</v>
      </c>
      <c r="AU112" s="458">
        <v>0</v>
      </c>
      <c r="AV112" s="458">
        <v>0</v>
      </c>
      <c r="AW112" s="458">
        <v>0</v>
      </c>
      <c r="AX112" s="458">
        <v>0</v>
      </c>
      <c r="AY112" s="458">
        <v>0</v>
      </c>
      <c r="AZ112" s="458">
        <v>0</v>
      </c>
      <c r="BA112" s="458">
        <v>0</v>
      </c>
      <c r="BB112" s="458">
        <v>0</v>
      </c>
      <c r="BC112" s="458">
        <v>0</v>
      </c>
      <c r="BD112" s="458">
        <v>0</v>
      </c>
      <c r="BE112" s="458">
        <v>0</v>
      </c>
      <c r="BF112" s="458">
        <v>0</v>
      </c>
      <c r="BG112" s="458">
        <v>0</v>
      </c>
      <c r="BH112" s="458">
        <v>0</v>
      </c>
      <c r="BI112" s="458">
        <v>0</v>
      </c>
      <c r="BJ112">
        <v>0</v>
      </c>
    </row>
    <row r="113" spans="1:62" x14ac:dyDescent="0.3">
      <c r="A113" s="455">
        <v>9010</v>
      </c>
      <c r="B113" s="456" t="s">
        <v>334</v>
      </c>
      <c r="C113" s="458" t="s">
        <v>335</v>
      </c>
      <c r="D113" s="458">
        <v>0</v>
      </c>
      <c r="E113" s="458">
        <v>0</v>
      </c>
      <c r="F113" s="458">
        <v>0</v>
      </c>
      <c r="G113" s="458">
        <v>0</v>
      </c>
      <c r="H113" s="458">
        <v>0</v>
      </c>
      <c r="I113" s="458">
        <v>0</v>
      </c>
      <c r="J113" s="458">
        <v>0</v>
      </c>
      <c r="K113" s="458">
        <v>0</v>
      </c>
      <c r="L113" s="458">
        <v>0</v>
      </c>
      <c r="M113" s="458">
        <v>0</v>
      </c>
      <c r="N113" s="458">
        <v>0</v>
      </c>
      <c r="O113" s="458">
        <v>0</v>
      </c>
      <c r="P113" s="458">
        <v>0</v>
      </c>
      <c r="Q113" s="458">
        <v>0</v>
      </c>
      <c r="R113" s="458">
        <v>0</v>
      </c>
      <c r="S113" s="458">
        <v>0</v>
      </c>
      <c r="T113" s="458">
        <v>0</v>
      </c>
      <c r="U113" s="458">
        <v>0</v>
      </c>
      <c r="V113" s="458">
        <v>0</v>
      </c>
      <c r="W113" s="458">
        <v>0</v>
      </c>
      <c r="X113" s="458">
        <v>0</v>
      </c>
      <c r="Y113" s="458">
        <v>0</v>
      </c>
      <c r="Z113" s="458">
        <v>0</v>
      </c>
      <c r="AA113" s="458">
        <v>0</v>
      </c>
      <c r="AB113" s="458">
        <v>0</v>
      </c>
      <c r="AC113" s="458">
        <v>0</v>
      </c>
      <c r="AD113" s="458">
        <v>0</v>
      </c>
      <c r="AE113" s="458">
        <v>0</v>
      </c>
      <c r="AF113" s="458">
        <v>0</v>
      </c>
      <c r="AG113" s="458">
        <v>0</v>
      </c>
      <c r="AH113" s="458">
        <v>0</v>
      </c>
      <c r="AI113" s="458">
        <v>0</v>
      </c>
      <c r="AJ113" s="458">
        <v>0</v>
      </c>
      <c r="AK113" s="458">
        <v>0</v>
      </c>
      <c r="AL113" s="458">
        <v>0</v>
      </c>
      <c r="AM113" s="458">
        <v>0</v>
      </c>
      <c r="AN113" s="458">
        <v>0</v>
      </c>
      <c r="AO113" s="458">
        <v>0</v>
      </c>
      <c r="AP113" s="458">
        <v>0</v>
      </c>
      <c r="AQ113" s="458">
        <v>0</v>
      </c>
      <c r="AR113" s="458">
        <v>0</v>
      </c>
      <c r="AS113" s="458">
        <v>0</v>
      </c>
      <c r="AT113" s="458">
        <v>0</v>
      </c>
      <c r="AU113" s="458">
        <v>0</v>
      </c>
      <c r="AV113" s="458">
        <v>0</v>
      </c>
      <c r="AW113" s="458">
        <v>0</v>
      </c>
      <c r="AX113" s="458">
        <v>0</v>
      </c>
      <c r="AY113" s="458">
        <v>0</v>
      </c>
      <c r="AZ113" s="458">
        <v>0</v>
      </c>
      <c r="BA113" s="458">
        <v>0</v>
      </c>
      <c r="BB113" s="458">
        <v>0</v>
      </c>
      <c r="BC113" s="458">
        <v>0</v>
      </c>
      <c r="BD113" s="458">
        <v>0</v>
      </c>
      <c r="BE113" s="458">
        <v>0</v>
      </c>
      <c r="BF113" s="458">
        <v>0</v>
      </c>
      <c r="BG113" s="458">
        <v>0</v>
      </c>
      <c r="BH113" s="458">
        <v>0</v>
      </c>
      <c r="BI113" s="458">
        <v>0</v>
      </c>
      <c r="BJ113">
        <v>0</v>
      </c>
    </row>
    <row r="114" spans="1:62" ht="43.2" x14ac:dyDescent="0.3">
      <c r="A114" s="455">
        <v>9011</v>
      </c>
      <c r="B114" s="456" t="s">
        <v>866</v>
      </c>
      <c r="C114" s="458" t="s">
        <v>336</v>
      </c>
      <c r="D114" s="458">
        <v>0</v>
      </c>
      <c r="E114" s="458">
        <v>0</v>
      </c>
      <c r="F114" s="458">
        <v>0</v>
      </c>
      <c r="G114" s="458">
        <v>0</v>
      </c>
      <c r="H114" s="458">
        <v>0</v>
      </c>
      <c r="I114" s="458">
        <v>0</v>
      </c>
      <c r="J114" s="458">
        <v>0</v>
      </c>
      <c r="K114" s="458">
        <v>0</v>
      </c>
      <c r="L114" s="458">
        <v>0</v>
      </c>
      <c r="M114" s="458">
        <v>0</v>
      </c>
      <c r="N114" s="458">
        <v>0</v>
      </c>
      <c r="O114" s="458">
        <v>0</v>
      </c>
      <c r="P114" s="458">
        <v>0</v>
      </c>
      <c r="Q114" s="458">
        <v>0</v>
      </c>
      <c r="R114" s="458">
        <v>0</v>
      </c>
      <c r="S114" s="458">
        <v>0</v>
      </c>
      <c r="T114" s="458">
        <v>0</v>
      </c>
      <c r="U114" s="458">
        <v>0</v>
      </c>
      <c r="V114" s="458">
        <v>0</v>
      </c>
      <c r="W114" s="458">
        <v>0</v>
      </c>
      <c r="X114" s="458">
        <v>0</v>
      </c>
      <c r="Y114" s="458">
        <v>0</v>
      </c>
      <c r="Z114" s="458">
        <v>0</v>
      </c>
      <c r="AA114" s="458">
        <v>0</v>
      </c>
      <c r="AB114" s="458">
        <v>0</v>
      </c>
      <c r="AC114" s="458">
        <v>0</v>
      </c>
      <c r="AD114" s="458">
        <v>0</v>
      </c>
      <c r="AE114" s="458">
        <v>0</v>
      </c>
      <c r="AF114" s="458">
        <v>0</v>
      </c>
      <c r="AG114" s="458">
        <v>0</v>
      </c>
      <c r="AH114" s="458">
        <v>0</v>
      </c>
      <c r="AI114" s="458">
        <v>0</v>
      </c>
      <c r="AJ114" s="458">
        <v>0</v>
      </c>
      <c r="AK114" s="458">
        <v>0</v>
      </c>
      <c r="AL114" s="458">
        <v>0</v>
      </c>
      <c r="AM114" s="458">
        <v>0</v>
      </c>
      <c r="AN114" s="458">
        <v>0</v>
      </c>
      <c r="AO114" s="458">
        <v>0</v>
      </c>
      <c r="AP114" s="458">
        <v>0</v>
      </c>
      <c r="AQ114" s="458">
        <v>0</v>
      </c>
      <c r="AR114" s="458">
        <v>0</v>
      </c>
      <c r="AS114" s="458">
        <v>0</v>
      </c>
      <c r="AT114" s="458">
        <v>0</v>
      </c>
      <c r="AU114" s="458">
        <v>0</v>
      </c>
      <c r="AV114" s="458">
        <v>0</v>
      </c>
      <c r="AW114" s="458">
        <v>0</v>
      </c>
      <c r="AX114" s="458">
        <v>0</v>
      </c>
      <c r="AY114" s="458">
        <v>0</v>
      </c>
      <c r="AZ114" s="458">
        <v>0</v>
      </c>
      <c r="BA114" s="458">
        <v>0</v>
      </c>
      <c r="BB114" s="458">
        <v>0</v>
      </c>
      <c r="BC114" s="458">
        <v>0</v>
      </c>
      <c r="BD114" s="458">
        <v>0</v>
      </c>
      <c r="BE114" s="458">
        <v>0</v>
      </c>
      <c r="BF114" s="458">
        <v>0</v>
      </c>
      <c r="BG114" s="458">
        <v>0</v>
      </c>
      <c r="BH114" s="458">
        <v>0</v>
      </c>
      <c r="BI114" s="458">
        <v>0</v>
      </c>
      <c r="BJ114">
        <v>0</v>
      </c>
    </row>
    <row r="115" spans="1:62" ht="43.2" x14ac:dyDescent="0.3">
      <c r="A115" s="455">
        <v>9012</v>
      </c>
      <c r="B115" s="456" t="s">
        <v>867</v>
      </c>
      <c r="C115" s="458" t="s">
        <v>336</v>
      </c>
      <c r="D115" s="458">
        <v>0</v>
      </c>
      <c r="E115" s="458">
        <v>0</v>
      </c>
      <c r="F115" s="458">
        <v>0</v>
      </c>
      <c r="G115" s="458">
        <v>0</v>
      </c>
      <c r="H115" s="458">
        <v>0</v>
      </c>
      <c r="I115" s="458">
        <v>0</v>
      </c>
      <c r="J115" s="458">
        <v>0</v>
      </c>
      <c r="K115" s="458">
        <v>0</v>
      </c>
      <c r="L115" s="458">
        <v>0</v>
      </c>
      <c r="M115" s="458">
        <v>0</v>
      </c>
      <c r="N115" s="458">
        <v>0</v>
      </c>
      <c r="O115" s="458">
        <v>0</v>
      </c>
      <c r="P115" s="458">
        <v>0</v>
      </c>
      <c r="Q115" s="458">
        <v>0</v>
      </c>
      <c r="R115" s="458">
        <v>0</v>
      </c>
      <c r="S115" s="458">
        <v>0</v>
      </c>
      <c r="T115" s="458">
        <v>0</v>
      </c>
      <c r="U115" s="458">
        <v>0</v>
      </c>
      <c r="V115" s="458">
        <v>0</v>
      </c>
      <c r="W115" s="458">
        <v>0</v>
      </c>
      <c r="X115" s="458">
        <v>0</v>
      </c>
      <c r="Y115" s="458">
        <v>0</v>
      </c>
      <c r="Z115" s="458">
        <v>0</v>
      </c>
      <c r="AA115" s="458">
        <v>0</v>
      </c>
      <c r="AB115" s="458">
        <v>0</v>
      </c>
      <c r="AC115" s="458">
        <v>0</v>
      </c>
      <c r="AD115" s="458">
        <v>0</v>
      </c>
      <c r="AE115" s="458">
        <v>0</v>
      </c>
      <c r="AF115" s="458">
        <v>0</v>
      </c>
      <c r="AG115" s="458">
        <v>0</v>
      </c>
      <c r="AH115" s="458">
        <v>0</v>
      </c>
      <c r="AI115" s="458">
        <v>0</v>
      </c>
      <c r="AJ115" s="458">
        <v>0</v>
      </c>
      <c r="AK115" s="458">
        <v>0</v>
      </c>
      <c r="AL115" s="458">
        <v>0</v>
      </c>
      <c r="AM115" s="458">
        <v>0</v>
      </c>
      <c r="AN115" s="458">
        <v>0</v>
      </c>
      <c r="AO115" s="458">
        <v>0</v>
      </c>
      <c r="AP115" s="458">
        <v>0</v>
      </c>
      <c r="AQ115" s="458">
        <v>0</v>
      </c>
      <c r="AR115" s="458">
        <v>0</v>
      </c>
      <c r="AS115" s="458">
        <v>0</v>
      </c>
      <c r="AT115" s="458">
        <v>0</v>
      </c>
      <c r="AU115" s="458">
        <v>0</v>
      </c>
      <c r="AV115" s="458">
        <v>0</v>
      </c>
      <c r="AW115" s="458">
        <v>0</v>
      </c>
      <c r="AX115" s="458">
        <v>0</v>
      </c>
      <c r="AY115" s="458">
        <v>0</v>
      </c>
      <c r="AZ115" s="458">
        <v>0</v>
      </c>
      <c r="BA115" s="458">
        <v>0</v>
      </c>
      <c r="BB115" s="458">
        <v>0</v>
      </c>
      <c r="BC115" s="458">
        <v>0</v>
      </c>
      <c r="BD115" s="458">
        <v>0</v>
      </c>
      <c r="BE115" s="458">
        <v>0</v>
      </c>
      <c r="BF115" s="458">
        <v>0</v>
      </c>
      <c r="BG115" s="458">
        <v>0</v>
      </c>
      <c r="BH115" s="458">
        <v>0</v>
      </c>
      <c r="BI115" s="458">
        <v>0</v>
      </c>
      <c r="BJ115">
        <v>0</v>
      </c>
    </row>
    <row r="116" spans="1:62" x14ac:dyDescent="0.3">
      <c r="A116" s="455">
        <v>9013</v>
      </c>
      <c r="B116" s="456" t="s">
        <v>337</v>
      </c>
      <c r="C116" s="458" t="s">
        <v>338</v>
      </c>
      <c r="D116" s="458">
        <v>0</v>
      </c>
      <c r="E116" s="458">
        <v>0</v>
      </c>
      <c r="F116" s="458">
        <v>0</v>
      </c>
      <c r="G116" s="458">
        <v>0</v>
      </c>
      <c r="H116" s="458">
        <v>0</v>
      </c>
      <c r="I116" s="458">
        <v>0</v>
      </c>
      <c r="J116" s="458">
        <v>0</v>
      </c>
      <c r="K116" s="458">
        <v>0</v>
      </c>
      <c r="L116" s="458">
        <v>0</v>
      </c>
      <c r="M116" s="458">
        <v>0</v>
      </c>
      <c r="N116" s="458">
        <v>0</v>
      </c>
      <c r="O116" s="458">
        <v>0</v>
      </c>
      <c r="P116" s="458">
        <v>0</v>
      </c>
      <c r="Q116" s="458">
        <v>0</v>
      </c>
      <c r="R116" s="458">
        <v>0</v>
      </c>
      <c r="S116" s="458">
        <v>0</v>
      </c>
      <c r="T116" s="458">
        <v>0</v>
      </c>
      <c r="U116" s="458">
        <v>0</v>
      </c>
      <c r="V116" s="458">
        <v>0</v>
      </c>
      <c r="W116" s="458">
        <v>0</v>
      </c>
      <c r="X116" s="458">
        <v>0</v>
      </c>
      <c r="Y116" s="458">
        <v>0</v>
      </c>
      <c r="Z116" s="458">
        <v>0</v>
      </c>
      <c r="AA116" s="458">
        <v>0</v>
      </c>
      <c r="AB116" s="458">
        <v>0</v>
      </c>
      <c r="AC116" s="458">
        <v>0</v>
      </c>
      <c r="AD116" s="458">
        <v>0</v>
      </c>
      <c r="AE116" s="458">
        <v>0</v>
      </c>
      <c r="AF116" s="458">
        <v>0</v>
      </c>
      <c r="AG116" s="458">
        <v>0</v>
      </c>
      <c r="AH116" s="458">
        <v>0</v>
      </c>
      <c r="AI116" s="458">
        <v>0</v>
      </c>
      <c r="AJ116" s="458">
        <v>0</v>
      </c>
      <c r="AK116" s="458">
        <v>0</v>
      </c>
      <c r="AL116" s="458">
        <v>0</v>
      </c>
      <c r="AM116" s="458">
        <v>0</v>
      </c>
      <c r="AN116" s="458">
        <v>0</v>
      </c>
      <c r="AO116" s="458">
        <v>0</v>
      </c>
      <c r="AP116" s="458">
        <v>0</v>
      </c>
      <c r="AQ116" s="458">
        <v>0</v>
      </c>
      <c r="AR116" s="458">
        <v>0</v>
      </c>
      <c r="AS116" s="458">
        <v>0</v>
      </c>
      <c r="AT116" s="458">
        <v>0</v>
      </c>
      <c r="AU116" s="458">
        <v>0</v>
      </c>
      <c r="AV116" s="458">
        <v>0</v>
      </c>
      <c r="AW116" s="458">
        <v>0</v>
      </c>
      <c r="AX116" s="458">
        <v>0</v>
      </c>
      <c r="AY116" s="458">
        <v>0</v>
      </c>
      <c r="AZ116" s="458">
        <v>0</v>
      </c>
      <c r="BA116" s="458">
        <v>0</v>
      </c>
      <c r="BB116" s="458">
        <v>0</v>
      </c>
      <c r="BC116" s="458">
        <v>0</v>
      </c>
      <c r="BD116" s="458">
        <v>0</v>
      </c>
      <c r="BE116" s="458">
        <v>0</v>
      </c>
      <c r="BF116" s="458">
        <v>0</v>
      </c>
      <c r="BG116" s="458">
        <v>0</v>
      </c>
      <c r="BH116" s="458">
        <v>0</v>
      </c>
      <c r="BI116" s="458">
        <v>0</v>
      </c>
      <c r="BJ116">
        <v>0</v>
      </c>
    </row>
    <row r="117" spans="1:62" x14ac:dyDescent="0.3">
      <c r="A117" s="455">
        <v>9014</v>
      </c>
      <c r="B117" s="456" t="s">
        <v>339</v>
      </c>
      <c r="C117" s="458" t="s">
        <v>340</v>
      </c>
      <c r="D117" s="458">
        <v>0</v>
      </c>
      <c r="E117" s="458">
        <v>0</v>
      </c>
      <c r="F117" s="458">
        <v>0</v>
      </c>
      <c r="G117" s="458">
        <v>0</v>
      </c>
      <c r="H117" s="458">
        <v>0</v>
      </c>
      <c r="I117" s="458">
        <v>0</v>
      </c>
      <c r="J117" s="458">
        <v>0</v>
      </c>
      <c r="K117" s="458">
        <v>0</v>
      </c>
      <c r="L117" s="458">
        <v>0</v>
      </c>
      <c r="M117" s="458">
        <v>0</v>
      </c>
      <c r="N117" s="458">
        <v>0</v>
      </c>
      <c r="O117" s="458">
        <v>0</v>
      </c>
      <c r="P117" s="458">
        <v>0</v>
      </c>
      <c r="Q117" s="458">
        <v>0</v>
      </c>
      <c r="R117" s="458">
        <v>0</v>
      </c>
      <c r="S117" s="458">
        <v>0</v>
      </c>
      <c r="T117" s="458">
        <v>0</v>
      </c>
      <c r="U117" s="458">
        <v>0</v>
      </c>
      <c r="V117" s="458">
        <v>0</v>
      </c>
      <c r="W117" s="458">
        <v>0</v>
      </c>
      <c r="X117" s="458">
        <v>0</v>
      </c>
      <c r="Y117" s="458">
        <v>0</v>
      </c>
      <c r="Z117" s="458">
        <v>0</v>
      </c>
      <c r="AA117" s="458">
        <v>0</v>
      </c>
      <c r="AB117" s="458">
        <v>0</v>
      </c>
      <c r="AC117" s="458">
        <v>0</v>
      </c>
      <c r="AD117" s="458">
        <v>0</v>
      </c>
      <c r="AE117" s="458">
        <v>0</v>
      </c>
      <c r="AF117" s="458">
        <v>0</v>
      </c>
      <c r="AG117" s="458">
        <v>0</v>
      </c>
      <c r="AH117" s="458">
        <v>0</v>
      </c>
      <c r="AI117" s="458">
        <v>0</v>
      </c>
      <c r="AJ117" s="458">
        <v>0</v>
      </c>
      <c r="AK117" s="458">
        <v>0</v>
      </c>
      <c r="AL117" s="458">
        <v>0</v>
      </c>
      <c r="AM117" s="458">
        <v>0</v>
      </c>
      <c r="AN117" s="458">
        <v>0</v>
      </c>
      <c r="AO117" s="458">
        <v>0</v>
      </c>
      <c r="AP117" s="458">
        <v>0</v>
      </c>
      <c r="AQ117" s="458">
        <v>0</v>
      </c>
      <c r="AR117" s="458">
        <v>0</v>
      </c>
      <c r="AS117" s="458">
        <v>0</v>
      </c>
      <c r="AT117" s="458">
        <v>0</v>
      </c>
      <c r="AU117" s="458">
        <v>0</v>
      </c>
      <c r="AV117" s="458">
        <v>0</v>
      </c>
      <c r="AW117" s="458">
        <v>0</v>
      </c>
      <c r="AX117" s="458">
        <v>0</v>
      </c>
      <c r="AY117" s="458">
        <v>0</v>
      </c>
      <c r="AZ117" s="458">
        <v>0</v>
      </c>
      <c r="BA117" s="458">
        <v>0</v>
      </c>
      <c r="BB117" s="458">
        <v>0</v>
      </c>
      <c r="BC117" s="458">
        <v>0</v>
      </c>
      <c r="BD117" s="458">
        <v>0</v>
      </c>
      <c r="BE117" s="458">
        <v>0</v>
      </c>
      <c r="BF117" s="458">
        <v>0</v>
      </c>
      <c r="BG117" s="458">
        <v>0</v>
      </c>
      <c r="BH117" s="458">
        <v>0</v>
      </c>
      <c r="BI117" s="458">
        <v>0</v>
      </c>
      <c r="BJ117">
        <v>0</v>
      </c>
    </row>
    <row r="118" spans="1:62" ht="43.2" x14ac:dyDescent="0.3">
      <c r="A118" s="455">
        <v>9015</v>
      </c>
      <c r="B118" s="456" t="s">
        <v>868</v>
      </c>
      <c r="C118" s="458" t="s">
        <v>128</v>
      </c>
      <c r="D118" s="458">
        <v>0</v>
      </c>
      <c r="E118" s="458">
        <v>0</v>
      </c>
      <c r="F118" s="458">
        <v>0</v>
      </c>
      <c r="G118" s="458">
        <v>0</v>
      </c>
      <c r="H118" s="458">
        <v>0</v>
      </c>
      <c r="I118" s="458">
        <v>0</v>
      </c>
      <c r="J118" s="458">
        <v>0</v>
      </c>
      <c r="K118" s="458">
        <v>0</v>
      </c>
      <c r="L118" s="458">
        <v>0</v>
      </c>
      <c r="M118" s="458">
        <v>0</v>
      </c>
      <c r="N118" s="458">
        <v>0</v>
      </c>
      <c r="O118" s="458">
        <v>0</v>
      </c>
      <c r="P118" s="458">
        <v>0</v>
      </c>
      <c r="Q118" s="458">
        <v>0</v>
      </c>
      <c r="R118" s="458">
        <v>0</v>
      </c>
      <c r="S118" s="458">
        <v>0</v>
      </c>
      <c r="T118" s="458">
        <v>0</v>
      </c>
      <c r="U118" s="458">
        <v>0</v>
      </c>
      <c r="V118" s="458">
        <v>0</v>
      </c>
      <c r="W118" s="458">
        <v>0</v>
      </c>
      <c r="X118" s="458">
        <v>0</v>
      </c>
      <c r="Y118" s="458">
        <v>0</v>
      </c>
      <c r="Z118" s="458">
        <v>0</v>
      </c>
      <c r="AA118" s="458">
        <v>0</v>
      </c>
      <c r="AB118" s="458">
        <v>0</v>
      </c>
      <c r="AC118" s="458">
        <v>0</v>
      </c>
      <c r="AD118" s="458">
        <v>0</v>
      </c>
      <c r="AE118" s="458">
        <v>0</v>
      </c>
      <c r="AF118" s="458">
        <v>0</v>
      </c>
      <c r="AG118" s="458">
        <v>0</v>
      </c>
      <c r="AH118" s="458">
        <v>0</v>
      </c>
      <c r="AI118" s="458">
        <v>0</v>
      </c>
      <c r="AJ118" s="458">
        <v>0</v>
      </c>
      <c r="AK118" s="458">
        <v>0</v>
      </c>
      <c r="AL118" s="458">
        <v>0</v>
      </c>
      <c r="AM118" s="458">
        <v>0</v>
      </c>
      <c r="AN118" s="458">
        <v>0</v>
      </c>
      <c r="AO118" s="458">
        <v>0</v>
      </c>
      <c r="AP118" s="458">
        <v>0</v>
      </c>
      <c r="AQ118" s="458">
        <v>0</v>
      </c>
      <c r="AR118" s="458">
        <v>0</v>
      </c>
      <c r="AS118" s="458">
        <v>0</v>
      </c>
      <c r="AT118" s="458">
        <v>0</v>
      </c>
      <c r="AU118" s="458">
        <v>0</v>
      </c>
      <c r="AV118" s="458">
        <v>0</v>
      </c>
      <c r="AW118" s="458">
        <v>0</v>
      </c>
      <c r="AX118" s="458">
        <v>0</v>
      </c>
      <c r="AY118" s="458">
        <v>0</v>
      </c>
      <c r="AZ118" s="458">
        <v>0</v>
      </c>
      <c r="BA118" s="458">
        <v>0</v>
      </c>
      <c r="BB118" s="458">
        <v>0</v>
      </c>
      <c r="BC118" s="458">
        <v>0</v>
      </c>
      <c r="BD118" s="458">
        <v>0</v>
      </c>
      <c r="BE118" s="458">
        <v>0</v>
      </c>
      <c r="BF118" s="458">
        <v>0</v>
      </c>
      <c r="BG118" s="458">
        <v>0</v>
      </c>
      <c r="BH118" s="458">
        <v>0</v>
      </c>
      <c r="BI118" s="458">
        <v>0</v>
      </c>
      <c r="BJ118">
        <v>0</v>
      </c>
    </row>
    <row r="119" spans="1:62" ht="43.2" x14ac:dyDescent="0.3">
      <c r="A119" s="455">
        <v>9016</v>
      </c>
      <c r="B119" s="456" t="s">
        <v>869</v>
      </c>
      <c r="C119" s="458" t="s">
        <v>128</v>
      </c>
      <c r="D119" s="458">
        <v>0</v>
      </c>
      <c r="E119" s="458">
        <v>0</v>
      </c>
      <c r="F119" s="458">
        <v>0</v>
      </c>
      <c r="G119" s="458">
        <v>0</v>
      </c>
      <c r="H119" s="458">
        <v>0</v>
      </c>
      <c r="I119" s="458">
        <v>0</v>
      </c>
      <c r="J119" s="458">
        <v>0</v>
      </c>
      <c r="K119" s="458">
        <v>0</v>
      </c>
      <c r="L119" s="458">
        <v>0</v>
      </c>
      <c r="M119" s="458">
        <v>0</v>
      </c>
      <c r="N119" s="458">
        <v>0</v>
      </c>
      <c r="O119" s="458">
        <v>0</v>
      </c>
      <c r="P119" s="458">
        <v>0</v>
      </c>
      <c r="Q119" s="458">
        <v>0</v>
      </c>
      <c r="R119" s="458">
        <v>0</v>
      </c>
      <c r="S119" s="458">
        <v>0</v>
      </c>
      <c r="T119" s="458">
        <v>0</v>
      </c>
      <c r="U119" s="458">
        <v>0</v>
      </c>
      <c r="V119" s="458">
        <v>0</v>
      </c>
      <c r="W119" s="458">
        <v>0</v>
      </c>
      <c r="X119" s="458">
        <v>0</v>
      </c>
      <c r="Y119" s="458">
        <v>0</v>
      </c>
      <c r="Z119" s="458">
        <v>0</v>
      </c>
      <c r="AA119" s="458">
        <v>0</v>
      </c>
      <c r="AB119" s="458">
        <v>0</v>
      </c>
      <c r="AC119" s="458">
        <v>0</v>
      </c>
      <c r="AD119" s="458">
        <v>0</v>
      </c>
      <c r="AE119" s="458">
        <v>0</v>
      </c>
      <c r="AF119" s="458">
        <v>0</v>
      </c>
      <c r="AG119" s="458">
        <v>0</v>
      </c>
      <c r="AH119" s="458">
        <v>0</v>
      </c>
      <c r="AI119" s="458">
        <v>0</v>
      </c>
      <c r="AJ119" s="458">
        <v>0</v>
      </c>
      <c r="AK119" s="458">
        <v>0</v>
      </c>
      <c r="AL119" s="458">
        <v>0</v>
      </c>
      <c r="AM119" s="458">
        <v>0</v>
      </c>
      <c r="AN119" s="458">
        <v>0</v>
      </c>
      <c r="AO119" s="458">
        <v>0</v>
      </c>
      <c r="AP119" s="458">
        <v>0</v>
      </c>
      <c r="AQ119" s="458">
        <v>0</v>
      </c>
      <c r="AR119" s="458">
        <v>0</v>
      </c>
      <c r="AS119" s="458">
        <v>0</v>
      </c>
      <c r="AT119" s="458">
        <v>0</v>
      </c>
      <c r="AU119" s="458">
        <v>0</v>
      </c>
      <c r="AV119" s="458">
        <v>0</v>
      </c>
      <c r="AW119" s="458">
        <v>0</v>
      </c>
      <c r="AX119" s="458">
        <v>0</v>
      </c>
      <c r="AY119" s="458">
        <v>0</v>
      </c>
      <c r="AZ119" s="458">
        <v>0</v>
      </c>
      <c r="BA119" s="458">
        <v>0</v>
      </c>
      <c r="BB119" s="458">
        <v>0</v>
      </c>
      <c r="BC119" s="458">
        <v>0</v>
      </c>
      <c r="BD119" s="458">
        <v>0</v>
      </c>
      <c r="BE119" s="458">
        <v>0</v>
      </c>
      <c r="BF119" s="458">
        <v>0</v>
      </c>
      <c r="BG119" s="458">
        <v>0</v>
      </c>
      <c r="BH119" s="458">
        <v>0</v>
      </c>
      <c r="BI119" s="458">
        <v>0</v>
      </c>
      <c r="BJ119">
        <v>0</v>
      </c>
    </row>
    <row r="120" spans="1:62" x14ac:dyDescent="0.3">
      <c r="A120" s="455">
        <v>9017</v>
      </c>
      <c r="B120" s="456" t="s">
        <v>341</v>
      </c>
      <c r="C120" s="458" t="s">
        <v>342</v>
      </c>
      <c r="D120" s="458">
        <v>0</v>
      </c>
      <c r="E120" s="458">
        <v>0</v>
      </c>
      <c r="F120" s="458">
        <v>0</v>
      </c>
      <c r="G120" s="458">
        <v>0</v>
      </c>
      <c r="H120" s="458">
        <v>0</v>
      </c>
      <c r="I120" s="458">
        <v>0</v>
      </c>
      <c r="J120" s="458">
        <v>0</v>
      </c>
      <c r="K120" s="458">
        <v>0</v>
      </c>
      <c r="L120" s="458">
        <v>0</v>
      </c>
      <c r="M120" s="458">
        <v>0</v>
      </c>
      <c r="N120" s="458">
        <v>0</v>
      </c>
      <c r="O120" s="458">
        <v>0</v>
      </c>
      <c r="P120" s="458">
        <v>0</v>
      </c>
      <c r="Q120" s="458">
        <v>0</v>
      </c>
      <c r="R120" s="458">
        <v>0</v>
      </c>
      <c r="S120" s="458">
        <v>0</v>
      </c>
      <c r="T120" s="458">
        <v>0</v>
      </c>
      <c r="U120" s="458">
        <v>0</v>
      </c>
      <c r="V120" s="458">
        <v>0</v>
      </c>
      <c r="W120" s="458">
        <v>0</v>
      </c>
      <c r="X120" s="458">
        <v>0</v>
      </c>
      <c r="Y120" s="458">
        <v>0</v>
      </c>
      <c r="Z120" s="458">
        <v>0</v>
      </c>
      <c r="AA120" s="458">
        <v>0</v>
      </c>
      <c r="AB120" s="458">
        <v>0</v>
      </c>
      <c r="AC120" s="458">
        <v>0</v>
      </c>
      <c r="AD120" s="458">
        <v>0</v>
      </c>
      <c r="AE120" s="458">
        <v>0</v>
      </c>
      <c r="AF120" s="458">
        <v>0</v>
      </c>
      <c r="AG120" s="458">
        <v>0</v>
      </c>
      <c r="AH120" s="458">
        <v>0</v>
      </c>
      <c r="AI120" s="458">
        <v>0</v>
      </c>
      <c r="AJ120" s="458">
        <v>0</v>
      </c>
      <c r="AK120" s="458">
        <v>0</v>
      </c>
      <c r="AL120" s="458">
        <v>0</v>
      </c>
      <c r="AM120" s="458">
        <v>0</v>
      </c>
      <c r="AN120" s="458">
        <v>0</v>
      </c>
      <c r="AO120" s="458">
        <v>0</v>
      </c>
      <c r="AP120" s="458">
        <v>0</v>
      </c>
      <c r="AQ120" s="458">
        <v>0</v>
      </c>
      <c r="AR120" s="458">
        <v>0</v>
      </c>
      <c r="AS120" s="458">
        <v>0</v>
      </c>
      <c r="AT120" s="458">
        <v>0</v>
      </c>
      <c r="AU120" s="458">
        <v>0</v>
      </c>
      <c r="AV120" s="458">
        <v>0</v>
      </c>
      <c r="AW120" s="458">
        <v>0</v>
      </c>
      <c r="AX120" s="458">
        <v>0</v>
      </c>
      <c r="AY120" s="458">
        <v>0</v>
      </c>
      <c r="AZ120" s="458">
        <v>0</v>
      </c>
      <c r="BA120" s="458">
        <v>0</v>
      </c>
      <c r="BB120" s="458">
        <v>0</v>
      </c>
      <c r="BC120" s="458">
        <v>0</v>
      </c>
      <c r="BD120" s="458">
        <v>0</v>
      </c>
      <c r="BE120" s="458">
        <v>0</v>
      </c>
      <c r="BF120" s="458">
        <v>0</v>
      </c>
      <c r="BG120" s="458">
        <v>0</v>
      </c>
      <c r="BH120" s="458">
        <v>0</v>
      </c>
      <c r="BI120" s="458">
        <v>0</v>
      </c>
      <c r="BJ120">
        <v>0</v>
      </c>
    </row>
    <row r="121" spans="1:62" ht="28.8" x14ac:dyDescent="0.3">
      <c r="A121" s="455">
        <v>9018</v>
      </c>
      <c r="B121" s="456" t="s">
        <v>343</v>
      </c>
      <c r="C121" s="458" t="s">
        <v>344</v>
      </c>
      <c r="D121" s="458">
        <v>6632716</v>
      </c>
      <c r="E121" s="458">
        <v>1836814</v>
      </c>
      <c r="F121" s="458">
        <v>201794</v>
      </c>
      <c r="G121" s="458">
        <v>389588</v>
      </c>
      <c r="H121" s="458">
        <v>454813</v>
      </c>
      <c r="I121" s="458">
        <v>1649683</v>
      </c>
      <c r="J121" s="458">
        <v>877937</v>
      </c>
      <c r="K121" s="458">
        <v>618351</v>
      </c>
      <c r="L121" s="458">
        <v>776954</v>
      </c>
      <c r="M121" s="458">
        <v>510087</v>
      </c>
      <c r="N121" s="458">
        <v>484484</v>
      </c>
      <c r="O121" s="458">
        <v>3840695</v>
      </c>
      <c r="P121" s="458">
        <v>4850620</v>
      </c>
      <c r="Q121" s="458">
        <v>1054177</v>
      </c>
      <c r="R121" s="458">
        <v>15532967</v>
      </c>
      <c r="S121" s="458">
        <v>1569364</v>
      </c>
      <c r="T121" s="458">
        <v>221581</v>
      </c>
      <c r="U121" s="458">
        <v>2224735</v>
      </c>
      <c r="V121" s="458">
        <v>1152996</v>
      </c>
      <c r="W121" s="458">
        <v>1763348</v>
      </c>
      <c r="X121" s="458">
        <v>4279734</v>
      </c>
      <c r="Y121" s="458">
        <v>112184000</v>
      </c>
      <c r="Z121" s="458">
        <v>2376541</v>
      </c>
      <c r="AA121" s="458">
        <v>1048751</v>
      </c>
      <c r="AB121" s="458">
        <v>292312</v>
      </c>
      <c r="AC121" s="458">
        <v>10874563</v>
      </c>
      <c r="AD121" s="458">
        <v>138793</v>
      </c>
      <c r="AE121" s="458">
        <v>1151968</v>
      </c>
      <c r="AF121" s="458">
        <v>6670454</v>
      </c>
      <c r="AG121" s="458">
        <v>34980161</v>
      </c>
      <c r="AH121" s="458">
        <v>2006936</v>
      </c>
      <c r="AI121" s="458">
        <v>911564</v>
      </c>
      <c r="AJ121" s="458">
        <v>419450</v>
      </c>
      <c r="AK121" s="458">
        <v>1377310</v>
      </c>
      <c r="AL121" s="458">
        <v>1839090</v>
      </c>
      <c r="AM121" s="458">
        <v>29648382</v>
      </c>
      <c r="AN121" s="458">
        <v>266309</v>
      </c>
      <c r="AO121" s="458">
        <v>1534793</v>
      </c>
      <c r="AP121" s="458">
        <v>1232235</v>
      </c>
      <c r="AQ121" s="458">
        <v>345726</v>
      </c>
      <c r="AR121" s="458">
        <v>1075541</v>
      </c>
      <c r="AS121" s="458">
        <v>16448945</v>
      </c>
      <c r="AT121" s="458">
        <v>347854</v>
      </c>
      <c r="AU121" s="458">
        <v>786366</v>
      </c>
      <c r="AV121" s="458">
        <v>2918876</v>
      </c>
      <c r="AW121" s="458">
        <v>610207</v>
      </c>
      <c r="AX121" s="458">
        <v>47464526</v>
      </c>
      <c r="AY121" s="458">
        <v>430966</v>
      </c>
      <c r="AZ121" s="458">
        <v>5293007</v>
      </c>
      <c r="BA121" s="458">
        <v>2380859</v>
      </c>
      <c r="BB121" s="458">
        <v>738395</v>
      </c>
      <c r="BC121" s="458">
        <v>564400</v>
      </c>
      <c r="BD121" s="458">
        <v>600361</v>
      </c>
      <c r="BE121" s="458">
        <v>3280511</v>
      </c>
      <c r="BF121" s="458">
        <v>681683</v>
      </c>
      <c r="BG121" s="458">
        <v>7727966</v>
      </c>
      <c r="BH121" s="458">
        <v>726761</v>
      </c>
      <c r="BI121" s="458">
        <v>16103401</v>
      </c>
      <c r="BJ121">
        <v>166392</v>
      </c>
    </row>
    <row r="122" spans="1:62" x14ac:dyDescent="0.3">
      <c r="A122" s="455">
        <v>9019</v>
      </c>
      <c r="B122" s="456" t="s">
        <v>345</v>
      </c>
      <c r="C122" s="458" t="s">
        <v>346</v>
      </c>
      <c r="D122" s="458">
        <v>6632716</v>
      </c>
      <c r="E122" s="458">
        <v>1836814</v>
      </c>
      <c r="F122" s="458">
        <v>201794</v>
      </c>
      <c r="G122" s="458">
        <v>389588</v>
      </c>
      <c r="H122" s="458">
        <v>454813</v>
      </c>
      <c r="I122" s="458">
        <v>1649683</v>
      </c>
      <c r="J122" s="458">
        <v>877937</v>
      </c>
      <c r="K122" s="458">
        <v>618351</v>
      </c>
      <c r="L122" s="458">
        <v>776954</v>
      </c>
      <c r="M122" s="458">
        <v>510087</v>
      </c>
      <c r="N122" s="458">
        <v>484484</v>
      </c>
      <c r="O122" s="458">
        <v>3840695</v>
      </c>
      <c r="P122" s="458">
        <v>4850620</v>
      </c>
      <c r="Q122" s="458">
        <v>1054177</v>
      </c>
      <c r="R122" s="458">
        <v>15532967</v>
      </c>
      <c r="S122" s="458">
        <v>1569364</v>
      </c>
      <c r="T122" s="458">
        <v>221581</v>
      </c>
      <c r="U122" s="458">
        <v>2224735</v>
      </c>
      <c r="V122" s="458">
        <v>1152996</v>
      </c>
      <c r="W122" s="458">
        <v>1763348</v>
      </c>
      <c r="X122" s="458">
        <v>4279734</v>
      </c>
      <c r="Y122" s="458">
        <v>112184000</v>
      </c>
      <c r="Z122" s="458">
        <v>2376541</v>
      </c>
      <c r="AA122" s="458">
        <v>1048751</v>
      </c>
      <c r="AB122" s="458">
        <v>292312</v>
      </c>
      <c r="AC122" s="458">
        <v>10874563</v>
      </c>
      <c r="AD122" s="458">
        <v>138793</v>
      </c>
      <c r="AE122" s="458">
        <v>1151968</v>
      </c>
      <c r="AF122" s="458">
        <v>6670454</v>
      </c>
      <c r="AG122" s="458">
        <v>34980161</v>
      </c>
      <c r="AH122" s="458">
        <v>2006936</v>
      </c>
      <c r="AI122" s="458">
        <v>911564</v>
      </c>
      <c r="AJ122" s="458">
        <v>419450</v>
      </c>
      <c r="AK122" s="458">
        <v>1377310</v>
      </c>
      <c r="AL122" s="458">
        <v>1839090</v>
      </c>
      <c r="AM122" s="458">
        <v>29648382</v>
      </c>
      <c r="AN122" s="458">
        <v>266309</v>
      </c>
      <c r="AO122" s="458">
        <v>1534793</v>
      </c>
      <c r="AP122" s="458">
        <v>1232235</v>
      </c>
      <c r="AQ122" s="458">
        <v>345726</v>
      </c>
      <c r="AR122" s="458">
        <v>1075541</v>
      </c>
      <c r="AS122" s="458">
        <v>16448945</v>
      </c>
      <c r="AT122" s="458">
        <v>347854</v>
      </c>
      <c r="AU122" s="458">
        <v>786366</v>
      </c>
      <c r="AV122" s="458">
        <v>2918876</v>
      </c>
      <c r="AW122" s="458">
        <v>610207</v>
      </c>
      <c r="AX122" s="458">
        <v>47464526</v>
      </c>
      <c r="AY122" s="458">
        <v>430966</v>
      </c>
      <c r="AZ122" s="458">
        <v>5293007</v>
      </c>
      <c r="BA122" s="458">
        <v>2380859</v>
      </c>
      <c r="BB122" s="458">
        <v>738395</v>
      </c>
      <c r="BC122" s="458">
        <v>564400</v>
      </c>
      <c r="BD122" s="458">
        <v>600361</v>
      </c>
      <c r="BE122" s="458">
        <v>3280511</v>
      </c>
      <c r="BF122" s="458">
        <v>681683</v>
      </c>
      <c r="BG122" s="458">
        <v>7727966</v>
      </c>
      <c r="BH122" s="458">
        <v>726761</v>
      </c>
      <c r="BI122" s="458">
        <v>16103401</v>
      </c>
      <c r="BJ122">
        <v>166392</v>
      </c>
    </row>
    <row r="125" spans="1:62" x14ac:dyDescent="0.3">
      <c r="D125" s="542">
        <v>2188199645</v>
      </c>
      <c r="E125" s="542">
        <v>450011662</v>
      </c>
      <c r="F125" s="542">
        <v>193826086</v>
      </c>
      <c r="G125" s="542">
        <v>343943888</v>
      </c>
      <c r="H125" s="542">
        <v>301813221</v>
      </c>
      <c r="I125" s="542">
        <v>589736746</v>
      </c>
      <c r="J125" s="542">
        <v>692578261</v>
      </c>
      <c r="K125" s="542">
        <v>269993485</v>
      </c>
      <c r="L125" s="542">
        <v>698068821</v>
      </c>
      <c r="M125" s="542">
        <v>183199015</v>
      </c>
      <c r="N125" s="542">
        <v>414979169</v>
      </c>
      <c r="O125" s="542">
        <v>1567311298</v>
      </c>
      <c r="P125" s="542">
        <v>2720741528</v>
      </c>
      <c r="Q125" s="542">
        <v>1966013438</v>
      </c>
      <c r="R125" s="542">
        <v>3676107023</v>
      </c>
      <c r="S125" s="542">
        <v>1080460613</v>
      </c>
      <c r="T125" s="542">
        <v>189929150</v>
      </c>
      <c r="U125" s="542">
        <v>872017223</v>
      </c>
      <c r="V125" s="542">
        <v>329574373</v>
      </c>
      <c r="W125" s="542">
        <v>1453675077</v>
      </c>
      <c r="X125" s="542">
        <v>1753083322</v>
      </c>
      <c r="Y125" s="542">
        <v>20095740882</v>
      </c>
      <c r="Z125" s="542">
        <v>1272086760</v>
      </c>
      <c r="AA125" s="542">
        <v>442903150</v>
      </c>
      <c r="AB125" s="542">
        <v>133906828</v>
      </c>
      <c r="AC125" s="542">
        <v>1321620018</v>
      </c>
      <c r="AD125" s="542">
        <v>309430206</v>
      </c>
      <c r="AE125" s="542">
        <v>624651013</v>
      </c>
      <c r="AF125" s="542">
        <v>1206306420</v>
      </c>
      <c r="AG125" s="542">
        <v>4237519024</v>
      </c>
      <c r="AH125" s="542">
        <v>442452101</v>
      </c>
      <c r="AI125" s="542">
        <v>735921091</v>
      </c>
      <c r="AJ125" s="542">
        <v>1715396673</v>
      </c>
      <c r="AK125" s="542">
        <v>541602255</v>
      </c>
      <c r="AL125" s="542">
        <v>877097060</v>
      </c>
      <c r="AM125" s="542">
        <v>3872990244</v>
      </c>
      <c r="AN125" s="542">
        <v>237306264</v>
      </c>
      <c r="AO125" s="542">
        <v>542705193</v>
      </c>
      <c r="AP125" s="542">
        <v>543461922</v>
      </c>
      <c r="AQ125" s="542">
        <v>147347644</v>
      </c>
      <c r="AR125" s="542">
        <v>897425538</v>
      </c>
      <c r="AS125" s="542">
        <v>2669578422</v>
      </c>
      <c r="AT125" s="542">
        <v>185511298</v>
      </c>
      <c r="AU125" s="542">
        <v>144794676</v>
      </c>
      <c r="AV125" s="542">
        <v>769156671</v>
      </c>
      <c r="AW125" s="542">
        <v>354855409.69999999</v>
      </c>
      <c r="AX125" s="542">
        <v>8373829087</v>
      </c>
      <c r="AY125" s="542">
        <v>320491728</v>
      </c>
      <c r="AZ125" s="542">
        <v>1981445486</v>
      </c>
      <c r="BA125" s="542">
        <v>691440812</v>
      </c>
      <c r="BB125" s="542">
        <v>1171176290</v>
      </c>
      <c r="BC125" s="542">
        <v>272650104</v>
      </c>
      <c r="BD125" s="542">
        <v>389440873</v>
      </c>
      <c r="BE125" s="542">
        <v>815246736</v>
      </c>
      <c r="BF125" s="542">
        <v>150758648</v>
      </c>
      <c r="BG125" s="542">
        <v>1809926585.5999999</v>
      </c>
      <c r="BH125" s="542">
        <v>427219324</v>
      </c>
      <c r="BI125" s="542">
        <v>3909036620</v>
      </c>
      <c r="BJ125" s="543">
        <v>133772836</v>
      </c>
    </row>
    <row r="127" spans="1:62" x14ac:dyDescent="0.3">
      <c r="D127" s="542">
        <f>D104-D125</f>
        <v>0</v>
      </c>
      <c r="E127" s="542">
        <f t="shared" ref="E127:BJ127" si="0">E104-E125</f>
        <v>0</v>
      </c>
      <c r="F127" s="542">
        <f t="shared" si="0"/>
        <v>0</v>
      </c>
      <c r="G127" s="542">
        <f t="shared" si="0"/>
        <v>0</v>
      </c>
      <c r="H127" s="542">
        <f t="shared" si="0"/>
        <v>0</v>
      </c>
      <c r="I127" s="542">
        <f t="shared" si="0"/>
        <v>0</v>
      </c>
      <c r="J127" s="542">
        <f t="shared" si="0"/>
        <v>0</v>
      </c>
      <c r="K127" s="542">
        <f t="shared" si="0"/>
        <v>0</v>
      </c>
      <c r="L127" s="542">
        <f t="shared" si="0"/>
        <v>0</v>
      </c>
      <c r="M127" s="542">
        <f t="shared" si="0"/>
        <v>0</v>
      </c>
      <c r="N127" s="542">
        <f t="shared" si="0"/>
        <v>0</v>
      </c>
      <c r="O127" s="542">
        <f t="shared" si="0"/>
        <v>0</v>
      </c>
      <c r="P127" s="542">
        <f t="shared" si="0"/>
        <v>0</v>
      </c>
      <c r="Q127" s="542">
        <f t="shared" si="0"/>
        <v>0</v>
      </c>
      <c r="R127" s="542">
        <f t="shared" si="0"/>
        <v>0</v>
      </c>
      <c r="S127" s="542">
        <f t="shared" si="0"/>
        <v>0</v>
      </c>
      <c r="T127" s="542">
        <f t="shared" si="0"/>
        <v>0</v>
      </c>
      <c r="U127" s="542">
        <f t="shared" si="0"/>
        <v>0</v>
      </c>
      <c r="V127" s="542">
        <f t="shared" si="0"/>
        <v>0</v>
      </c>
      <c r="W127" s="542">
        <f t="shared" si="0"/>
        <v>0</v>
      </c>
      <c r="X127" s="542">
        <f t="shared" si="0"/>
        <v>0</v>
      </c>
      <c r="Y127" s="542">
        <f t="shared" si="0"/>
        <v>0</v>
      </c>
      <c r="Z127" s="542">
        <f t="shared" si="0"/>
        <v>0</v>
      </c>
      <c r="AA127" s="542">
        <f t="shared" si="0"/>
        <v>0</v>
      </c>
      <c r="AB127" s="542">
        <f t="shared" si="0"/>
        <v>0</v>
      </c>
      <c r="AC127" s="542">
        <f t="shared" si="0"/>
        <v>0</v>
      </c>
      <c r="AD127" s="542">
        <f t="shared" si="0"/>
        <v>0</v>
      </c>
      <c r="AE127" s="542">
        <f t="shared" si="0"/>
        <v>0</v>
      </c>
      <c r="AF127" s="542">
        <f t="shared" si="0"/>
        <v>0</v>
      </c>
      <c r="AG127" s="542">
        <f t="shared" si="0"/>
        <v>0</v>
      </c>
      <c r="AH127" s="542">
        <f t="shared" si="0"/>
        <v>0</v>
      </c>
      <c r="AI127" s="542">
        <f t="shared" si="0"/>
        <v>0</v>
      </c>
      <c r="AJ127" s="542">
        <f t="shared" si="0"/>
        <v>0</v>
      </c>
      <c r="AK127" s="542">
        <f t="shared" si="0"/>
        <v>0</v>
      </c>
      <c r="AL127" s="542">
        <f t="shared" si="0"/>
        <v>0</v>
      </c>
      <c r="AM127" s="542">
        <f t="shared" si="0"/>
        <v>0</v>
      </c>
      <c r="AN127" s="542">
        <f t="shared" si="0"/>
        <v>0</v>
      </c>
      <c r="AO127" s="542">
        <f t="shared" si="0"/>
        <v>0</v>
      </c>
      <c r="AP127" s="542">
        <f t="shared" si="0"/>
        <v>0</v>
      </c>
      <c r="AQ127" s="542">
        <f t="shared" si="0"/>
        <v>0</v>
      </c>
      <c r="AR127" s="542">
        <f t="shared" si="0"/>
        <v>0</v>
      </c>
      <c r="AS127" s="542">
        <f t="shared" si="0"/>
        <v>0</v>
      </c>
      <c r="AT127" s="542">
        <f t="shared" si="0"/>
        <v>0</v>
      </c>
      <c r="AU127" s="542">
        <f t="shared" si="0"/>
        <v>0</v>
      </c>
      <c r="AV127" s="542">
        <f t="shared" si="0"/>
        <v>0</v>
      </c>
      <c r="AW127" s="542">
        <f t="shared" si="0"/>
        <v>0</v>
      </c>
      <c r="AX127" s="542">
        <f t="shared" si="0"/>
        <v>0</v>
      </c>
      <c r="AY127" s="542">
        <f t="shared" si="0"/>
        <v>0</v>
      </c>
      <c r="AZ127" s="542">
        <f t="shared" si="0"/>
        <v>0</v>
      </c>
      <c r="BA127" s="542">
        <f t="shared" si="0"/>
        <v>0</v>
      </c>
      <c r="BB127" s="542">
        <f t="shared" si="0"/>
        <v>0</v>
      </c>
      <c r="BC127" s="542">
        <f t="shared" si="0"/>
        <v>0</v>
      </c>
      <c r="BD127" s="542">
        <f t="shared" si="0"/>
        <v>0</v>
      </c>
      <c r="BE127" s="542">
        <f t="shared" si="0"/>
        <v>0</v>
      </c>
      <c r="BF127" s="542">
        <f t="shared" si="0"/>
        <v>0</v>
      </c>
      <c r="BG127" s="542">
        <f t="shared" si="0"/>
        <v>0</v>
      </c>
      <c r="BH127" s="542">
        <f t="shared" si="0"/>
        <v>0</v>
      </c>
      <c r="BI127" s="542">
        <f t="shared" si="0"/>
        <v>0</v>
      </c>
      <c r="BJ127" s="542">
        <f t="shared" si="0"/>
        <v>0</v>
      </c>
    </row>
  </sheetData>
  <sheetProtection algorithmName="SHA-512" hashValue="ac1hqmeqNe/LnMa0BIqeDRqneXobSSi/JoRUt8qa9GAHv+EynlSRISDkXmXTzZzoXnhhOUnjUySoo/tyZoE3uA==" saltValue="ljmNdPsLFxIsSw2yv69x4g==" spinCount="100000" sheet="1" objects="1" scenarios="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dimension ref="A1:T118"/>
  <sheetViews>
    <sheetView workbookViewId="0">
      <selection activeCell="F61" sqref="F61:G117"/>
    </sheetView>
  </sheetViews>
  <sheetFormatPr defaultColWidth="9.109375" defaultRowHeight="14.4" x14ac:dyDescent="0.3"/>
  <cols>
    <col min="1" max="1" width="43.88671875" style="275" customWidth="1"/>
    <col min="2" max="2" width="14.77734375" style="459" customWidth="1"/>
    <col min="3" max="6" width="9.109375" style="275"/>
    <col min="7" max="7" width="68.21875" customWidth="1"/>
    <col min="13" max="13" width="21.6640625" style="275" customWidth="1"/>
    <col min="14" max="14" width="16.88671875" style="275" customWidth="1"/>
    <col min="15" max="16" width="9.109375" style="275"/>
    <col min="17" max="17" width="18.109375" style="275" customWidth="1"/>
    <col min="18" max="18" width="11" style="275" customWidth="1"/>
    <col min="19" max="16384" width="9.109375" style="275"/>
  </cols>
  <sheetData>
    <row r="1" spans="1:20" ht="24" customHeight="1" x14ac:dyDescent="0.3">
      <c r="A1" s="275" t="s">
        <v>253</v>
      </c>
      <c r="F1" s="544">
        <v>524017</v>
      </c>
      <c r="G1" t="s">
        <v>1161</v>
      </c>
    </row>
    <row r="2" spans="1:20" ht="15" thickBot="1" x14ac:dyDescent="0.35">
      <c r="A2" s="274" t="s">
        <v>391</v>
      </c>
      <c r="B2" s="107">
        <v>52765</v>
      </c>
      <c r="C2" s="272">
        <v>52</v>
      </c>
      <c r="D2" s="36"/>
      <c r="E2" s="36"/>
      <c r="F2" s="544">
        <v>52765</v>
      </c>
      <c r="G2" t="s">
        <v>391</v>
      </c>
      <c r="H2">
        <f t="shared" ref="H2:H36" si="0">B2-F2</f>
        <v>0</v>
      </c>
      <c r="I2" t="b">
        <f>EXACT(A2,G2)</f>
        <v>1</v>
      </c>
    </row>
    <row r="3" spans="1:20" ht="15" customHeight="1" thickBot="1" x14ac:dyDescent="0.35">
      <c r="A3" s="274" t="s">
        <v>392</v>
      </c>
      <c r="B3" s="107">
        <v>52767</v>
      </c>
      <c r="C3" s="272">
        <v>52</v>
      </c>
      <c r="D3" s="35"/>
      <c r="E3" s="36"/>
      <c r="F3" s="544">
        <v>52767</v>
      </c>
      <c r="G3" t="s">
        <v>392</v>
      </c>
      <c r="H3" s="130">
        <f t="shared" si="0"/>
        <v>0</v>
      </c>
      <c r="I3" s="130" t="b">
        <f t="shared" ref="I3:I66" si="1">EXACT(A3,G3)</f>
        <v>1</v>
      </c>
      <c r="O3" s="277"/>
      <c r="P3" s="277"/>
      <c r="S3" s="277"/>
      <c r="T3" s="277"/>
    </row>
    <row r="4" spans="1:20" ht="15" customHeight="1" thickBot="1" x14ac:dyDescent="0.35">
      <c r="A4" s="274" t="s">
        <v>393</v>
      </c>
      <c r="B4" s="107">
        <v>52768</v>
      </c>
      <c r="C4" s="272">
        <v>52</v>
      </c>
      <c r="D4" s="35"/>
      <c r="E4" s="36"/>
      <c r="F4" s="544">
        <v>52768</v>
      </c>
      <c r="G4" t="s">
        <v>393</v>
      </c>
      <c r="H4" s="130">
        <f t="shared" si="0"/>
        <v>0</v>
      </c>
      <c r="I4" s="130" t="b">
        <f t="shared" si="1"/>
        <v>1</v>
      </c>
      <c r="O4" s="277"/>
      <c r="P4" s="277"/>
      <c r="S4" s="277"/>
      <c r="T4" s="277"/>
    </row>
    <row r="5" spans="1:20" ht="15" thickBot="1" x14ac:dyDescent="0.35">
      <c r="A5" s="274" t="s">
        <v>394</v>
      </c>
      <c r="B5" s="107">
        <v>52769</v>
      </c>
      <c r="C5" s="272">
        <v>52</v>
      </c>
      <c r="D5" s="35"/>
      <c r="E5" s="36"/>
      <c r="F5" s="544">
        <v>52769</v>
      </c>
      <c r="G5" t="s">
        <v>394</v>
      </c>
      <c r="H5" s="130">
        <f t="shared" si="0"/>
        <v>0</v>
      </c>
      <c r="I5" s="130" t="b">
        <f t="shared" si="1"/>
        <v>1</v>
      </c>
      <c r="O5" s="277"/>
      <c r="P5" s="277"/>
      <c r="S5" s="277"/>
      <c r="T5" s="277"/>
    </row>
    <row r="6" spans="1:20" ht="15" thickBot="1" x14ac:dyDescent="0.35">
      <c r="A6" s="274" t="s">
        <v>395</v>
      </c>
      <c r="B6" s="107">
        <v>52770</v>
      </c>
      <c r="C6" s="272">
        <v>52</v>
      </c>
      <c r="D6" s="35"/>
      <c r="E6" s="36"/>
      <c r="F6" s="544">
        <v>52770</v>
      </c>
      <c r="G6" t="s">
        <v>395</v>
      </c>
      <c r="H6" s="130">
        <f t="shared" si="0"/>
        <v>0</v>
      </c>
      <c r="I6" s="130" t="b">
        <f t="shared" si="1"/>
        <v>1</v>
      </c>
      <c r="O6" s="277"/>
      <c r="P6" s="277"/>
      <c r="S6" s="277"/>
      <c r="T6" s="277"/>
    </row>
    <row r="7" spans="1:20" ht="15" thickBot="1" x14ac:dyDescent="0.35">
      <c r="A7" s="274" t="s">
        <v>396</v>
      </c>
      <c r="B7" s="107">
        <v>52771</v>
      </c>
      <c r="C7" s="272">
        <v>52</v>
      </c>
      <c r="D7" s="35"/>
      <c r="E7" s="36"/>
      <c r="F7" s="544">
        <v>52771</v>
      </c>
      <c r="G7" t="s">
        <v>396</v>
      </c>
      <c r="H7" s="130">
        <f t="shared" si="0"/>
        <v>0</v>
      </c>
      <c r="I7" s="130" t="b">
        <f t="shared" si="1"/>
        <v>1</v>
      </c>
      <c r="O7" s="277"/>
      <c r="P7" s="277"/>
      <c r="S7" s="277"/>
      <c r="T7" s="277"/>
    </row>
    <row r="8" spans="1:20" ht="15" thickBot="1" x14ac:dyDescent="0.35">
      <c r="A8" s="274" t="s">
        <v>397</v>
      </c>
      <c r="B8" s="107">
        <v>52772</v>
      </c>
      <c r="C8" s="272">
        <v>52</v>
      </c>
      <c r="D8" s="35"/>
      <c r="E8" s="36"/>
      <c r="F8" s="544">
        <v>52772</v>
      </c>
      <c r="G8" t="s">
        <v>397</v>
      </c>
      <c r="H8" s="130">
        <f t="shared" si="0"/>
        <v>0</v>
      </c>
      <c r="I8" s="130" t="b">
        <f t="shared" si="1"/>
        <v>1</v>
      </c>
      <c r="O8" s="277"/>
      <c r="P8" s="277"/>
      <c r="S8" s="277"/>
      <c r="T8" s="277"/>
    </row>
    <row r="9" spans="1:20" ht="15" thickBot="1" x14ac:dyDescent="0.35">
      <c r="A9" s="274" t="s">
        <v>398</v>
      </c>
      <c r="B9" s="107">
        <v>52773</v>
      </c>
      <c r="C9" s="272">
        <v>52</v>
      </c>
      <c r="D9" s="35"/>
      <c r="E9" s="36"/>
      <c r="F9" s="544">
        <v>52773</v>
      </c>
      <c r="G9" t="s">
        <v>398</v>
      </c>
      <c r="H9" s="130">
        <f t="shared" si="0"/>
        <v>0</v>
      </c>
      <c r="I9" s="130" t="b">
        <f t="shared" si="1"/>
        <v>1</v>
      </c>
      <c r="O9" s="277"/>
      <c r="P9" s="277"/>
      <c r="S9" s="277"/>
      <c r="T9" s="277"/>
    </row>
    <row r="10" spans="1:20" ht="15" thickBot="1" x14ac:dyDescent="0.35">
      <c r="A10" s="274" t="s">
        <v>399</v>
      </c>
      <c r="B10" s="107">
        <v>52774</v>
      </c>
      <c r="C10" s="272">
        <v>52</v>
      </c>
      <c r="D10" s="35"/>
      <c r="E10" s="36"/>
      <c r="F10" s="544">
        <v>52774</v>
      </c>
      <c r="G10" t="s">
        <v>399</v>
      </c>
      <c r="H10" s="130">
        <f t="shared" si="0"/>
        <v>0</v>
      </c>
      <c r="I10" s="130" t="b">
        <f t="shared" si="1"/>
        <v>1</v>
      </c>
      <c r="O10" s="277"/>
      <c r="P10" s="277"/>
      <c r="S10" s="277"/>
      <c r="T10" s="277"/>
    </row>
    <row r="11" spans="1:20" ht="15" thickBot="1" x14ac:dyDescent="0.35">
      <c r="A11" s="274" t="s">
        <v>400</v>
      </c>
      <c r="B11" s="107">
        <v>52775</v>
      </c>
      <c r="C11" s="272">
        <v>52</v>
      </c>
      <c r="D11" s="35"/>
      <c r="E11" s="36"/>
      <c r="F11" s="544">
        <v>52775</v>
      </c>
      <c r="G11" t="s">
        <v>400</v>
      </c>
      <c r="H11" s="130">
        <f t="shared" si="0"/>
        <v>0</v>
      </c>
      <c r="I11" s="130" t="b">
        <f t="shared" si="1"/>
        <v>1</v>
      </c>
      <c r="O11" s="277"/>
      <c r="P11" s="277"/>
      <c r="S11" s="277"/>
      <c r="T11" s="277"/>
    </row>
    <row r="12" spans="1:20" ht="15" thickBot="1" x14ac:dyDescent="0.35">
      <c r="A12" s="274" t="s">
        <v>401</v>
      </c>
      <c r="B12" s="107">
        <v>52776</v>
      </c>
      <c r="C12" s="272">
        <v>52</v>
      </c>
      <c r="D12" s="35"/>
      <c r="E12" s="36"/>
      <c r="F12" s="544">
        <v>52776</v>
      </c>
      <c r="G12" t="s">
        <v>401</v>
      </c>
      <c r="H12" s="130">
        <f t="shared" si="0"/>
        <v>0</v>
      </c>
      <c r="I12" s="130" t="b">
        <f t="shared" si="1"/>
        <v>1</v>
      </c>
      <c r="O12" s="277"/>
      <c r="P12" s="277"/>
      <c r="S12" s="277"/>
      <c r="T12" s="277"/>
    </row>
    <row r="13" spans="1:20" ht="15" thickBot="1" x14ac:dyDescent="0.35">
      <c r="A13" s="274" t="s">
        <v>402</v>
      </c>
      <c r="B13" s="107">
        <v>52777</v>
      </c>
      <c r="C13" s="272">
        <v>52</v>
      </c>
      <c r="D13" s="35"/>
      <c r="E13" s="36"/>
      <c r="F13" s="544">
        <v>52777</v>
      </c>
      <c r="G13" t="s">
        <v>402</v>
      </c>
      <c r="H13" s="130">
        <f t="shared" si="0"/>
        <v>0</v>
      </c>
      <c r="I13" s="130" t="b">
        <f t="shared" si="1"/>
        <v>1</v>
      </c>
      <c r="O13" s="277"/>
      <c r="P13" s="277"/>
      <c r="S13" s="277"/>
      <c r="T13" s="277"/>
    </row>
    <row r="14" spans="1:20" ht="15" thickBot="1" x14ac:dyDescent="0.35">
      <c r="A14" s="274" t="s">
        <v>403</v>
      </c>
      <c r="B14" s="107">
        <v>52778</v>
      </c>
      <c r="C14" s="272">
        <v>52</v>
      </c>
      <c r="D14" s="35"/>
      <c r="E14" s="36"/>
      <c r="F14" s="544">
        <v>52778</v>
      </c>
      <c r="G14" t="s">
        <v>403</v>
      </c>
      <c r="H14" s="130">
        <f t="shared" si="0"/>
        <v>0</v>
      </c>
      <c r="I14" s="130" t="b">
        <f t="shared" si="1"/>
        <v>1</v>
      </c>
      <c r="O14" s="277"/>
      <c r="P14" s="277"/>
      <c r="S14" s="277"/>
      <c r="T14" s="277"/>
    </row>
    <row r="15" spans="1:20" ht="15" thickBot="1" x14ac:dyDescent="0.35">
      <c r="A15" s="274" t="s">
        <v>404</v>
      </c>
      <c r="B15" s="107">
        <v>52779</v>
      </c>
      <c r="C15" s="272">
        <v>52</v>
      </c>
      <c r="D15" s="35"/>
      <c r="E15" s="36"/>
      <c r="F15" s="544">
        <v>52779</v>
      </c>
      <c r="G15" t="s">
        <v>404</v>
      </c>
      <c r="H15" s="130">
        <f t="shared" si="0"/>
        <v>0</v>
      </c>
      <c r="I15" s="130" t="b">
        <f t="shared" si="1"/>
        <v>1</v>
      </c>
      <c r="O15" s="277"/>
      <c r="P15" s="277"/>
      <c r="S15" s="277"/>
      <c r="T15" s="277"/>
    </row>
    <row r="16" spans="1:20" ht="15" thickBot="1" x14ac:dyDescent="0.35">
      <c r="A16" s="274" t="s">
        <v>405</v>
      </c>
      <c r="B16" s="107">
        <v>52781</v>
      </c>
      <c r="C16" s="272">
        <v>52</v>
      </c>
      <c r="D16" s="35"/>
      <c r="E16" s="36"/>
      <c r="F16" s="544">
        <v>52781</v>
      </c>
      <c r="G16" t="s">
        <v>405</v>
      </c>
      <c r="H16" s="130">
        <f t="shared" si="0"/>
        <v>0</v>
      </c>
      <c r="I16" s="130" t="b">
        <f t="shared" si="1"/>
        <v>1</v>
      </c>
      <c r="O16" s="277"/>
      <c r="P16" s="277"/>
      <c r="S16" s="277"/>
      <c r="T16" s="277"/>
    </row>
    <row r="17" spans="1:20" ht="15" thickBot="1" x14ac:dyDescent="0.35">
      <c r="A17" s="274" t="s">
        <v>406</v>
      </c>
      <c r="B17" s="107">
        <v>52782</v>
      </c>
      <c r="C17" s="272">
        <v>52</v>
      </c>
      <c r="D17" s="35"/>
      <c r="E17" s="36"/>
      <c r="F17" s="544">
        <v>52782</v>
      </c>
      <c r="G17" t="s">
        <v>406</v>
      </c>
      <c r="H17" s="130">
        <f t="shared" si="0"/>
        <v>0</v>
      </c>
      <c r="I17" s="130" t="b">
        <f t="shared" si="1"/>
        <v>1</v>
      </c>
      <c r="O17" s="277"/>
      <c r="P17" s="277"/>
      <c r="S17" s="277"/>
      <c r="T17" s="277"/>
    </row>
    <row r="18" spans="1:20" ht="15" thickBot="1" x14ac:dyDescent="0.35">
      <c r="A18" s="274" t="s">
        <v>407</v>
      </c>
      <c r="B18" s="107">
        <v>52783</v>
      </c>
      <c r="C18" s="272">
        <v>52</v>
      </c>
      <c r="D18" s="35"/>
      <c r="E18" s="36"/>
      <c r="F18" s="544">
        <v>52783</v>
      </c>
      <c r="G18" t="s">
        <v>407</v>
      </c>
      <c r="H18" s="130">
        <f t="shared" si="0"/>
        <v>0</v>
      </c>
      <c r="I18" s="130" t="b">
        <f t="shared" si="1"/>
        <v>1</v>
      </c>
      <c r="O18" s="277"/>
      <c r="P18" s="277"/>
      <c r="S18" s="277"/>
      <c r="T18" s="277"/>
    </row>
    <row r="19" spans="1:20" ht="15" thickBot="1" x14ac:dyDescent="0.35">
      <c r="A19" s="274" t="s">
        <v>408</v>
      </c>
      <c r="B19" s="107">
        <v>52784</v>
      </c>
      <c r="C19" s="272">
        <v>52</v>
      </c>
      <c r="D19" s="35"/>
      <c r="E19" s="36"/>
      <c r="F19" s="544">
        <v>52784</v>
      </c>
      <c r="G19" t="s">
        <v>408</v>
      </c>
      <c r="H19" s="130">
        <f t="shared" si="0"/>
        <v>0</v>
      </c>
      <c r="I19" s="130" t="b">
        <f t="shared" si="1"/>
        <v>1</v>
      </c>
      <c r="O19" s="277"/>
      <c r="P19" s="277"/>
      <c r="S19" s="277"/>
      <c r="T19" s="277"/>
    </row>
    <row r="20" spans="1:20" ht="15" thickBot="1" x14ac:dyDescent="0.35">
      <c r="A20" s="274" t="s">
        <v>409</v>
      </c>
      <c r="B20" s="107">
        <v>52785</v>
      </c>
      <c r="C20" s="272">
        <v>52</v>
      </c>
      <c r="D20" s="35"/>
      <c r="E20" s="36"/>
      <c r="F20" s="544">
        <v>52785</v>
      </c>
      <c r="G20" t="s">
        <v>409</v>
      </c>
      <c r="H20" s="130">
        <f t="shared" si="0"/>
        <v>0</v>
      </c>
      <c r="I20" s="130" t="b">
        <f t="shared" si="1"/>
        <v>1</v>
      </c>
      <c r="O20" s="277"/>
      <c r="P20" s="277"/>
      <c r="S20" s="277"/>
      <c r="T20" s="277"/>
    </row>
    <row r="21" spans="1:20" ht="15" thickBot="1" x14ac:dyDescent="0.35">
      <c r="A21" s="274" t="s">
        <v>410</v>
      </c>
      <c r="B21" s="107">
        <v>52786</v>
      </c>
      <c r="C21" s="272">
        <v>52</v>
      </c>
      <c r="D21" s="35"/>
      <c r="E21" s="36"/>
      <c r="F21" s="544">
        <v>52786</v>
      </c>
      <c r="G21" t="s">
        <v>410</v>
      </c>
      <c r="H21" s="130">
        <f t="shared" si="0"/>
        <v>0</v>
      </c>
      <c r="I21" s="130" t="b">
        <f t="shared" si="1"/>
        <v>1</v>
      </c>
      <c r="O21" s="277"/>
      <c r="P21" s="277"/>
      <c r="S21" s="277"/>
      <c r="T21" s="277"/>
    </row>
    <row r="22" spans="1:20" ht="15" thickBot="1" x14ac:dyDescent="0.35">
      <c r="A22" s="274" t="s">
        <v>411</v>
      </c>
      <c r="B22" s="107">
        <v>52989</v>
      </c>
      <c r="C22" s="272">
        <v>52</v>
      </c>
      <c r="D22" s="35"/>
      <c r="E22" s="36"/>
      <c r="F22" s="544">
        <v>52989</v>
      </c>
      <c r="G22" s="130" t="s">
        <v>411</v>
      </c>
      <c r="H22" s="130">
        <f t="shared" si="0"/>
        <v>0</v>
      </c>
      <c r="I22" s="130" t="b">
        <f t="shared" si="1"/>
        <v>1</v>
      </c>
      <c r="O22" s="277"/>
      <c r="P22" s="277"/>
      <c r="S22" s="277"/>
      <c r="T22" s="277"/>
    </row>
    <row r="23" spans="1:20" ht="21" customHeight="1" thickBot="1" x14ac:dyDescent="0.35">
      <c r="A23" s="274" t="s">
        <v>412</v>
      </c>
      <c r="B23" s="107">
        <v>52990</v>
      </c>
      <c r="C23" s="272">
        <v>52</v>
      </c>
      <c r="D23" s="35"/>
      <c r="E23" s="36"/>
      <c r="F23" s="544">
        <v>52990</v>
      </c>
      <c r="G23" s="130" t="s">
        <v>412</v>
      </c>
      <c r="H23" s="130">
        <f t="shared" si="0"/>
        <v>0</v>
      </c>
      <c r="I23" s="130" t="b">
        <f t="shared" si="1"/>
        <v>1</v>
      </c>
      <c r="O23" s="277"/>
      <c r="P23" s="277"/>
      <c r="S23" s="277"/>
      <c r="T23" s="277"/>
    </row>
    <row r="24" spans="1:20" ht="28.8" customHeight="1" thickBot="1" x14ac:dyDescent="0.35">
      <c r="A24" s="274" t="s">
        <v>413</v>
      </c>
      <c r="B24" s="107">
        <v>52787</v>
      </c>
      <c r="C24" s="272">
        <v>52</v>
      </c>
      <c r="D24" s="35"/>
      <c r="E24" s="36"/>
      <c r="F24" s="544">
        <v>52787</v>
      </c>
      <c r="G24" t="s">
        <v>413</v>
      </c>
      <c r="H24" s="130">
        <f t="shared" si="0"/>
        <v>0</v>
      </c>
      <c r="I24" s="130" t="b">
        <f t="shared" si="1"/>
        <v>1</v>
      </c>
      <c r="O24" s="277"/>
      <c r="P24" s="277"/>
      <c r="S24" s="277"/>
      <c r="T24" s="277"/>
    </row>
    <row r="25" spans="1:20" ht="15" thickBot="1" x14ac:dyDescent="0.35">
      <c r="A25" s="274" t="s">
        <v>414</v>
      </c>
      <c r="B25" s="107">
        <v>52788</v>
      </c>
      <c r="C25" s="272">
        <v>52</v>
      </c>
      <c r="D25" s="35"/>
      <c r="E25" s="36"/>
      <c r="F25" s="544">
        <v>52788</v>
      </c>
      <c r="G25" t="s">
        <v>414</v>
      </c>
      <c r="H25" s="130">
        <f t="shared" si="0"/>
        <v>0</v>
      </c>
      <c r="I25" s="130" t="b">
        <f t="shared" si="1"/>
        <v>1</v>
      </c>
      <c r="O25" s="277"/>
      <c r="P25" s="277"/>
      <c r="S25" s="277"/>
      <c r="T25" s="277"/>
    </row>
    <row r="26" spans="1:20" ht="15" thickBot="1" x14ac:dyDescent="0.35">
      <c r="A26" s="274" t="s">
        <v>415</v>
      </c>
      <c r="B26" s="107">
        <v>52789</v>
      </c>
      <c r="C26" s="272">
        <v>52</v>
      </c>
      <c r="D26" s="35"/>
      <c r="E26" s="36"/>
      <c r="F26" s="544">
        <v>52789</v>
      </c>
      <c r="G26" t="s">
        <v>415</v>
      </c>
      <c r="H26" s="130">
        <f t="shared" si="0"/>
        <v>0</v>
      </c>
      <c r="I26" s="130" t="b">
        <f t="shared" si="1"/>
        <v>1</v>
      </c>
      <c r="O26" s="277"/>
      <c r="P26" s="277"/>
      <c r="S26" s="277"/>
      <c r="T26" s="277"/>
    </row>
    <row r="27" spans="1:20" ht="15" thickBot="1" x14ac:dyDescent="0.35">
      <c r="A27" s="274" t="s">
        <v>416</v>
      </c>
      <c r="B27" s="107">
        <v>52790</v>
      </c>
      <c r="C27" s="272">
        <v>52</v>
      </c>
      <c r="D27" s="35"/>
      <c r="E27" s="36"/>
      <c r="F27" s="544">
        <v>52790</v>
      </c>
      <c r="G27" t="s">
        <v>416</v>
      </c>
      <c r="H27" s="130">
        <f t="shared" si="0"/>
        <v>0</v>
      </c>
      <c r="I27" s="130" t="b">
        <f t="shared" si="1"/>
        <v>1</v>
      </c>
      <c r="O27" s="277"/>
      <c r="P27" s="277"/>
      <c r="S27" s="277"/>
      <c r="T27" s="277"/>
    </row>
    <row r="28" spans="1:20" ht="15" thickBot="1" x14ac:dyDescent="0.35">
      <c r="A28" s="274" t="s">
        <v>417</v>
      </c>
      <c r="B28" s="107">
        <v>52791</v>
      </c>
      <c r="C28" s="272">
        <v>52</v>
      </c>
      <c r="D28" s="35"/>
      <c r="E28" s="36"/>
      <c r="F28" s="544">
        <v>52791</v>
      </c>
      <c r="G28" t="s">
        <v>417</v>
      </c>
      <c r="H28" s="130">
        <f t="shared" si="0"/>
        <v>0</v>
      </c>
      <c r="I28" s="130" t="b">
        <f t="shared" si="1"/>
        <v>1</v>
      </c>
      <c r="O28" s="277"/>
      <c r="P28" s="277"/>
      <c r="S28" s="277"/>
      <c r="T28" s="277"/>
    </row>
    <row r="29" spans="1:20" ht="15" thickBot="1" x14ac:dyDescent="0.35">
      <c r="A29" s="274" t="s">
        <v>418</v>
      </c>
      <c r="B29" s="107">
        <v>52792</v>
      </c>
      <c r="C29" s="272">
        <v>52</v>
      </c>
      <c r="D29" s="35"/>
      <c r="E29" s="36"/>
      <c r="F29" s="544">
        <v>52792</v>
      </c>
      <c r="G29" t="s">
        <v>418</v>
      </c>
      <c r="H29" s="130">
        <f t="shared" si="0"/>
        <v>0</v>
      </c>
      <c r="I29" s="130" t="b">
        <f t="shared" si="1"/>
        <v>1</v>
      </c>
      <c r="O29" s="277"/>
      <c r="P29" s="277"/>
      <c r="S29" s="277"/>
      <c r="T29" s="277"/>
    </row>
    <row r="30" spans="1:20" ht="15" thickBot="1" x14ac:dyDescent="0.35">
      <c r="A30" s="274" t="s">
        <v>419</v>
      </c>
      <c r="B30" s="107">
        <v>52793</v>
      </c>
      <c r="C30" s="272">
        <v>52</v>
      </c>
      <c r="D30" s="35"/>
      <c r="E30" s="36"/>
      <c r="F30" s="544">
        <v>52793</v>
      </c>
      <c r="G30" t="s">
        <v>419</v>
      </c>
      <c r="H30" s="130">
        <f t="shared" si="0"/>
        <v>0</v>
      </c>
      <c r="I30" s="130" t="b">
        <f t="shared" si="1"/>
        <v>1</v>
      </c>
      <c r="O30" s="277"/>
      <c r="P30" s="277"/>
      <c r="S30" s="277"/>
      <c r="T30" s="277"/>
    </row>
    <row r="31" spans="1:20" ht="15" thickBot="1" x14ac:dyDescent="0.35">
      <c r="A31" s="274" t="s">
        <v>420</v>
      </c>
      <c r="B31" s="107">
        <v>52794</v>
      </c>
      <c r="C31" s="272">
        <v>52</v>
      </c>
      <c r="D31" s="35"/>
      <c r="E31" s="36"/>
      <c r="F31" s="544">
        <v>52794</v>
      </c>
      <c r="G31" t="s">
        <v>420</v>
      </c>
      <c r="H31" s="130">
        <f t="shared" si="0"/>
        <v>0</v>
      </c>
      <c r="I31" s="130" t="b">
        <f t="shared" si="1"/>
        <v>1</v>
      </c>
      <c r="O31" s="277"/>
      <c r="P31" s="277"/>
      <c r="S31" s="277"/>
      <c r="T31" s="277"/>
    </row>
    <row r="32" spans="1:20" ht="15" thickBot="1" x14ac:dyDescent="0.35">
      <c r="A32" s="274" t="s">
        <v>421</v>
      </c>
      <c r="B32" s="107">
        <v>52795</v>
      </c>
      <c r="C32" s="272">
        <v>52</v>
      </c>
      <c r="D32" s="35"/>
      <c r="E32" s="36"/>
      <c r="F32" s="544">
        <v>52795</v>
      </c>
      <c r="G32" t="s">
        <v>421</v>
      </c>
      <c r="H32" s="130">
        <f t="shared" si="0"/>
        <v>0</v>
      </c>
      <c r="I32" s="130" t="b">
        <f t="shared" si="1"/>
        <v>1</v>
      </c>
      <c r="O32" s="277"/>
      <c r="P32" s="277"/>
      <c r="S32" s="277"/>
      <c r="T32" s="277"/>
    </row>
    <row r="33" spans="1:20" ht="15" thickBot="1" x14ac:dyDescent="0.35">
      <c r="A33" s="274" t="s">
        <v>422</v>
      </c>
      <c r="B33" s="107">
        <v>52796</v>
      </c>
      <c r="C33" s="272">
        <v>52</v>
      </c>
      <c r="D33" s="35"/>
      <c r="E33" s="36"/>
      <c r="F33" s="544">
        <v>52796</v>
      </c>
      <c r="G33" t="s">
        <v>422</v>
      </c>
      <c r="H33" s="130">
        <f t="shared" si="0"/>
        <v>0</v>
      </c>
      <c r="I33" s="130" t="b">
        <f t="shared" si="1"/>
        <v>1</v>
      </c>
      <c r="O33" s="277"/>
      <c r="P33" s="277"/>
      <c r="S33" s="277"/>
      <c r="T33" s="277"/>
    </row>
    <row r="34" spans="1:20" ht="15" thickBot="1" x14ac:dyDescent="0.35">
      <c r="A34" s="274" t="s">
        <v>423</v>
      </c>
      <c r="B34" s="107">
        <v>52797</v>
      </c>
      <c r="C34" s="272">
        <v>52</v>
      </c>
      <c r="D34" s="35"/>
      <c r="E34" s="36"/>
      <c r="F34" s="544">
        <v>52797</v>
      </c>
      <c r="G34" t="s">
        <v>423</v>
      </c>
      <c r="H34" s="130">
        <f t="shared" si="0"/>
        <v>0</v>
      </c>
      <c r="I34" s="130" t="b">
        <f t="shared" si="1"/>
        <v>1</v>
      </c>
      <c r="O34" s="277"/>
      <c r="P34" s="277"/>
      <c r="S34" s="277"/>
      <c r="T34" s="277"/>
    </row>
    <row r="35" spans="1:20" ht="15" thickBot="1" x14ac:dyDescent="0.35">
      <c r="A35" s="274" t="s">
        <v>424</v>
      </c>
      <c r="B35" s="107">
        <v>52798</v>
      </c>
      <c r="C35" s="272">
        <v>52</v>
      </c>
      <c r="D35" s="35"/>
      <c r="E35" s="36"/>
      <c r="F35" s="544">
        <v>52798</v>
      </c>
      <c r="G35" t="s">
        <v>424</v>
      </c>
      <c r="H35" s="130">
        <f t="shared" si="0"/>
        <v>0</v>
      </c>
      <c r="I35" s="130" t="b">
        <f t="shared" si="1"/>
        <v>1</v>
      </c>
      <c r="O35" s="277"/>
      <c r="P35" s="277"/>
      <c r="S35" s="277"/>
      <c r="T35" s="277"/>
    </row>
    <row r="36" spans="1:20" ht="15" thickBot="1" x14ac:dyDescent="0.35">
      <c r="A36" s="274" t="s">
        <v>425</v>
      </c>
      <c r="B36" s="107">
        <v>52799</v>
      </c>
      <c r="C36" s="272">
        <v>52</v>
      </c>
      <c r="D36" s="35"/>
      <c r="E36" s="36"/>
      <c r="F36" s="544">
        <v>52799</v>
      </c>
      <c r="G36" t="s">
        <v>425</v>
      </c>
      <c r="H36" s="130">
        <f t="shared" si="0"/>
        <v>0</v>
      </c>
      <c r="I36" s="130" t="b">
        <f t="shared" si="1"/>
        <v>1</v>
      </c>
      <c r="O36" s="277"/>
      <c r="P36" s="277"/>
      <c r="S36" s="277"/>
      <c r="T36" s="277"/>
    </row>
    <row r="37" spans="1:20" ht="15" thickBot="1" x14ac:dyDescent="0.35">
      <c r="A37" s="274" t="s">
        <v>426</v>
      </c>
      <c r="B37" s="107">
        <v>52998</v>
      </c>
      <c r="C37" s="272">
        <v>52</v>
      </c>
      <c r="D37" s="35"/>
      <c r="E37" s="36"/>
      <c r="F37" s="544">
        <v>52998</v>
      </c>
      <c r="G37" t="s">
        <v>426</v>
      </c>
      <c r="H37" s="130"/>
      <c r="I37" s="130" t="b">
        <f t="shared" si="1"/>
        <v>1</v>
      </c>
      <c r="O37" s="277"/>
      <c r="P37" s="277"/>
      <c r="S37" s="277"/>
      <c r="T37" s="277"/>
    </row>
    <row r="38" spans="1:20" ht="15" thickBot="1" x14ac:dyDescent="0.35">
      <c r="A38" s="274" t="s">
        <v>427</v>
      </c>
      <c r="B38" s="107">
        <v>52991</v>
      </c>
      <c r="C38" s="272">
        <v>52</v>
      </c>
      <c r="D38" s="35"/>
      <c r="E38" s="36"/>
      <c r="F38" s="544">
        <v>52991</v>
      </c>
      <c r="G38" t="s">
        <v>427</v>
      </c>
      <c r="H38" s="130">
        <f t="shared" ref="H38:H48" si="2">B38-F38</f>
        <v>0</v>
      </c>
      <c r="I38" s="130" t="b">
        <f t="shared" si="1"/>
        <v>1</v>
      </c>
      <c r="O38" s="277"/>
      <c r="P38" s="277"/>
      <c r="S38" s="277"/>
      <c r="T38" s="277"/>
    </row>
    <row r="39" spans="1:20" ht="15" thickBot="1" x14ac:dyDescent="0.35">
      <c r="A39" s="274" t="s">
        <v>428</v>
      </c>
      <c r="B39" s="107">
        <v>52801</v>
      </c>
      <c r="C39" s="272">
        <v>52</v>
      </c>
      <c r="D39" s="35"/>
      <c r="E39" s="36"/>
      <c r="F39" s="544">
        <v>52801</v>
      </c>
      <c r="G39" t="s">
        <v>428</v>
      </c>
      <c r="H39" s="130">
        <f t="shared" si="2"/>
        <v>0</v>
      </c>
      <c r="I39" s="130" t="b">
        <f t="shared" si="1"/>
        <v>1</v>
      </c>
      <c r="O39" s="277"/>
      <c r="P39" s="277"/>
      <c r="S39" s="277"/>
      <c r="T39" s="277"/>
    </row>
    <row r="40" spans="1:20" ht="15" thickBot="1" x14ac:dyDescent="0.35">
      <c r="A40" s="274" t="s">
        <v>429</v>
      </c>
      <c r="B40" s="107">
        <v>52992</v>
      </c>
      <c r="C40" s="272">
        <v>52</v>
      </c>
      <c r="D40" s="35"/>
      <c r="E40" s="36"/>
      <c r="F40" s="544">
        <v>52992</v>
      </c>
      <c r="G40" t="s">
        <v>429</v>
      </c>
      <c r="H40" s="130">
        <f t="shared" si="2"/>
        <v>0</v>
      </c>
      <c r="I40" s="130" t="b">
        <f t="shared" si="1"/>
        <v>1</v>
      </c>
      <c r="O40" s="277"/>
      <c r="P40" s="277"/>
      <c r="S40" s="277"/>
      <c r="T40" s="277"/>
    </row>
    <row r="41" spans="1:20" ht="15" thickBot="1" x14ac:dyDescent="0.35">
      <c r="A41" s="274" t="s">
        <v>430</v>
      </c>
      <c r="B41" s="107">
        <v>52802</v>
      </c>
      <c r="C41" s="272">
        <v>52</v>
      </c>
      <c r="D41" s="35"/>
      <c r="E41" s="36"/>
      <c r="F41" s="544">
        <v>52802</v>
      </c>
      <c r="G41" t="s">
        <v>430</v>
      </c>
      <c r="H41" s="130">
        <f t="shared" si="2"/>
        <v>0</v>
      </c>
      <c r="I41" s="130" t="b">
        <f t="shared" si="1"/>
        <v>1</v>
      </c>
      <c r="O41" s="277"/>
      <c r="P41" s="277"/>
      <c r="S41" s="277"/>
      <c r="T41" s="277"/>
    </row>
    <row r="42" spans="1:20" ht="15" thickBot="1" x14ac:dyDescent="0.35">
      <c r="A42" s="274" t="s">
        <v>431</v>
      </c>
      <c r="B42" s="107">
        <v>52803</v>
      </c>
      <c r="C42" s="272">
        <v>52</v>
      </c>
      <c r="D42" s="35"/>
      <c r="E42" s="36"/>
      <c r="F42" s="544">
        <v>52803</v>
      </c>
      <c r="G42" t="s">
        <v>431</v>
      </c>
      <c r="H42" s="130">
        <f t="shared" si="2"/>
        <v>0</v>
      </c>
      <c r="I42" s="130" t="b">
        <f t="shared" si="1"/>
        <v>1</v>
      </c>
      <c r="O42" s="277"/>
      <c r="P42" s="277"/>
      <c r="S42" s="277"/>
      <c r="T42" s="277"/>
    </row>
    <row r="43" spans="1:20" ht="15" thickBot="1" x14ac:dyDescent="0.35">
      <c r="A43" s="274" t="s">
        <v>432</v>
      </c>
      <c r="B43" s="107">
        <v>52804</v>
      </c>
      <c r="C43" s="272">
        <v>52</v>
      </c>
      <c r="D43" s="35"/>
      <c r="E43" s="36"/>
      <c r="F43" s="544">
        <v>52804</v>
      </c>
      <c r="G43" t="s">
        <v>432</v>
      </c>
      <c r="H43" s="130">
        <f t="shared" si="2"/>
        <v>0</v>
      </c>
      <c r="I43" s="130" t="b">
        <f t="shared" si="1"/>
        <v>1</v>
      </c>
      <c r="O43" s="277"/>
      <c r="P43" s="277"/>
      <c r="S43" s="277"/>
      <c r="T43" s="277"/>
    </row>
    <row r="44" spans="1:20" ht="15" thickBot="1" x14ac:dyDescent="0.35">
      <c r="A44" s="274" t="s">
        <v>433</v>
      </c>
      <c r="B44" s="107">
        <v>52805</v>
      </c>
      <c r="C44" s="272">
        <v>52</v>
      </c>
      <c r="D44" s="35"/>
      <c r="E44" s="36"/>
      <c r="F44" s="544">
        <v>52805</v>
      </c>
      <c r="G44" t="s">
        <v>433</v>
      </c>
      <c r="H44" s="130">
        <f t="shared" si="2"/>
        <v>0</v>
      </c>
      <c r="I44" s="130" t="b">
        <f t="shared" si="1"/>
        <v>1</v>
      </c>
      <c r="O44" s="277"/>
      <c r="P44" s="277"/>
      <c r="S44" s="277"/>
      <c r="T44" s="277"/>
    </row>
    <row r="45" spans="1:20" ht="19.8" customHeight="1" thickBot="1" x14ac:dyDescent="0.35">
      <c r="A45" s="274" t="s">
        <v>434</v>
      </c>
      <c r="B45" s="107">
        <v>52806</v>
      </c>
      <c r="C45" s="272">
        <v>52</v>
      </c>
      <c r="D45" s="35"/>
      <c r="E45" s="36"/>
      <c r="F45" s="544">
        <v>52806</v>
      </c>
      <c r="G45" t="s">
        <v>434</v>
      </c>
      <c r="H45" s="130">
        <f t="shared" si="2"/>
        <v>0</v>
      </c>
      <c r="I45" s="130" t="b">
        <f t="shared" si="1"/>
        <v>1</v>
      </c>
      <c r="O45" s="277"/>
      <c r="P45" s="277"/>
      <c r="S45" s="277"/>
      <c r="T45" s="277"/>
    </row>
    <row r="46" spans="1:20" ht="15" thickBot="1" x14ac:dyDescent="0.35">
      <c r="A46" s="274" t="s">
        <v>435</v>
      </c>
      <c r="B46" s="107">
        <v>52807</v>
      </c>
      <c r="C46" s="272">
        <v>52</v>
      </c>
      <c r="D46" s="35"/>
      <c r="E46" s="36"/>
      <c r="F46" s="544">
        <v>52807</v>
      </c>
      <c r="G46" t="s">
        <v>435</v>
      </c>
      <c r="H46" s="130">
        <f t="shared" si="2"/>
        <v>0</v>
      </c>
      <c r="I46" s="130" t="b">
        <f t="shared" si="1"/>
        <v>1</v>
      </c>
      <c r="O46" s="277"/>
      <c r="P46" s="277"/>
      <c r="S46" s="277"/>
      <c r="T46" s="277"/>
    </row>
    <row r="47" spans="1:20" ht="15" thickBot="1" x14ac:dyDescent="0.35">
      <c r="A47" s="274" t="s">
        <v>436</v>
      </c>
      <c r="B47" s="107">
        <v>52808</v>
      </c>
      <c r="C47" s="272">
        <v>52</v>
      </c>
      <c r="D47" s="35"/>
      <c r="E47" s="36"/>
      <c r="F47" s="544">
        <v>52808</v>
      </c>
      <c r="G47" t="s">
        <v>436</v>
      </c>
      <c r="H47" s="130">
        <f t="shared" si="2"/>
        <v>0</v>
      </c>
      <c r="I47" s="130" t="b">
        <f t="shared" si="1"/>
        <v>1</v>
      </c>
      <c r="O47" s="277"/>
      <c r="P47" s="277"/>
      <c r="S47" s="277"/>
      <c r="T47" s="277"/>
    </row>
    <row r="48" spans="1:20" ht="15" thickBot="1" x14ac:dyDescent="0.35">
      <c r="A48" s="274" t="s">
        <v>437</v>
      </c>
      <c r="B48" s="107">
        <v>52809</v>
      </c>
      <c r="C48" s="272">
        <v>52</v>
      </c>
      <c r="D48" s="35"/>
      <c r="E48" s="36"/>
      <c r="F48" s="544">
        <v>52809</v>
      </c>
      <c r="G48" t="s">
        <v>437</v>
      </c>
      <c r="H48" s="130">
        <f t="shared" si="2"/>
        <v>0</v>
      </c>
      <c r="I48" s="130" t="b">
        <f t="shared" si="1"/>
        <v>1</v>
      </c>
      <c r="O48" s="277"/>
      <c r="P48" s="277"/>
      <c r="S48" s="277"/>
      <c r="T48" s="277"/>
    </row>
    <row r="49" spans="1:20" ht="15" thickBot="1" x14ac:dyDescent="0.35">
      <c r="A49" s="274" t="s">
        <v>438</v>
      </c>
      <c r="B49" s="107">
        <v>52997</v>
      </c>
      <c r="C49" s="272">
        <v>52</v>
      </c>
      <c r="D49" s="35"/>
      <c r="E49" s="36"/>
      <c r="F49" s="544">
        <v>52997</v>
      </c>
      <c r="G49" t="s">
        <v>438</v>
      </c>
      <c r="H49" s="130"/>
      <c r="I49" s="130" t="b">
        <f t="shared" si="1"/>
        <v>1</v>
      </c>
      <c r="O49" s="277"/>
      <c r="P49" s="277"/>
      <c r="S49" s="277"/>
      <c r="T49" s="277"/>
    </row>
    <row r="50" spans="1:20" ht="15" thickBot="1" x14ac:dyDescent="0.35">
      <c r="A50" s="274" t="s">
        <v>439</v>
      </c>
      <c r="B50" s="107">
        <v>52811</v>
      </c>
      <c r="C50" s="272">
        <v>52</v>
      </c>
      <c r="D50" s="35"/>
      <c r="E50" s="36"/>
      <c r="F50" s="544">
        <v>52811</v>
      </c>
      <c r="G50" t="s">
        <v>439</v>
      </c>
      <c r="H50" s="130">
        <f t="shared" ref="H50:H81" si="3">B50-F50</f>
        <v>0</v>
      </c>
      <c r="I50" s="130" t="b">
        <f t="shared" si="1"/>
        <v>1</v>
      </c>
      <c r="O50" s="277"/>
      <c r="P50" s="277"/>
      <c r="S50" s="277"/>
      <c r="T50" s="277"/>
    </row>
    <row r="51" spans="1:20" ht="15" thickBot="1" x14ac:dyDescent="0.35">
      <c r="A51" s="274" t="s">
        <v>440</v>
      </c>
      <c r="B51" s="107">
        <v>52812</v>
      </c>
      <c r="C51" s="272">
        <v>52</v>
      </c>
      <c r="D51" s="35"/>
      <c r="E51" s="36"/>
      <c r="F51" s="544">
        <v>52812</v>
      </c>
      <c r="G51" t="s">
        <v>440</v>
      </c>
      <c r="H51" s="130">
        <f t="shared" si="3"/>
        <v>0</v>
      </c>
      <c r="I51" s="130" t="b">
        <f t="shared" si="1"/>
        <v>1</v>
      </c>
      <c r="O51" s="277"/>
      <c r="P51" s="277"/>
      <c r="S51" s="277"/>
      <c r="T51" s="277"/>
    </row>
    <row r="52" spans="1:20" ht="15" thickBot="1" x14ac:dyDescent="0.35">
      <c r="A52" s="274" t="s">
        <v>441</v>
      </c>
      <c r="B52" s="107">
        <v>52813</v>
      </c>
      <c r="C52" s="272">
        <v>52</v>
      </c>
      <c r="D52" s="35"/>
      <c r="E52" s="36"/>
      <c r="F52" s="544">
        <v>52813</v>
      </c>
      <c r="G52" t="s">
        <v>441</v>
      </c>
      <c r="H52" s="130">
        <f t="shared" si="3"/>
        <v>0</v>
      </c>
      <c r="I52" s="130" t="b">
        <f t="shared" si="1"/>
        <v>1</v>
      </c>
      <c r="O52" s="277"/>
      <c r="P52" s="277"/>
      <c r="S52" s="277"/>
      <c r="T52" s="277"/>
    </row>
    <row r="53" spans="1:20" ht="15" thickBot="1" x14ac:dyDescent="0.35">
      <c r="A53" s="274" t="s">
        <v>442</v>
      </c>
      <c r="B53" s="107">
        <v>52814</v>
      </c>
      <c r="C53" s="272">
        <v>52</v>
      </c>
      <c r="D53" s="35"/>
      <c r="E53" s="36"/>
      <c r="F53" s="544">
        <v>52814</v>
      </c>
      <c r="G53" t="s">
        <v>442</v>
      </c>
      <c r="H53" s="130">
        <f t="shared" si="3"/>
        <v>0</v>
      </c>
      <c r="I53" s="130" t="b">
        <f t="shared" si="1"/>
        <v>1</v>
      </c>
      <c r="O53" s="277"/>
      <c r="P53" s="277"/>
      <c r="S53" s="277"/>
      <c r="T53" s="277"/>
    </row>
    <row r="54" spans="1:20" ht="15" thickBot="1" x14ac:dyDescent="0.35">
      <c r="A54" s="274" t="s">
        <v>443</v>
      </c>
      <c r="B54" s="107">
        <v>52815</v>
      </c>
      <c r="C54" s="272">
        <v>52</v>
      </c>
      <c r="D54" s="35"/>
      <c r="E54" s="36"/>
      <c r="F54" s="544">
        <v>52815</v>
      </c>
      <c r="G54" t="s">
        <v>443</v>
      </c>
      <c r="H54" s="130">
        <f t="shared" si="3"/>
        <v>0</v>
      </c>
      <c r="I54" s="130" t="b">
        <f t="shared" si="1"/>
        <v>1</v>
      </c>
      <c r="O54" s="277"/>
      <c r="P54" s="277"/>
      <c r="S54" s="277"/>
      <c r="T54" s="277"/>
    </row>
    <row r="55" spans="1:20" ht="15" thickBot="1" x14ac:dyDescent="0.35">
      <c r="A55" s="274" t="s">
        <v>444</v>
      </c>
      <c r="B55" s="107">
        <v>52816</v>
      </c>
      <c r="C55" s="272">
        <v>52</v>
      </c>
      <c r="D55" s="35"/>
      <c r="E55" s="36"/>
      <c r="F55" s="544">
        <v>52816</v>
      </c>
      <c r="G55" t="s">
        <v>444</v>
      </c>
      <c r="H55" s="130">
        <f t="shared" si="3"/>
        <v>0</v>
      </c>
      <c r="I55" s="130" t="b">
        <f t="shared" si="1"/>
        <v>1</v>
      </c>
      <c r="O55" s="277"/>
      <c r="P55" s="277"/>
      <c r="S55" s="277"/>
      <c r="T55" s="277"/>
    </row>
    <row r="56" spans="1:20" ht="15" thickBot="1" x14ac:dyDescent="0.35">
      <c r="A56" s="274" t="s">
        <v>445</v>
      </c>
      <c r="B56" s="107">
        <v>52817</v>
      </c>
      <c r="C56" s="272">
        <v>52</v>
      </c>
      <c r="D56" s="35"/>
      <c r="E56" s="36"/>
      <c r="F56" s="544">
        <v>52817</v>
      </c>
      <c r="G56" t="s">
        <v>445</v>
      </c>
      <c r="H56" s="130">
        <f t="shared" si="3"/>
        <v>0</v>
      </c>
      <c r="I56" s="130" t="b">
        <f t="shared" si="1"/>
        <v>1</v>
      </c>
      <c r="O56" s="277"/>
      <c r="P56" s="277"/>
      <c r="S56" s="277"/>
      <c r="T56" s="277"/>
    </row>
    <row r="57" spans="1:20" ht="15" thickBot="1" x14ac:dyDescent="0.35">
      <c r="A57" s="274" t="s">
        <v>446</v>
      </c>
      <c r="B57" s="107">
        <v>52993</v>
      </c>
      <c r="C57" s="272">
        <v>52</v>
      </c>
      <c r="D57" s="35"/>
      <c r="E57" s="36"/>
      <c r="F57" s="544">
        <v>52993</v>
      </c>
      <c r="G57" t="s">
        <v>446</v>
      </c>
      <c r="H57" s="130">
        <f t="shared" si="3"/>
        <v>0</v>
      </c>
      <c r="I57" s="130" t="b">
        <f t="shared" si="1"/>
        <v>1</v>
      </c>
      <c r="O57" s="277"/>
      <c r="P57" s="277"/>
      <c r="S57" s="277"/>
      <c r="T57" s="277"/>
    </row>
    <row r="58" spans="1:20" ht="15" thickBot="1" x14ac:dyDescent="0.35">
      <c r="A58" s="274" t="s">
        <v>447</v>
      </c>
      <c r="B58" s="107">
        <v>52818</v>
      </c>
      <c r="C58" s="272">
        <v>52</v>
      </c>
      <c r="D58" s="35"/>
      <c r="E58" s="36"/>
      <c r="F58" s="544">
        <v>52818</v>
      </c>
      <c r="G58" t="s">
        <v>447</v>
      </c>
      <c r="H58" s="130">
        <f t="shared" si="3"/>
        <v>0</v>
      </c>
      <c r="I58" s="130" t="b">
        <f t="shared" si="1"/>
        <v>1</v>
      </c>
      <c r="O58" s="277"/>
      <c r="P58" s="277"/>
      <c r="S58" s="277"/>
      <c r="T58" s="277"/>
    </row>
    <row r="59" spans="1:20" ht="15" thickBot="1" x14ac:dyDescent="0.35">
      <c r="A59" s="274" t="s">
        <v>448</v>
      </c>
      <c r="B59" s="107">
        <v>52819</v>
      </c>
      <c r="C59" s="272">
        <v>52</v>
      </c>
      <c r="D59" s="35"/>
      <c r="E59" s="36"/>
      <c r="F59" s="544">
        <v>52819</v>
      </c>
      <c r="G59" t="s">
        <v>448</v>
      </c>
      <c r="H59" s="130">
        <f t="shared" si="3"/>
        <v>0</v>
      </c>
      <c r="I59" s="130" t="b">
        <f t="shared" si="1"/>
        <v>1</v>
      </c>
      <c r="O59" s="277"/>
      <c r="P59" s="277"/>
      <c r="S59" s="277"/>
      <c r="T59" s="277"/>
    </row>
    <row r="60" spans="1:20" ht="15" thickBot="1" x14ac:dyDescent="0.35">
      <c r="A60" s="274" t="s">
        <v>449</v>
      </c>
      <c r="B60" s="107">
        <v>52820</v>
      </c>
      <c r="C60" s="272">
        <v>52</v>
      </c>
      <c r="D60" s="35"/>
      <c r="E60" s="36"/>
      <c r="F60" s="544">
        <v>52820</v>
      </c>
      <c r="G60" t="s">
        <v>449</v>
      </c>
      <c r="H60" s="130">
        <f t="shared" si="3"/>
        <v>0</v>
      </c>
      <c r="I60" s="130" t="b">
        <f t="shared" si="1"/>
        <v>1</v>
      </c>
      <c r="O60" s="277"/>
      <c r="P60" s="277"/>
      <c r="S60" s="277"/>
      <c r="T60" s="277"/>
    </row>
    <row r="61" spans="1:20" ht="15" thickBot="1" x14ac:dyDescent="0.35">
      <c r="A61" s="274"/>
      <c r="B61" s="107"/>
      <c r="C61" s="272"/>
      <c r="D61" s="35"/>
      <c r="E61" s="36"/>
      <c r="F61" s="544">
        <v>52821</v>
      </c>
      <c r="G61" t="s">
        <v>1143</v>
      </c>
      <c r="H61" s="130">
        <f t="shared" si="3"/>
        <v>-52821</v>
      </c>
      <c r="I61" s="130" t="b">
        <f t="shared" si="1"/>
        <v>0</v>
      </c>
      <c r="O61" s="277"/>
      <c r="P61" s="277"/>
      <c r="S61" s="277"/>
      <c r="T61" s="277"/>
    </row>
    <row r="62" spans="1:20" ht="15" thickBot="1" x14ac:dyDescent="0.35">
      <c r="A62" s="274"/>
      <c r="B62" s="107"/>
      <c r="C62" s="272"/>
      <c r="D62" s="35"/>
      <c r="E62" s="36"/>
      <c r="F62" s="544">
        <v>52823</v>
      </c>
      <c r="G62" t="s">
        <v>1144</v>
      </c>
      <c r="H62" s="130">
        <f t="shared" si="3"/>
        <v>-52823</v>
      </c>
      <c r="I62" s="130" t="b">
        <f t="shared" si="1"/>
        <v>0</v>
      </c>
      <c r="O62" s="277"/>
      <c r="P62" s="277"/>
      <c r="S62" s="277"/>
      <c r="T62" s="277"/>
    </row>
    <row r="63" spans="1:20" ht="15" thickBot="1" x14ac:dyDescent="0.35">
      <c r="A63" s="274"/>
      <c r="B63" s="107"/>
      <c r="C63" s="272"/>
      <c r="D63" s="35"/>
      <c r="E63" s="36"/>
      <c r="F63" s="544">
        <v>52824</v>
      </c>
      <c r="G63" t="s">
        <v>1145</v>
      </c>
      <c r="H63" s="130">
        <f t="shared" si="3"/>
        <v>-52824</v>
      </c>
      <c r="I63" s="130" t="b">
        <f t="shared" si="1"/>
        <v>0</v>
      </c>
      <c r="O63" s="277"/>
      <c r="P63" s="277"/>
      <c r="S63" s="277"/>
      <c r="T63" s="277"/>
    </row>
    <row r="64" spans="1:20" ht="15" thickBot="1" x14ac:dyDescent="0.35">
      <c r="A64" s="274"/>
      <c r="B64" s="107"/>
      <c r="C64" s="272"/>
      <c r="D64" s="35"/>
      <c r="E64" s="36"/>
      <c r="F64" s="544">
        <v>52825</v>
      </c>
      <c r="G64" t="s">
        <v>1146</v>
      </c>
      <c r="H64" s="130">
        <f t="shared" si="3"/>
        <v>-52825</v>
      </c>
      <c r="I64" s="130" t="b">
        <f t="shared" si="1"/>
        <v>0</v>
      </c>
      <c r="O64" s="277"/>
      <c r="P64" s="277"/>
      <c r="S64" s="277"/>
      <c r="T64" s="277"/>
    </row>
    <row r="65" spans="3:20" x14ac:dyDescent="0.3">
      <c r="C65" s="272"/>
      <c r="D65" s="35"/>
      <c r="E65" s="36"/>
      <c r="F65" s="544">
        <v>52826</v>
      </c>
      <c r="G65" t="s">
        <v>1147</v>
      </c>
      <c r="H65" s="130">
        <f t="shared" si="3"/>
        <v>-52826</v>
      </c>
      <c r="I65" s="130" t="b">
        <f t="shared" si="1"/>
        <v>0</v>
      </c>
      <c r="O65" s="277"/>
      <c r="P65" s="277"/>
      <c r="S65" s="277"/>
      <c r="T65" s="277"/>
    </row>
    <row r="66" spans="3:20" x14ac:dyDescent="0.3">
      <c r="C66" s="272"/>
      <c r="D66" s="35"/>
      <c r="E66" s="36"/>
      <c r="F66" s="544">
        <v>52827</v>
      </c>
      <c r="G66" t="s">
        <v>1148</v>
      </c>
      <c r="H66" s="130">
        <f t="shared" si="3"/>
        <v>-52827</v>
      </c>
      <c r="I66" s="130" t="b">
        <f t="shared" si="1"/>
        <v>0</v>
      </c>
      <c r="O66" s="277"/>
      <c r="P66" s="277"/>
      <c r="S66" s="277"/>
      <c r="T66" s="277"/>
    </row>
    <row r="67" spans="3:20" x14ac:dyDescent="0.3">
      <c r="C67" s="272"/>
      <c r="D67" s="35"/>
      <c r="E67" s="36"/>
      <c r="F67" s="544">
        <v>52828</v>
      </c>
      <c r="G67" t="s">
        <v>1149</v>
      </c>
      <c r="H67" s="130">
        <f t="shared" si="3"/>
        <v>-52828</v>
      </c>
      <c r="I67" s="130" t="b">
        <f t="shared" ref="I67:I118" si="4">EXACT(A67,G67)</f>
        <v>0</v>
      </c>
      <c r="O67" s="277"/>
      <c r="P67" s="277"/>
      <c r="S67" s="277"/>
      <c r="T67" s="277"/>
    </row>
    <row r="68" spans="3:20" x14ac:dyDescent="0.3">
      <c r="C68" s="272"/>
      <c r="F68" s="544">
        <v>52829</v>
      </c>
      <c r="G68" t="s">
        <v>1150</v>
      </c>
      <c r="H68" s="130">
        <f t="shared" si="3"/>
        <v>-52829</v>
      </c>
      <c r="I68" s="130" t="b">
        <f t="shared" si="4"/>
        <v>0</v>
      </c>
    </row>
    <row r="69" spans="3:20" x14ac:dyDescent="0.3">
      <c r="C69" s="272"/>
      <c r="F69" s="544">
        <v>52830</v>
      </c>
      <c r="G69" t="s">
        <v>1151</v>
      </c>
      <c r="H69" s="130">
        <f t="shared" si="3"/>
        <v>-52830</v>
      </c>
      <c r="I69" s="130" t="b">
        <f t="shared" si="4"/>
        <v>0</v>
      </c>
    </row>
    <row r="70" spans="3:20" x14ac:dyDescent="0.3">
      <c r="C70" s="272"/>
      <c r="F70" s="544">
        <v>52831</v>
      </c>
      <c r="G70" t="s">
        <v>1152</v>
      </c>
      <c r="H70" s="130">
        <f t="shared" si="3"/>
        <v>-52831</v>
      </c>
      <c r="I70" s="130" t="b">
        <f t="shared" si="4"/>
        <v>0</v>
      </c>
    </row>
    <row r="71" spans="3:20" x14ac:dyDescent="0.3">
      <c r="C71" s="272"/>
      <c r="F71" s="544">
        <v>52832</v>
      </c>
      <c r="G71" t="s">
        <v>1153</v>
      </c>
      <c r="H71" s="130">
        <f t="shared" si="3"/>
        <v>-52832</v>
      </c>
      <c r="I71" s="130" t="b">
        <f t="shared" si="4"/>
        <v>0</v>
      </c>
    </row>
    <row r="72" spans="3:20" x14ac:dyDescent="0.3">
      <c r="C72" s="272"/>
      <c r="F72" s="544">
        <v>52833</v>
      </c>
      <c r="G72" t="s">
        <v>1154</v>
      </c>
      <c r="H72" s="130">
        <f t="shared" si="3"/>
        <v>-52833</v>
      </c>
      <c r="I72" s="130" t="b">
        <f t="shared" si="4"/>
        <v>0</v>
      </c>
    </row>
    <row r="73" spans="3:20" x14ac:dyDescent="0.3">
      <c r="C73" s="272"/>
      <c r="F73" s="544">
        <v>52834</v>
      </c>
      <c r="G73" t="s">
        <v>1155</v>
      </c>
      <c r="H73" s="130">
        <f t="shared" si="3"/>
        <v>-52834</v>
      </c>
      <c r="I73" s="130" t="b">
        <f t="shared" si="4"/>
        <v>0</v>
      </c>
    </row>
    <row r="74" spans="3:20" x14ac:dyDescent="0.3">
      <c r="C74" s="272"/>
      <c r="F74" s="544">
        <v>52835</v>
      </c>
      <c r="G74" t="s">
        <v>1156</v>
      </c>
      <c r="H74" s="130">
        <f t="shared" si="3"/>
        <v>-52835</v>
      </c>
      <c r="I74" s="130" t="b">
        <f t="shared" si="4"/>
        <v>0</v>
      </c>
    </row>
    <row r="75" spans="3:20" x14ac:dyDescent="0.3">
      <c r="C75" s="272"/>
      <c r="F75" s="544">
        <v>52994</v>
      </c>
      <c r="G75" t="s">
        <v>1157</v>
      </c>
      <c r="H75" s="130">
        <f t="shared" si="3"/>
        <v>-52994</v>
      </c>
      <c r="I75" s="130" t="b">
        <f t="shared" si="4"/>
        <v>0</v>
      </c>
    </row>
    <row r="76" spans="3:20" x14ac:dyDescent="0.3">
      <c r="C76" s="272"/>
      <c r="F76" s="544">
        <v>52836</v>
      </c>
      <c r="G76" t="s">
        <v>1158</v>
      </c>
      <c r="H76" s="130">
        <f t="shared" si="3"/>
        <v>-52836</v>
      </c>
      <c r="I76" s="130" t="b">
        <f t="shared" si="4"/>
        <v>0</v>
      </c>
    </row>
    <row r="77" spans="3:20" x14ac:dyDescent="0.3">
      <c r="C77" s="272"/>
      <c r="F77" s="544">
        <v>52837</v>
      </c>
      <c r="G77" t="s">
        <v>1159</v>
      </c>
      <c r="H77" s="130">
        <f t="shared" si="3"/>
        <v>-52837</v>
      </c>
      <c r="I77" s="130" t="b">
        <f t="shared" si="4"/>
        <v>0</v>
      </c>
    </row>
    <row r="78" spans="3:20" x14ac:dyDescent="0.3">
      <c r="C78" s="272"/>
      <c r="F78" s="544">
        <v>52838</v>
      </c>
      <c r="G78" t="s">
        <v>1160</v>
      </c>
      <c r="H78" s="130">
        <f t="shared" si="3"/>
        <v>-52838</v>
      </c>
      <c r="I78" s="130" t="b">
        <f t="shared" si="4"/>
        <v>0</v>
      </c>
    </row>
    <row r="79" spans="3:20" x14ac:dyDescent="0.3">
      <c r="C79" s="272"/>
      <c r="F79" s="544">
        <v>52839</v>
      </c>
      <c r="G79" t="s">
        <v>1162</v>
      </c>
      <c r="H79" s="130">
        <f t="shared" si="3"/>
        <v>-52839</v>
      </c>
      <c r="I79" s="130" t="b">
        <f t="shared" si="4"/>
        <v>0</v>
      </c>
    </row>
    <row r="80" spans="3:20" x14ac:dyDescent="0.3">
      <c r="C80" s="272"/>
      <c r="F80" s="544">
        <v>52840</v>
      </c>
      <c r="G80" t="s">
        <v>1163</v>
      </c>
      <c r="H80" s="130">
        <f t="shared" si="3"/>
        <v>-52840</v>
      </c>
      <c r="I80" s="130" t="b">
        <f t="shared" si="4"/>
        <v>0</v>
      </c>
    </row>
    <row r="81" spans="3:9" x14ac:dyDescent="0.3">
      <c r="C81" s="272"/>
      <c r="F81" s="544">
        <v>52841</v>
      </c>
      <c r="G81" t="s">
        <v>1164</v>
      </c>
      <c r="H81" s="130">
        <f t="shared" si="3"/>
        <v>-52841</v>
      </c>
      <c r="I81" s="130" t="b">
        <f t="shared" si="4"/>
        <v>0</v>
      </c>
    </row>
    <row r="82" spans="3:9" x14ac:dyDescent="0.3">
      <c r="C82" s="272"/>
      <c r="F82" s="544">
        <v>52842</v>
      </c>
      <c r="G82" t="s">
        <v>1165</v>
      </c>
      <c r="H82" s="130">
        <f t="shared" ref="H82:H116" si="5">B82-F82</f>
        <v>-52842</v>
      </c>
      <c r="I82" s="130" t="b">
        <f t="shared" si="4"/>
        <v>0</v>
      </c>
    </row>
    <row r="83" spans="3:9" x14ac:dyDescent="0.3">
      <c r="C83" s="272"/>
      <c r="F83" s="544">
        <v>52843</v>
      </c>
      <c r="G83" t="s">
        <v>1166</v>
      </c>
      <c r="H83" s="130">
        <f t="shared" si="5"/>
        <v>-52843</v>
      </c>
      <c r="I83" s="130" t="b">
        <f t="shared" si="4"/>
        <v>0</v>
      </c>
    </row>
    <row r="84" spans="3:9" x14ac:dyDescent="0.3">
      <c r="C84" s="272"/>
      <c r="F84" s="544">
        <v>52844</v>
      </c>
      <c r="G84" t="s">
        <v>1167</v>
      </c>
      <c r="H84" s="130">
        <f t="shared" si="5"/>
        <v>-52844</v>
      </c>
      <c r="I84" s="130" t="b">
        <f t="shared" si="4"/>
        <v>0</v>
      </c>
    </row>
    <row r="85" spans="3:9" x14ac:dyDescent="0.3">
      <c r="C85" s="272"/>
      <c r="F85" s="544">
        <v>52845</v>
      </c>
      <c r="G85" t="s">
        <v>1168</v>
      </c>
      <c r="H85" s="130">
        <f t="shared" si="5"/>
        <v>-52845</v>
      </c>
      <c r="I85" s="130" t="b">
        <f t="shared" si="4"/>
        <v>0</v>
      </c>
    </row>
    <row r="86" spans="3:9" x14ac:dyDescent="0.3">
      <c r="C86" s="272"/>
      <c r="F86" s="544">
        <v>52846</v>
      </c>
      <c r="G86" t="s">
        <v>1169</v>
      </c>
      <c r="H86" s="130">
        <f t="shared" si="5"/>
        <v>-52846</v>
      </c>
      <c r="I86" s="130" t="b">
        <f t="shared" si="4"/>
        <v>0</v>
      </c>
    </row>
    <row r="87" spans="3:9" x14ac:dyDescent="0.3">
      <c r="C87" s="272"/>
      <c r="F87" s="544">
        <v>52847</v>
      </c>
      <c r="G87" t="s">
        <v>1170</v>
      </c>
      <c r="H87" s="130">
        <f t="shared" si="5"/>
        <v>-52847</v>
      </c>
      <c r="I87" s="130" t="b">
        <f t="shared" si="4"/>
        <v>0</v>
      </c>
    </row>
    <row r="88" spans="3:9" x14ac:dyDescent="0.3">
      <c r="C88" s="272"/>
      <c r="F88" s="544">
        <v>52848</v>
      </c>
      <c r="G88" t="s">
        <v>1171</v>
      </c>
      <c r="H88" s="130">
        <f t="shared" si="5"/>
        <v>-52848</v>
      </c>
      <c r="I88" s="130" t="b">
        <f t="shared" si="4"/>
        <v>0</v>
      </c>
    </row>
    <row r="89" spans="3:9" x14ac:dyDescent="0.3">
      <c r="C89" s="272"/>
      <c r="F89" s="544">
        <v>52849</v>
      </c>
      <c r="G89" t="s">
        <v>1172</v>
      </c>
      <c r="H89" s="130">
        <f t="shared" si="5"/>
        <v>-52849</v>
      </c>
      <c r="I89" s="130" t="b">
        <f t="shared" si="4"/>
        <v>0</v>
      </c>
    </row>
    <row r="90" spans="3:9" x14ac:dyDescent="0.3">
      <c r="C90" s="272"/>
      <c r="F90" s="544">
        <v>52850</v>
      </c>
      <c r="G90" t="s">
        <v>1173</v>
      </c>
      <c r="H90" s="130">
        <f t="shared" si="5"/>
        <v>-52850</v>
      </c>
      <c r="I90" s="130" t="b">
        <f t="shared" si="4"/>
        <v>0</v>
      </c>
    </row>
    <row r="91" spans="3:9" x14ac:dyDescent="0.3">
      <c r="C91" s="272"/>
      <c r="F91" s="544">
        <v>52851</v>
      </c>
      <c r="G91" t="s">
        <v>1174</v>
      </c>
      <c r="H91" s="130">
        <f t="shared" si="5"/>
        <v>-52851</v>
      </c>
      <c r="I91" s="130" t="b">
        <f t="shared" si="4"/>
        <v>0</v>
      </c>
    </row>
    <row r="92" spans="3:9" x14ac:dyDescent="0.3">
      <c r="C92" s="272"/>
      <c r="F92" s="544">
        <v>52995</v>
      </c>
      <c r="G92" t="s">
        <v>1175</v>
      </c>
      <c r="H92" s="130">
        <f t="shared" si="5"/>
        <v>-52995</v>
      </c>
      <c r="I92" s="130" t="b">
        <f t="shared" si="4"/>
        <v>0</v>
      </c>
    </row>
    <row r="93" spans="3:9" x14ac:dyDescent="0.3">
      <c r="C93" s="272"/>
      <c r="F93" s="544">
        <v>52852</v>
      </c>
      <c r="G93" t="s">
        <v>1176</v>
      </c>
      <c r="H93" s="130">
        <f t="shared" si="5"/>
        <v>-52852</v>
      </c>
      <c r="I93" s="130" t="b">
        <f t="shared" si="4"/>
        <v>0</v>
      </c>
    </row>
    <row r="94" spans="3:9" x14ac:dyDescent="0.3">
      <c r="C94" s="272"/>
      <c r="F94" s="544">
        <v>52853</v>
      </c>
      <c r="G94" t="s">
        <v>1177</v>
      </c>
      <c r="H94" s="130">
        <f t="shared" si="5"/>
        <v>-52853</v>
      </c>
      <c r="I94" s="130" t="b">
        <f t="shared" si="4"/>
        <v>0</v>
      </c>
    </row>
    <row r="95" spans="3:9" x14ac:dyDescent="0.3">
      <c r="C95" s="272"/>
      <c r="F95" s="544">
        <v>52854</v>
      </c>
      <c r="G95" t="s">
        <v>1178</v>
      </c>
      <c r="H95" s="130">
        <f t="shared" si="5"/>
        <v>-52854</v>
      </c>
      <c r="I95" s="130" t="b">
        <f t="shared" si="4"/>
        <v>0</v>
      </c>
    </row>
    <row r="96" spans="3:9" x14ac:dyDescent="0.3">
      <c r="C96" s="272"/>
      <c r="F96" s="544">
        <v>52856</v>
      </c>
      <c r="G96" t="s">
        <v>1179</v>
      </c>
      <c r="H96" s="130">
        <f t="shared" si="5"/>
        <v>-52856</v>
      </c>
      <c r="I96" s="130" t="b">
        <f t="shared" si="4"/>
        <v>0</v>
      </c>
    </row>
    <row r="97" spans="3:9" x14ac:dyDescent="0.3">
      <c r="C97" s="272"/>
      <c r="F97" s="544">
        <v>52857</v>
      </c>
      <c r="G97" t="s">
        <v>1180</v>
      </c>
      <c r="H97" s="130">
        <f t="shared" si="5"/>
        <v>-52857</v>
      </c>
      <c r="I97" s="130" t="b">
        <f t="shared" si="4"/>
        <v>0</v>
      </c>
    </row>
    <row r="98" spans="3:9" x14ac:dyDescent="0.3">
      <c r="C98" s="272"/>
      <c r="F98" s="544">
        <v>52858</v>
      </c>
      <c r="G98" t="s">
        <v>1181</v>
      </c>
      <c r="H98" s="130">
        <f t="shared" si="5"/>
        <v>-52858</v>
      </c>
      <c r="I98" s="130" t="b">
        <f t="shared" si="4"/>
        <v>0</v>
      </c>
    </row>
    <row r="99" spans="3:9" x14ac:dyDescent="0.3">
      <c r="C99" s="272"/>
      <c r="F99" s="544">
        <v>52859</v>
      </c>
      <c r="G99" t="s">
        <v>1182</v>
      </c>
      <c r="H99" s="130">
        <f t="shared" si="5"/>
        <v>-52859</v>
      </c>
      <c r="I99" s="130" t="b">
        <f t="shared" si="4"/>
        <v>0</v>
      </c>
    </row>
    <row r="100" spans="3:9" x14ac:dyDescent="0.3">
      <c r="C100" s="272"/>
      <c r="F100" s="544">
        <v>52860</v>
      </c>
      <c r="G100" t="s">
        <v>1183</v>
      </c>
      <c r="H100" s="130">
        <f t="shared" si="5"/>
        <v>-52860</v>
      </c>
      <c r="I100" s="130" t="b">
        <f t="shared" si="4"/>
        <v>0</v>
      </c>
    </row>
    <row r="101" spans="3:9" x14ac:dyDescent="0.3">
      <c r="C101" s="272"/>
      <c r="F101" s="544">
        <v>52861</v>
      </c>
      <c r="G101" t="s">
        <v>1184</v>
      </c>
      <c r="H101" s="130">
        <f t="shared" si="5"/>
        <v>-52861</v>
      </c>
      <c r="I101" s="130" t="b">
        <f t="shared" si="4"/>
        <v>0</v>
      </c>
    </row>
    <row r="102" spans="3:9" x14ac:dyDescent="0.3">
      <c r="C102" s="272"/>
      <c r="F102" s="544">
        <v>52862</v>
      </c>
      <c r="G102" t="s">
        <v>1185</v>
      </c>
      <c r="H102" s="130">
        <f t="shared" si="5"/>
        <v>-52862</v>
      </c>
      <c r="I102" s="130" t="b">
        <f t="shared" si="4"/>
        <v>0</v>
      </c>
    </row>
    <row r="103" spans="3:9" x14ac:dyDescent="0.3">
      <c r="C103" s="272"/>
      <c r="F103" s="544">
        <v>52863</v>
      </c>
      <c r="G103" t="s">
        <v>1186</v>
      </c>
      <c r="H103" s="130">
        <f t="shared" si="5"/>
        <v>-52863</v>
      </c>
      <c r="I103" s="130" t="b">
        <f t="shared" si="4"/>
        <v>0</v>
      </c>
    </row>
    <row r="104" spans="3:9" x14ac:dyDescent="0.3">
      <c r="C104" s="272"/>
      <c r="F104" s="544">
        <v>52864</v>
      </c>
      <c r="G104" t="s">
        <v>1187</v>
      </c>
      <c r="H104" s="130">
        <f t="shared" si="5"/>
        <v>-52864</v>
      </c>
      <c r="I104" s="130" t="b">
        <f t="shared" si="4"/>
        <v>0</v>
      </c>
    </row>
    <row r="105" spans="3:9" x14ac:dyDescent="0.3">
      <c r="C105" s="272"/>
      <c r="F105" s="544">
        <v>52865</v>
      </c>
      <c r="G105" t="s">
        <v>1188</v>
      </c>
      <c r="H105" s="130">
        <f t="shared" si="5"/>
        <v>-52865</v>
      </c>
      <c r="I105" s="130" t="b">
        <f t="shared" si="4"/>
        <v>0</v>
      </c>
    </row>
    <row r="106" spans="3:9" x14ac:dyDescent="0.3">
      <c r="C106" s="272"/>
      <c r="F106" s="544">
        <v>52866</v>
      </c>
      <c r="G106" t="s">
        <v>1189</v>
      </c>
      <c r="H106" s="130">
        <f t="shared" si="5"/>
        <v>-52866</v>
      </c>
      <c r="I106" s="130" t="b">
        <f t="shared" si="4"/>
        <v>0</v>
      </c>
    </row>
    <row r="107" spans="3:9" x14ac:dyDescent="0.3">
      <c r="C107" s="272"/>
      <c r="F107" s="544">
        <v>52867</v>
      </c>
      <c r="G107" t="s">
        <v>1190</v>
      </c>
      <c r="H107" s="130">
        <f t="shared" si="5"/>
        <v>-52867</v>
      </c>
      <c r="I107" s="130" t="b">
        <f t="shared" si="4"/>
        <v>0</v>
      </c>
    </row>
    <row r="108" spans="3:9" x14ac:dyDescent="0.3">
      <c r="C108" s="272"/>
      <c r="F108" s="544">
        <v>52868</v>
      </c>
      <c r="G108" t="s">
        <v>1191</v>
      </c>
      <c r="H108" s="130">
        <f t="shared" si="5"/>
        <v>-52868</v>
      </c>
      <c r="I108" s="130" t="b">
        <f t="shared" si="4"/>
        <v>0</v>
      </c>
    </row>
    <row r="109" spans="3:9" x14ac:dyDescent="0.3">
      <c r="C109" s="272"/>
      <c r="F109" s="544">
        <v>52869</v>
      </c>
      <c r="G109" t="s">
        <v>1192</v>
      </c>
      <c r="H109" s="130">
        <f t="shared" si="5"/>
        <v>-52869</v>
      </c>
      <c r="I109" s="130" t="b">
        <f t="shared" si="4"/>
        <v>0</v>
      </c>
    </row>
    <row r="110" spans="3:9" x14ac:dyDescent="0.3">
      <c r="C110" s="272"/>
      <c r="F110" s="544">
        <v>52870</v>
      </c>
      <c r="G110" t="s">
        <v>1193</v>
      </c>
      <c r="H110" s="130">
        <f t="shared" si="5"/>
        <v>-52870</v>
      </c>
      <c r="I110" s="130" t="b">
        <f t="shared" si="4"/>
        <v>0</v>
      </c>
    </row>
    <row r="111" spans="3:9" x14ac:dyDescent="0.3">
      <c r="C111" s="272"/>
      <c r="F111" s="544">
        <v>52871</v>
      </c>
      <c r="G111" t="s">
        <v>1194</v>
      </c>
      <c r="H111" s="130">
        <f t="shared" si="5"/>
        <v>-52871</v>
      </c>
      <c r="I111" s="130" t="b">
        <f t="shared" si="4"/>
        <v>0</v>
      </c>
    </row>
    <row r="112" spans="3:9" x14ac:dyDescent="0.3">
      <c r="C112" s="272"/>
      <c r="F112" s="544">
        <v>52872</v>
      </c>
      <c r="G112" t="s">
        <v>1195</v>
      </c>
      <c r="H112" s="130">
        <f t="shared" si="5"/>
        <v>-52872</v>
      </c>
      <c r="I112" s="130" t="b">
        <f t="shared" si="4"/>
        <v>0</v>
      </c>
    </row>
    <row r="113" spans="3:9" x14ac:dyDescent="0.3">
      <c r="C113" s="272"/>
      <c r="F113" s="544">
        <v>52873</v>
      </c>
      <c r="G113" t="s">
        <v>1196</v>
      </c>
      <c r="H113" s="130">
        <f t="shared" si="5"/>
        <v>-52873</v>
      </c>
      <c r="I113" s="130" t="b">
        <f t="shared" si="4"/>
        <v>0</v>
      </c>
    </row>
    <row r="114" spans="3:9" x14ac:dyDescent="0.3">
      <c r="C114" s="272"/>
      <c r="F114" s="544">
        <v>52996</v>
      </c>
      <c r="G114" t="s">
        <v>1197</v>
      </c>
      <c r="H114" s="130">
        <f t="shared" si="5"/>
        <v>-52996</v>
      </c>
      <c r="I114" s="130" t="b">
        <f t="shared" si="4"/>
        <v>0</v>
      </c>
    </row>
    <row r="115" spans="3:9" x14ac:dyDescent="0.3">
      <c r="C115" s="272"/>
      <c r="F115" s="544">
        <v>52874</v>
      </c>
      <c r="G115" t="s">
        <v>1198</v>
      </c>
      <c r="H115" s="130">
        <f t="shared" si="5"/>
        <v>-52874</v>
      </c>
      <c r="I115" s="130" t="b">
        <f t="shared" si="4"/>
        <v>0</v>
      </c>
    </row>
    <row r="116" spans="3:9" x14ac:dyDescent="0.3">
      <c r="C116" s="272"/>
      <c r="F116" s="544">
        <v>52875</v>
      </c>
      <c r="G116" t="s">
        <v>1199</v>
      </c>
      <c r="H116" s="130">
        <f t="shared" si="5"/>
        <v>-52875</v>
      </c>
      <c r="I116" s="130" t="b">
        <f t="shared" si="4"/>
        <v>0</v>
      </c>
    </row>
    <row r="117" spans="3:9" x14ac:dyDescent="0.3">
      <c r="C117" s="272"/>
      <c r="F117" s="544">
        <v>524017</v>
      </c>
      <c r="G117" s="130" t="s">
        <v>1161</v>
      </c>
      <c r="H117" s="130"/>
      <c r="I117" s="130"/>
    </row>
    <row r="118" spans="3:9" x14ac:dyDescent="0.3">
      <c r="F118" s="544"/>
      <c r="H118">
        <f>B118-F118</f>
        <v>0</v>
      </c>
      <c r="I118" s="130" t="b">
        <f t="shared" si="4"/>
        <v>1</v>
      </c>
    </row>
  </sheetData>
  <sheetProtection algorithmName="SHA-512" hashValue="y3lM+nG7kyZHGYJNN4QI/Wom/0xOcyVXf7VZfB4/uk9bzA7vIOgxxyaQFnoMjAfRbTgg2J6reFm7RI+CBUkBPA==" saltValue="QvU7+g1BUp67Ccq2IAf5Tg==" spinCount="100000" sheet="1" objects="1" scenarios="1"/>
  <sortState xmlns:xlrd2="http://schemas.microsoft.com/office/spreadsheetml/2017/richdata2" ref="F2:H118">
    <sortCondition ref="G2:G118"/>
  </sortState>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727CB9B4DB0E24A99138E109A82D4B1" ma:contentTypeVersion="2" ma:contentTypeDescription="Create a new document." ma:contentTypeScope="" ma:versionID="7d65c62a0737bf523943f34b8e21b1c2">
  <xsd:schema xmlns:xsd="http://www.w3.org/2001/XMLSchema" xmlns:xs="http://www.w3.org/2001/XMLSchema" xmlns:p="http://schemas.microsoft.com/office/2006/metadata/properties" xmlns:ns3="427a2e50-c707-4c43-a106-c992efc9b0d3" targetNamespace="http://schemas.microsoft.com/office/2006/metadata/properties" ma:root="true" ma:fieldsID="ebed6594823f4076ed1a650c00a5a27e" ns3:_="">
    <xsd:import namespace="427a2e50-c707-4c43-a106-c992efc9b0d3"/>
    <xsd:element name="properties">
      <xsd:complexType>
        <xsd:sequence>
          <xsd:element name="documentManagement">
            <xsd:complexType>
              <xsd:all>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27a2e50-c707-4c43-a106-c992efc9b0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843076E-D01F-4418-A018-8509E507A11D}">
  <ds:schemaRefs>
    <ds:schemaRef ds:uri="http://www.w3.org/XML/1998/namespace"/>
    <ds:schemaRef ds:uri="http://schemas.microsoft.com/office/2006/documentManagement/types"/>
    <ds:schemaRef ds:uri="http://purl.org/dc/elements/1.1/"/>
    <ds:schemaRef ds:uri="http://schemas.microsoft.com/office/2006/metadata/properties"/>
    <ds:schemaRef ds:uri="http://purl.org/dc/dcmitype/"/>
    <ds:schemaRef ds:uri="http://purl.org/dc/terms/"/>
    <ds:schemaRef ds:uri="http://schemas.microsoft.com/office/infopath/2007/PartnerControls"/>
    <ds:schemaRef ds:uri="http://schemas.openxmlformats.org/package/2006/metadata/core-properties"/>
    <ds:schemaRef ds:uri="427a2e50-c707-4c43-a106-c992efc9b0d3"/>
  </ds:schemaRefs>
</ds:datastoreItem>
</file>

<file path=customXml/itemProps2.xml><?xml version="1.0" encoding="utf-8"?>
<ds:datastoreItem xmlns:ds="http://schemas.openxmlformats.org/officeDocument/2006/customXml" ds:itemID="{748ED7BE-98F7-46AD-806A-4A5AD2D2AFDC}">
  <ds:schemaRefs>
    <ds:schemaRef ds:uri="http://schemas.microsoft.com/sharepoint/v3/contenttype/forms"/>
  </ds:schemaRefs>
</ds:datastoreItem>
</file>

<file path=customXml/itemProps3.xml><?xml version="1.0" encoding="utf-8"?>
<ds:datastoreItem xmlns:ds="http://schemas.openxmlformats.org/officeDocument/2006/customXml" ds:itemID="{839034BF-83BA-418E-9F38-D22D387E3B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27a2e50-c707-4c43-a106-c992efc9b0d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Instructions</vt:lpstr>
      <vt:lpstr>Unit Data from Audit Worksheet</vt:lpstr>
      <vt:lpstr>TD Info Completed by Auditor</vt:lpstr>
      <vt:lpstr>Import</vt:lpstr>
      <vt:lpstr>Performance  Indicators Print</vt:lpstr>
      <vt:lpstr>PY1 Data(H)</vt:lpstr>
      <vt:lpstr>PY2 Data(H)</vt:lpstr>
      <vt:lpstr>Unit Names(H)</vt:lpstr>
      <vt:lpstr>'Performance  Indicators Print'!Print_Area</vt:lpstr>
      <vt:lpstr>'Unit Data from Audit Worksheet'!Print_Area</vt:lpstr>
      <vt:lpstr>'Unit Data from Audit Worksheet'!Print_Titles</vt:lpstr>
    </vt:vector>
  </TitlesOfParts>
  <Company>NCDST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Melinda Canady</dc:creator>
  <cp:lastModifiedBy>Rita Baker</cp:lastModifiedBy>
  <cp:lastPrinted>2023-06-13T22:51:03Z</cp:lastPrinted>
  <dcterms:created xsi:type="dcterms:W3CDTF">2011-03-11T21:05:05Z</dcterms:created>
  <dcterms:modified xsi:type="dcterms:W3CDTF">2024-09-03T15:26:21Z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efresh">
    <vt:bool>true</vt:bool>
  </property>
  <property fmtid="{D5CDD505-2E9C-101B-9397-08002B2CF9AE}" pid="3" name="Refresh97">
    <vt:bool>false</vt:bool>
  </property>
  <property fmtid="{D5CDD505-2E9C-101B-9397-08002B2CF9AE}" pid="4" name="tabName">
    <vt:lpwstr>2015 Review Year</vt:lpwstr>
  </property>
  <property fmtid="{D5CDD505-2E9C-101B-9397-08002B2CF9AE}" pid="5" name="tabIndex">
    <vt:lpwstr/>
  </property>
  <property fmtid="{D5CDD505-2E9C-101B-9397-08002B2CF9AE}" pid="6" name="workpaperIndex">
    <vt:lpwstr/>
  </property>
  <property fmtid="{D5CDD505-2E9C-101B-9397-08002B2CF9AE}" pid="7" name="Version">
    <vt:i4>20</vt:i4>
  </property>
  <property fmtid="{D5CDD505-2E9C-101B-9397-08002B2CF9AE}" pid="8" name="ContentTypeId">
    <vt:lpwstr>0x010100C727CB9B4DB0E24A99138E109A82D4B1</vt:lpwstr>
  </property>
</Properties>
</file>